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480" windowHeight="8850" tabRatio="702" activeTab="0"/>
  </bookViews>
  <sheets>
    <sheet name="Sheet1" sheetId="1" r:id="rId1"/>
  </sheets>
  <definedNames>
    <definedName name="_xlnm.Print_Area" localSheetId="0">'Sheet1'!$A$1:$M$80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<sst xmlns="http://schemas.openxmlformats.org/spreadsheetml/2006/main" count="151" uniqueCount="146">
  <si>
    <t>ACCOUNT</t>
  </si>
  <si>
    <t>NUMBER</t>
  </si>
  <si>
    <t>7061-0008</t>
  </si>
  <si>
    <t>7028-0031</t>
  </si>
  <si>
    <t>7035-0006</t>
  </si>
  <si>
    <t>7052-0006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</si>
  <si>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</si>
  <si>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</si>
  <si>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</si>
  <si>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</si>
  <si>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</si>
  <si>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</si>
  <si>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</si>
  <si>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</si>
  <si>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</si>
  <si>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</si>
  <si>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Metco</t>
  </si>
  <si>
    <t>7027-0016</t>
  </si>
  <si>
    <t>Work Based Learning</t>
  </si>
  <si>
    <t>7027-0019</t>
  </si>
  <si>
    <t>School-To-Work Connecting Activities</t>
  </si>
  <si>
    <t>7030-1002</t>
  </si>
  <si>
    <t>7030-1003</t>
  </si>
  <si>
    <t>7030-1005</t>
  </si>
  <si>
    <t>Early Intervention Tutorial Literacy</t>
  </si>
  <si>
    <t>7035-0002</t>
  </si>
  <si>
    <t>Adult Learning Centers</t>
  </si>
  <si>
    <t>7053-1909</t>
  </si>
  <si>
    <t>7053-1925</t>
  </si>
  <si>
    <t>7061-9612</t>
  </si>
  <si>
    <t>W.P.I. School of Excellence</t>
  </si>
  <si>
    <t>7010-0005</t>
  </si>
  <si>
    <t>7061-9200</t>
  </si>
  <si>
    <t>7061-9604</t>
  </si>
  <si>
    <t>7061-9626</t>
  </si>
  <si>
    <t>YouthBuild Programs</t>
  </si>
  <si>
    <t>Supplemental Food Assistance</t>
  </si>
  <si>
    <t>Certificate of Occupational Proficiency</t>
  </si>
  <si>
    <t>7010-1022</t>
  </si>
  <si>
    <t>Student Assessment (MCAS)</t>
  </si>
  <si>
    <t>7035-0007</t>
  </si>
  <si>
    <t>7061-9621</t>
  </si>
  <si>
    <t>7061-9614</t>
  </si>
  <si>
    <t>7010-0216</t>
  </si>
  <si>
    <t>Gifted &amp; Talented Program</t>
  </si>
  <si>
    <t>Department of Education - Admin.</t>
  </si>
  <si>
    <t>Educator Certification Program - Admin.</t>
  </si>
  <si>
    <t>7027-1004</t>
  </si>
  <si>
    <t>7061-9408</t>
  </si>
  <si>
    <t>Kindergarten Grants</t>
  </si>
  <si>
    <t>John Silber Early Literacy Program</t>
  </si>
  <si>
    <t xml:space="preserve">DOE Information Technology - Admin. </t>
  </si>
  <si>
    <t>School Breakfast Program</t>
  </si>
  <si>
    <t>School Lunch Mandated State Match</t>
  </si>
  <si>
    <t>7061-9412</t>
  </si>
  <si>
    <t>7061-9804</t>
  </si>
  <si>
    <t>PROGRAM</t>
  </si>
  <si>
    <t>7061-0029</t>
  </si>
  <si>
    <t>7061-9411</t>
  </si>
  <si>
    <t>7061-9611</t>
  </si>
  <si>
    <t>After-School Grant Program</t>
  </si>
  <si>
    <t>7061-9600</t>
  </si>
  <si>
    <t>Pilot Concurrent Enrollment Program</t>
  </si>
  <si>
    <t>7061-9610</t>
  </si>
  <si>
    <t>Matching Grants to Citizen Schools</t>
  </si>
  <si>
    <t xml:space="preserve">Targeted Assistance to Schools &amp; Districts </t>
  </si>
  <si>
    <t>Expanded Learning Time Grants</t>
  </si>
  <si>
    <t>Alternative Education</t>
  </si>
  <si>
    <t>FY2009</t>
  </si>
  <si>
    <t>Special Education in Institutional Settings</t>
  </si>
  <si>
    <t>P.D. for English Language Acquisition</t>
  </si>
  <si>
    <t>Educator Workforce Development</t>
  </si>
  <si>
    <t>7010-0020</t>
  </si>
  <si>
    <t xml:space="preserve">Massachusetts Service Alliance Grants </t>
  </si>
  <si>
    <t>7061-0222</t>
  </si>
  <si>
    <t>Low Class Size Grants (K - 3)</t>
  </si>
  <si>
    <t>7061-9805</t>
  </si>
  <si>
    <t>Anti-Bullying Program</t>
  </si>
  <si>
    <t>Chapter #182</t>
  </si>
  <si>
    <t xml:space="preserve">FY2009 </t>
  </si>
  <si>
    <t>Bay State Reading Institute</t>
  </si>
  <si>
    <t>P.D. for School Leadership</t>
  </si>
  <si>
    <t xml:space="preserve">ESE Budget </t>
  </si>
  <si>
    <t>Regional School Transportation</t>
  </si>
  <si>
    <t>Transportation of Non-Resident Students</t>
  </si>
  <si>
    <t>Regional School Planning Grants</t>
  </si>
  <si>
    <t>Foundation Reserve</t>
  </si>
  <si>
    <t>SPED Circuit Breaker Program</t>
  </si>
  <si>
    <t>Charter School Tuition Reimbursements</t>
  </si>
  <si>
    <t>Chapter # 70, Foundation Aid</t>
  </si>
  <si>
    <t>P.D. for Mathematics</t>
  </si>
  <si>
    <t>Supports to Close the Achievement Gap</t>
  </si>
  <si>
    <t>Office of Ed. Quality &amp; Accountability</t>
  </si>
  <si>
    <t>ESE Budget</t>
  </si>
  <si>
    <t>After ALL 9C Cuts</t>
  </si>
  <si>
    <t>Variance from</t>
  </si>
  <si>
    <t xml:space="preserve"> </t>
  </si>
  <si>
    <t>#1</t>
  </si>
  <si>
    <t>#2</t>
  </si>
  <si>
    <t>Notes:</t>
  </si>
  <si>
    <t xml:space="preserve">after overrides, </t>
  </si>
  <si>
    <t>inc. supplementals</t>
  </si>
  <si>
    <t>7010-0033</t>
  </si>
  <si>
    <t>Consolidated Literacy Program</t>
  </si>
  <si>
    <t>Grand Totals:</t>
  </si>
  <si>
    <t>to Original</t>
  </si>
  <si>
    <t>FY2009 GAA</t>
  </si>
  <si>
    <t>Current FY2010</t>
  </si>
  <si>
    <t>#1A</t>
  </si>
  <si>
    <t>#1B</t>
  </si>
  <si>
    <t>#1C</t>
  </si>
  <si>
    <t>Massachusetts Department of Elementary &amp; Secondary Education</t>
  </si>
  <si>
    <t xml:space="preserve">were consolidated into one literacy program in FY2010 funded at $4.18 million. </t>
  </si>
  <si>
    <t>Current</t>
  </si>
  <si>
    <t>FY2010 GAA</t>
  </si>
  <si>
    <t>#1) The three literacy programs originally funded at $8.09 million in FY2009 (items 1A, 1B &amp; 1C above)</t>
  </si>
  <si>
    <t>#2) Foundation Aid was cut by $412 million in FY09 and offset with an equal amount of federal ARRA Stimulus funds.</t>
  </si>
  <si>
    <t xml:space="preserve">Governor's </t>
  </si>
  <si>
    <t>Budget Vetoes</t>
  </si>
  <si>
    <t>FY2010</t>
  </si>
  <si>
    <t xml:space="preserve">Budget </t>
  </si>
  <si>
    <t>Revised</t>
  </si>
  <si>
    <t>(less Vetoes)</t>
  </si>
  <si>
    <t>FY2010 Estimated 9C's for October,2009</t>
  </si>
  <si>
    <t>Current FY2010 GAA, less Chapter #70</t>
  </si>
  <si>
    <t>FY2009 total ESE % cut</t>
  </si>
  <si>
    <t>Estimated FY2010 9C Amount</t>
  </si>
  <si>
    <t>POTENTIAL</t>
  </si>
  <si>
    <t>FY2010 9C</t>
  </si>
  <si>
    <t>Budget Cuts</t>
  </si>
  <si>
    <t>% Cut from</t>
  </si>
  <si>
    <t>FY09 GAA,</t>
  </si>
  <si>
    <t>N/A</t>
  </si>
  <si>
    <t>Recap of FY2009 9C's</t>
  </si>
  <si>
    <t>less C. #70</t>
  </si>
  <si>
    <t>Percent cut</t>
  </si>
  <si>
    <t>October 9C's</t>
  </si>
  <si>
    <t>December Payroll Cuts</t>
  </si>
  <si>
    <t>January 9C's</t>
  </si>
  <si>
    <t>June 9C's &amp; Furloughs</t>
  </si>
  <si>
    <t>sub-total:</t>
  </si>
  <si>
    <t>Chapter #70 9C</t>
  </si>
  <si>
    <t>Grand Total 9C's &amp; Cuts</t>
  </si>
  <si>
    <t>Original</t>
  </si>
  <si>
    <t>FY09 GAA, Final FY09 post all 9Cs, FY10 GAA with supplementals, Gov's Vetoes &amp; Variances to Orig. FY09 GAA</t>
  </si>
  <si>
    <t>see note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</si>
</sst>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#,##0.0"/>
    <numFmt numFmtId="172" formatCode="#,##0.000"/>
    <numFmt numFmtId="173" formatCode="#,##0.0000"/>
    <numFmt numFmtId="174" formatCode="0.000%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mm/dd/yy"/>
    <numFmt numFmtId="181" formatCode="#,##0.00000"/>
    <numFmt numFmtId="182" formatCode="0_);\(0\)"/>
    <numFmt numFmtId="183" formatCode="#,##0.0_);\(#,##0.0\)"/>
    <numFmt numFmtId="184" formatCode="&quot;$&quot;#,##0"/>
    <numFmt numFmtId="185" formatCode="_(* #,##0.0_);_(* \(#,##0.0\);_(* &quot;-&quot;?_);_(@_)"/>
  </numFmts>
  <fonts count="28">
    <font>
      <sz val="10"/>
      <name val="Arial"/>
      <family val="0"/>
    </font>
    <font>
      <sz val="11"/>
      <name val="SWISS"/>
      <family val="0"/>
    </font>
    <font>
      <sz val="11"/>
      <color indexed="12"/>
      <name val="SWISS"/>
      <family val="0"/>
    </font>
    <font>
      <b/>
      <sz val="11"/>
      <name val="SWISS"/>
      <family val="0"/>
    </font>
    <font>
      <b/>
      <sz val="11"/>
      <color indexed="12"/>
      <name val="SWIS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SWISS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0"/>
      <name val="SWISS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SWISS"/>
      <family val="0"/>
    </font>
    <font>
      <b/>
      <sz val="9"/>
      <color indexed="12"/>
      <name val="Arial"/>
      <family val="2"/>
    </font>
    <font>
      <b/>
      <sz val="8"/>
      <name val="SWISS"/>
      <family val="0"/>
    </font>
    <font>
      <b/>
      <sz val="8"/>
      <name val="Arial"/>
      <family val="0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176" fontId="8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176" fontId="8" fillId="0" borderId="0" xfId="15" applyNumberFormat="1" applyFont="1" applyBorder="1" applyAlignment="1">
      <alignment/>
    </xf>
    <xf numFmtId="176" fontId="11" fillId="0" borderId="0" xfId="15" applyNumberFormat="1" applyFont="1" applyBorder="1" applyAlignment="1">
      <alignment/>
    </xf>
    <xf numFmtId="176" fontId="0" fillId="0" borderId="0" xfId="0" applyNumberFormat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176" fontId="8" fillId="0" borderId="3" xfId="15" applyNumberFormat="1" applyFont="1" applyBorder="1" applyAlignment="1">
      <alignment/>
    </xf>
    <xf numFmtId="176" fontId="11" fillId="0" borderId="3" xfId="15" applyNumberFormat="1" applyFont="1" applyBorder="1" applyAlignment="1">
      <alignment/>
    </xf>
    <xf numFmtId="10" fontId="16" fillId="0" borderId="0" xfId="21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NumberFormat="1" applyFont="1" applyFill="1" applyAlignment="1">
      <alignment/>
    </xf>
    <xf numFmtId="0" fontId="14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 horizontal="center"/>
    </xf>
    <xf numFmtId="15" fontId="14" fillId="0" borderId="1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9" xfId="0" applyNumberFormat="1" applyFont="1" applyFill="1" applyBorder="1" applyAlignment="1">
      <alignment horizontal="left" shrinkToFit="1"/>
    </xf>
    <xf numFmtId="176" fontId="8" fillId="2" borderId="10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 horizontal="left" shrinkToFit="1"/>
    </xf>
    <xf numFmtId="0" fontId="0" fillId="2" borderId="12" xfId="0" applyFill="1" applyBorder="1" applyAlignment="1">
      <alignment/>
    </xf>
    <xf numFmtId="0" fontId="3" fillId="2" borderId="13" xfId="0" applyNumberFormat="1" applyFont="1" applyFill="1" applyBorder="1" applyAlignment="1">
      <alignment horizontal="left" shrinkToFit="1"/>
    </xf>
    <xf numFmtId="0" fontId="0" fillId="2" borderId="14" xfId="0" applyFill="1" applyBorder="1" applyAlignment="1">
      <alignment/>
    </xf>
    <xf numFmtId="176" fontId="11" fillId="2" borderId="1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76" fontId="0" fillId="0" borderId="2" xfId="15" applyNumberFormat="1" applyFill="1" applyBorder="1" applyAlignment="1">
      <alignment/>
    </xf>
    <xf numFmtId="176" fontId="10" fillId="0" borderId="2" xfId="15" applyNumberFormat="1" applyFont="1" applyFill="1" applyBorder="1" applyAlignment="1">
      <alignment/>
    </xf>
    <xf numFmtId="176" fontId="0" fillId="0" borderId="12" xfId="15" applyNumberFormat="1" applyFill="1" applyBorder="1" applyAlignment="1">
      <alignment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176" fontId="0" fillId="0" borderId="16" xfId="15" applyNumberFormat="1" applyFill="1" applyBorder="1" applyAlignment="1">
      <alignment/>
    </xf>
    <xf numFmtId="176" fontId="10" fillId="0" borderId="16" xfId="15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/>
    </xf>
    <xf numFmtId="176" fontId="0" fillId="0" borderId="1" xfId="15" applyNumberFormat="1" applyFill="1" applyBorder="1" applyAlignment="1">
      <alignment/>
    </xf>
    <xf numFmtId="176" fontId="0" fillId="0" borderId="17" xfId="15" applyNumberFormat="1" applyFill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76" fontId="18" fillId="0" borderId="0" xfId="15" applyNumberFormat="1" applyFont="1" applyBorder="1" applyAlignment="1">
      <alignment/>
    </xf>
    <xf numFmtId="176" fontId="9" fillId="0" borderId="0" xfId="15" applyNumberFormat="1" applyFont="1" applyAlignment="1">
      <alignment/>
    </xf>
    <xf numFmtId="176" fontId="9" fillId="0" borderId="0" xfId="0" applyNumberFormat="1" applyFont="1" applyAlignment="1">
      <alignment/>
    </xf>
    <xf numFmtId="176" fontId="19" fillId="0" borderId="16" xfId="15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10" fontId="11" fillId="0" borderId="16" xfId="21" applyNumberFormat="1" applyFont="1" applyFill="1" applyBorder="1" applyAlignment="1">
      <alignment horizontal="center"/>
    </xf>
    <xf numFmtId="10" fontId="11" fillId="0" borderId="2" xfId="21" applyNumberFormat="1" applyFont="1" applyFill="1" applyBorder="1" applyAlignment="1">
      <alignment horizontal="center"/>
    </xf>
    <xf numFmtId="0" fontId="20" fillId="0" borderId="4" xfId="0" applyFont="1" applyFill="1" applyBorder="1" applyAlignment="1" applyProtection="1">
      <alignment/>
      <protection locked="0"/>
    </xf>
    <xf numFmtId="176" fontId="20" fillId="0" borderId="5" xfId="15" applyNumberFormat="1" applyFont="1" applyFill="1" applyBorder="1" applyAlignment="1" applyProtection="1">
      <alignment/>
      <protection locked="0"/>
    </xf>
    <xf numFmtId="176" fontId="21" fillId="0" borderId="5" xfId="15" applyNumberFormat="1" applyFont="1" applyFill="1" applyBorder="1" applyAlignment="1" applyProtection="1">
      <alignment horizontal="center"/>
      <protection locked="0"/>
    </xf>
    <xf numFmtId="176" fontId="22" fillId="0" borderId="6" xfId="15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176" fontId="20" fillId="0" borderId="0" xfId="15" applyNumberFormat="1" applyFont="1" applyFill="1" applyBorder="1" applyAlignment="1" applyProtection="1">
      <alignment/>
      <protection locked="0"/>
    </xf>
    <xf numFmtId="176" fontId="21" fillId="0" borderId="12" xfId="15" applyNumberFormat="1" applyFont="1" applyFill="1" applyBorder="1" applyAlignment="1" applyProtection="1">
      <alignment horizontal="center"/>
      <protection locked="0"/>
    </xf>
    <xf numFmtId="176" fontId="22" fillId="0" borderId="18" xfId="15" applyNumberFormat="1" applyFont="1" applyFill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/>
      <protection locked="0"/>
    </xf>
    <xf numFmtId="176" fontId="25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15" applyNumberFormat="1" applyFont="1" applyFill="1" applyBorder="1" applyAlignment="1" applyProtection="1">
      <alignment/>
      <protection locked="0"/>
    </xf>
    <xf numFmtId="176" fontId="24" fillId="0" borderId="10" xfId="15" applyNumberFormat="1" applyFont="1" applyFill="1" applyBorder="1" applyAlignment="1" applyProtection="1">
      <alignment/>
      <protection locked="0"/>
    </xf>
    <xf numFmtId="0" fontId="20" fillId="0" borderId="9" xfId="0" applyFont="1" applyFill="1" applyBorder="1" applyAlignment="1" applyProtection="1">
      <alignment/>
      <protection locked="0"/>
    </xf>
    <xf numFmtId="176" fontId="25" fillId="0" borderId="0" xfId="15" applyNumberFormat="1" applyFont="1" applyFill="1" applyBorder="1" applyAlignment="1" applyProtection="1">
      <alignment/>
      <protection locked="0"/>
    </xf>
    <xf numFmtId="176" fontId="20" fillId="0" borderId="0" xfId="15" applyNumberFormat="1" applyFont="1" applyFill="1" applyBorder="1" applyAlignment="1" applyProtection="1" quotePrefix="1">
      <alignment horizontal="left"/>
      <protection locked="0"/>
    </xf>
    <xf numFmtId="176" fontId="20" fillId="0" borderId="10" xfId="15" applyNumberFormat="1" applyFont="1" applyFill="1" applyBorder="1" applyAlignment="1" applyProtection="1" quotePrefix="1">
      <alignment horizontal="left"/>
      <protection locked="0"/>
    </xf>
    <xf numFmtId="176" fontId="20" fillId="0" borderId="10" xfId="15" applyNumberFormat="1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176" fontId="25" fillId="0" borderId="12" xfId="15" applyNumberFormat="1" applyFont="1" applyFill="1" applyBorder="1" applyAlignment="1" applyProtection="1">
      <alignment/>
      <protection locked="0"/>
    </xf>
    <xf numFmtId="176" fontId="20" fillId="0" borderId="12" xfId="15" applyNumberFormat="1" applyFont="1" applyFill="1" applyBorder="1" applyAlignment="1" applyProtection="1">
      <alignment/>
      <protection locked="0"/>
    </xf>
    <xf numFmtId="176" fontId="20" fillId="0" borderId="18" xfId="15" applyNumberFormat="1" applyFont="1" applyFill="1" applyBorder="1" applyAlignment="1" applyProtection="1">
      <alignment/>
      <protection locked="0"/>
    </xf>
    <xf numFmtId="176" fontId="21" fillId="0" borderId="12" xfId="15" applyNumberFormat="1" applyFont="1" applyFill="1" applyBorder="1" applyAlignment="1" applyProtection="1">
      <alignment/>
      <protection locked="0"/>
    </xf>
    <xf numFmtId="10" fontId="22" fillId="0" borderId="18" xfId="21" applyNumberFormat="1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/>
      <protection locked="0"/>
    </xf>
    <xf numFmtId="176" fontId="26" fillId="0" borderId="3" xfId="15" applyNumberFormat="1" applyFont="1" applyFill="1" applyBorder="1" applyAlignment="1" applyProtection="1">
      <alignment/>
      <protection locked="0"/>
    </xf>
    <xf numFmtId="176" fontId="21" fillId="0" borderId="14" xfId="15" applyNumberFormat="1" applyFont="1" applyFill="1" applyBorder="1" applyAlignment="1" applyProtection="1">
      <alignment/>
      <protection locked="0"/>
    </xf>
    <xf numFmtId="10" fontId="22" fillId="0" borderId="15" xfId="21" applyNumberFormat="1" applyFont="1" applyFill="1" applyBorder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/>
      <protection locked="0"/>
    </xf>
    <xf numFmtId="176" fontId="20" fillId="0" borderId="1" xfId="15" applyNumberFormat="1" applyFont="1" applyFill="1" applyBorder="1" applyAlignment="1" applyProtection="1">
      <alignment/>
      <protection locked="0"/>
    </xf>
    <xf numFmtId="176" fontId="20" fillId="0" borderId="8" xfId="15" applyNumberFormat="1" applyFont="1" applyFill="1" applyBorder="1" applyAlignment="1" applyProtection="1">
      <alignment/>
      <protection locked="0"/>
    </xf>
    <xf numFmtId="0" fontId="21" fillId="2" borderId="9" xfId="0" applyFont="1" applyFill="1" applyBorder="1" applyAlignment="1" applyProtection="1">
      <alignment/>
      <protection locked="0"/>
    </xf>
    <xf numFmtId="176" fontId="26" fillId="2" borderId="0" xfId="15" applyNumberFormat="1" applyFont="1" applyFill="1" applyBorder="1" applyAlignment="1" applyProtection="1">
      <alignment/>
      <protection locked="0"/>
    </xf>
    <xf numFmtId="176" fontId="21" fillId="2" borderId="0" xfId="15" applyNumberFormat="1" applyFont="1" applyFill="1" applyBorder="1" applyAlignment="1" applyProtection="1">
      <alignment/>
      <protection locked="0"/>
    </xf>
    <xf numFmtId="10" fontId="22" fillId="2" borderId="10" xfId="21" applyNumberFormat="1" applyFont="1" applyFill="1" applyBorder="1" applyAlignment="1" applyProtection="1">
      <alignment horizontal="center"/>
      <protection locked="0"/>
    </xf>
    <xf numFmtId="10" fontId="11" fillId="2" borderId="18" xfId="21" applyNumberFormat="1" applyFont="1" applyFill="1" applyBorder="1" applyAlignment="1">
      <alignment horizontal="right"/>
    </xf>
    <xf numFmtId="10" fontId="8" fillId="0" borderId="2" xfId="21" applyNumberFormat="1" applyFont="1" applyFill="1" applyBorder="1" applyAlignment="1">
      <alignment horizontal="center"/>
    </xf>
    <xf numFmtId="176" fontId="0" fillId="0" borderId="2" xfId="15" applyNumberFormat="1" applyFont="1" applyFill="1" applyBorder="1" applyAlignment="1">
      <alignment/>
    </xf>
    <xf numFmtId="10" fontId="11" fillId="0" borderId="12" xfId="21" applyNumberFormat="1" applyFont="1" applyFill="1" applyBorder="1" applyAlignment="1">
      <alignment horizontal="center"/>
    </xf>
    <xf numFmtId="176" fontId="10" fillId="0" borderId="12" xfId="15" applyNumberFormat="1" applyFont="1" applyFill="1" applyBorder="1" applyAlignment="1">
      <alignment/>
    </xf>
    <xf numFmtId="10" fontId="11" fillId="0" borderId="3" xfId="21" applyNumberFormat="1" applyFont="1" applyFill="1" applyBorder="1" applyAlignment="1">
      <alignment horizontal="center"/>
    </xf>
    <xf numFmtId="176" fontId="19" fillId="0" borderId="20" xfId="15" applyNumberFormat="1" applyFont="1" applyFill="1" applyBorder="1" applyAlignment="1">
      <alignment horizontal="center"/>
    </xf>
    <xf numFmtId="10" fontId="11" fillId="0" borderId="1" xfId="21" applyNumberFormat="1" applyFont="1" applyFill="1" applyBorder="1" applyAlignment="1">
      <alignment horizontal="center"/>
    </xf>
    <xf numFmtId="176" fontId="10" fillId="0" borderId="1" xfId="15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76" fontId="19" fillId="0" borderId="12" xfId="15" applyNumberFormat="1" applyFont="1" applyFill="1" applyBorder="1" applyAlignment="1">
      <alignment horizontal="center"/>
    </xf>
    <xf numFmtId="176" fontId="19" fillId="0" borderId="2" xfId="15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0" fontId="8" fillId="0" borderId="12" xfId="21" applyNumberFormat="1" applyFont="1" applyFill="1" applyBorder="1" applyAlignment="1">
      <alignment horizontal="center"/>
    </xf>
    <xf numFmtId="176" fontId="0" fillId="0" borderId="12" xfId="15" applyNumberFormat="1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0" fontId="14" fillId="0" borderId="0" xfId="21" applyNumberFormat="1" applyFont="1" applyFill="1" applyAlignment="1">
      <alignment horizontal="center" wrapText="1"/>
    </xf>
    <xf numFmtId="10" fontId="14" fillId="0" borderId="1" xfId="21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/>
    </xf>
    <xf numFmtId="0" fontId="2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123825</xdr:rowOff>
    </xdr:from>
    <xdr:to>
      <xdr:col>2</xdr:col>
      <xdr:colOff>0</xdr:colOff>
      <xdr:row>15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90575" y="248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5"/>
  <sheetViews>
    <sheetView tabSelected="1" workbookViewId="0" topLeftCell="A2">
      <selection activeCell="N16" sqref="N16"/>
    </sheetView>
  </sheetViews>
  <sheetFormatPr defaultColWidth="9.140625" defaultRowHeight="12.75"/>
  <cols>
    <col min="1" max="1" width="11.421875" style="1" customWidth="1"/>
    <col min="2" max="2" width="0.42578125" style="1" customWidth="1"/>
    <col min="3" max="3" width="39.57421875" style="1" customWidth="1"/>
    <col min="4" max="6" width="16.7109375" style="0" customWidth="1"/>
    <col min="7" max="7" width="13.00390625" style="0" bestFit="1" customWidth="1"/>
    <col min="8" max="8" width="16.421875" style="0" customWidth="1"/>
    <col min="9" max="9" width="13.8515625" style="63" hidden="1" customWidth="1"/>
    <col min="10" max="10" width="17.57421875" style="0" hidden="1" customWidth="1"/>
    <col min="11" max="11" width="12.00390625" style="0" bestFit="1" customWidth="1"/>
    <col min="12" max="12" width="14.00390625" style="0" bestFit="1" customWidth="1"/>
    <col min="13" max="13" width="5.421875" style="0" bestFit="1" customWidth="1"/>
    <col min="15" max="15" width="10.28125" style="0" hidden="1" customWidth="1"/>
  </cols>
  <sheetData>
    <row r="1" ht="13.5" customHeight="1" hidden="1"/>
    <row r="2" spans="1:11" ht="16.5" customHeight="1">
      <c r="A2" s="128" t="s">
        <v>111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ht="6" customHeight="1"/>
    <row r="4" spans="1:11" ht="16.5" customHeight="1">
      <c r="A4" s="128" t="s">
        <v>144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ht="8.25" customHeight="1">
      <c r="A5" s="19"/>
      <c r="B5" s="19"/>
      <c r="C5" s="19"/>
      <c r="D5" s="19"/>
      <c r="E5" s="19"/>
      <c r="F5" s="19"/>
      <c r="G5" s="19"/>
      <c r="H5" s="19"/>
      <c r="I5" s="64"/>
      <c r="J5" s="19"/>
      <c r="K5" s="19"/>
      <c r="L5" s="19"/>
      <c r="M5" s="19"/>
    </row>
    <row r="6" spans="4:13" ht="14.25">
      <c r="D6" s="15"/>
      <c r="E6" s="15"/>
      <c r="F6" s="16" t="s">
        <v>113</v>
      </c>
      <c r="G6" s="16"/>
      <c r="H6" s="16" t="s">
        <v>121</v>
      </c>
      <c r="J6" s="16"/>
      <c r="L6" s="17" t="s">
        <v>95</v>
      </c>
      <c r="M6" s="127" t="s">
        <v>99</v>
      </c>
    </row>
    <row r="7" spans="1:13" ht="12.75">
      <c r="A7" s="28"/>
      <c r="B7" s="125"/>
      <c r="C7" s="29"/>
      <c r="D7" s="17" t="s">
        <v>79</v>
      </c>
      <c r="E7" s="17" t="s">
        <v>68</v>
      </c>
      <c r="F7" s="17" t="s">
        <v>114</v>
      </c>
      <c r="G7" s="17" t="s">
        <v>117</v>
      </c>
      <c r="H7" s="17" t="s">
        <v>119</v>
      </c>
      <c r="I7" s="65"/>
      <c r="J7" s="50" t="s">
        <v>127</v>
      </c>
      <c r="K7" s="16" t="s">
        <v>130</v>
      </c>
      <c r="L7" s="17" t="s">
        <v>107</v>
      </c>
      <c r="M7" s="127"/>
    </row>
    <row r="8" spans="1:13" ht="12.75">
      <c r="A8" s="30" t="s">
        <v>0</v>
      </c>
      <c r="B8" s="125"/>
      <c r="C8" s="29" t="s">
        <v>96</v>
      </c>
      <c r="D8" s="17" t="s">
        <v>82</v>
      </c>
      <c r="E8" s="17" t="s">
        <v>93</v>
      </c>
      <c r="F8" s="17" t="s">
        <v>100</v>
      </c>
      <c r="G8" s="17" t="s">
        <v>118</v>
      </c>
      <c r="H8" s="17" t="s">
        <v>120</v>
      </c>
      <c r="I8" s="66"/>
      <c r="J8" s="50" t="s">
        <v>128</v>
      </c>
      <c r="K8" s="17" t="s">
        <v>143</v>
      </c>
      <c r="L8" s="17" t="s">
        <v>105</v>
      </c>
      <c r="M8" s="127"/>
    </row>
    <row r="9" spans="1:13" ht="13.5" thickBot="1">
      <c r="A9" s="31" t="s">
        <v>1</v>
      </c>
      <c r="B9" s="126"/>
      <c r="C9" s="32" t="s">
        <v>56</v>
      </c>
      <c r="D9" s="18" t="s">
        <v>78</v>
      </c>
      <c r="E9" s="18" t="s">
        <v>94</v>
      </c>
      <c r="F9" s="18" t="s">
        <v>101</v>
      </c>
      <c r="G9" s="33">
        <v>40032</v>
      </c>
      <c r="H9" s="18" t="s">
        <v>122</v>
      </c>
      <c r="I9" s="67"/>
      <c r="J9" s="51" t="s">
        <v>129</v>
      </c>
      <c r="K9" s="18" t="s">
        <v>131</v>
      </c>
      <c r="L9" s="18" t="s">
        <v>106</v>
      </c>
      <c r="M9" s="127"/>
    </row>
    <row r="10" spans="1:13" ht="14.25">
      <c r="A10" s="55" t="s">
        <v>31</v>
      </c>
      <c r="B10" s="56"/>
      <c r="C10" s="55" t="s">
        <v>45</v>
      </c>
      <c r="D10" s="57">
        <v>16780047</v>
      </c>
      <c r="E10" s="57">
        <v>15813844</v>
      </c>
      <c r="F10" s="57">
        <v>13750821</v>
      </c>
      <c r="G10" s="57"/>
      <c r="H10" s="57">
        <f>SUM(F10:G10)</f>
        <v>13750821</v>
      </c>
      <c r="I10" s="71">
        <f>H10-D10</f>
        <v>-3029226</v>
      </c>
      <c r="J10" s="57"/>
      <c r="K10" s="73">
        <f>I10/D10</f>
        <v>-0.180525477669997</v>
      </c>
      <c r="L10" s="58">
        <f>H10-D10</f>
        <v>-3029226</v>
      </c>
      <c r="M10" s="9"/>
    </row>
    <row r="11" spans="1:13" ht="14.25">
      <c r="A11" s="23" t="s">
        <v>15</v>
      </c>
      <c r="B11" s="23"/>
      <c r="C11" s="24" t="s">
        <v>16</v>
      </c>
      <c r="D11" s="52">
        <v>21615313</v>
      </c>
      <c r="E11" s="52">
        <v>19345224</v>
      </c>
      <c r="F11" s="52">
        <v>18491758</v>
      </c>
      <c r="G11" s="52"/>
      <c r="H11" s="52">
        <f>SUM(F11:G11)</f>
        <v>18491758</v>
      </c>
      <c r="I11" s="120">
        <f aca="true" t="shared" si="0" ref="I11:I53">H11-D11</f>
        <v>-3123555</v>
      </c>
      <c r="J11" s="52"/>
      <c r="K11" s="74">
        <f aca="true" t="shared" si="1" ref="K11:K26">I11/D11</f>
        <v>-0.14450658197732322</v>
      </c>
      <c r="L11" s="53">
        <f aca="true" t="shared" si="2" ref="L11:L26">H11-D11</f>
        <v>-3123555</v>
      </c>
      <c r="M11" s="9"/>
    </row>
    <row r="12" spans="1:13" ht="14.25">
      <c r="A12" s="24" t="s">
        <v>72</v>
      </c>
      <c r="B12" s="121"/>
      <c r="C12" s="24" t="s">
        <v>80</v>
      </c>
      <c r="D12" s="52">
        <v>1450000</v>
      </c>
      <c r="E12" s="52">
        <v>1192800</v>
      </c>
      <c r="F12" s="52">
        <v>0</v>
      </c>
      <c r="G12" s="52"/>
      <c r="H12" s="52">
        <f aca="true" t="shared" si="3" ref="H12:H53">SUM(F12:G12)</f>
        <v>0</v>
      </c>
      <c r="I12" s="120">
        <f t="shared" si="0"/>
        <v>-1450000</v>
      </c>
      <c r="J12" s="52"/>
      <c r="K12" s="110" t="s">
        <v>145</v>
      </c>
      <c r="L12" s="53">
        <f t="shared" si="2"/>
        <v>-1450000</v>
      </c>
      <c r="M12" s="14" t="s">
        <v>108</v>
      </c>
    </row>
    <row r="13" spans="1:13" ht="14.25">
      <c r="A13" s="24" t="s">
        <v>102</v>
      </c>
      <c r="B13" s="121"/>
      <c r="C13" s="24" t="s">
        <v>103</v>
      </c>
      <c r="D13" s="52">
        <v>0</v>
      </c>
      <c r="E13" s="52">
        <v>0</v>
      </c>
      <c r="F13" s="52">
        <v>4175489</v>
      </c>
      <c r="G13" s="52"/>
      <c r="H13" s="52">
        <f t="shared" si="3"/>
        <v>4175489</v>
      </c>
      <c r="I13" s="120">
        <f t="shared" si="0"/>
        <v>4175489</v>
      </c>
      <c r="J13" s="52"/>
      <c r="K13" s="110" t="s">
        <v>132</v>
      </c>
      <c r="L13" s="111">
        <f t="shared" si="2"/>
        <v>4175489</v>
      </c>
      <c r="M13" s="14" t="s">
        <v>97</v>
      </c>
    </row>
    <row r="14" spans="1:13" ht="14.25">
      <c r="A14" s="24" t="s">
        <v>43</v>
      </c>
      <c r="B14" s="121"/>
      <c r="C14" s="24" t="s">
        <v>71</v>
      </c>
      <c r="D14" s="52">
        <v>595881</v>
      </c>
      <c r="E14" s="52">
        <v>106250</v>
      </c>
      <c r="F14" s="52">
        <v>0</v>
      </c>
      <c r="G14" s="52"/>
      <c r="H14" s="52">
        <f t="shared" si="3"/>
        <v>0</v>
      </c>
      <c r="I14" s="120">
        <f t="shared" si="0"/>
        <v>-595881</v>
      </c>
      <c r="J14" s="52"/>
      <c r="K14" s="74">
        <f t="shared" si="1"/>
        <v>-1</v>
      </c>
      <c r="L14" s="53">
        <f t="shared" si="2"/>
        <v>-595881</v>
      </c>
      <c r="M14" s="14"/>
    </row>
    <row r="15" spans="1:13" ht="14.25">
      <c r="A15" s="24" t="s">
        <v>38</v>
      </c>
      <c r="B15" s="121"/>
      <c r="C15" s="24" t="s">
        <v>37</v>
      </c>
      <c r="D15" s="52">
        <v>1300000</v>
      </c>
      <c r="E15" s="52">
        <v>916083</v>
      </c>
      <c r="F15" s="52">
        <v>209356</v>
      </c>
      <c r="G15" s="52"/>
      <c r="H15" s="52">
        <f t="shared" si="3"/>
        <v>209356</v>
      </c>
      <c r="I15" s="120">
        <f t="shared" si="0"/>
        <v>-1090644</v>
      </c>
      <c r="J15" s="52"/>
      <c r="K15" s="74">
        <f t="shared" si="1"/>
        <v>-0.838956923076923</v>
      </c>
      <c r="L15" s="53">
        <f t="shared" si="2"/>
        <v>-1090644</v>
      </c>
      <c r="M15" s="14"/>
    </row>
    <row r="16" spans="1:13" ht="14.25">
      <c r="A16" s="24" t="s">
        <v>17</v>
      </c>
      <c r="B16" s="121"/>
      <c r="C16" s="24" t="s">
        <v>18</v>
      </c>
      <c r="D16" s="52">
        <v>3119517</v>
      </c>
      <c r="E16" s="52">
        <v>1524984</v>
      </c>
      <c r="F16" s="52">
        <v>0</v>
      </c>
      <c r="G16" s="52"/>
      <c r="H16" s="52">
        <f t="shared" si="3"/>
        <v>0</v>
      </c>
      <c r="I16" s="120">
        <f t="shared" si="0"/>
        <v>-3119517</v>
      </c>
      <c r="J16" s="52"/>
      <c r="K16" s="74">
        <f t="shared" si="1"/>
        <v>-1</v>
      </c>
      <c r="L16" s="53">
        <f t="shared" si="2"/>
        <v>-3119517</v>
      </c>
      <c r="M16" s="14"/>
    </row>
    <row r="17" spans="1:13" ht="14.25">
      <c r="A17" s="24" t="s">
        <v>19</v>
      </c>
      <c r="B17" s="121"/>
      <c r="C17" s="24" t="s">
        <v>20</v>
      </c>
      <c r="D17" s="52">
        <v>4129687</v>
      </c>
      <c r="E17" s="52">
        <v>4092372</v>
      </c>
      <c r="F17" s="52">
        <v>2000000</v>
      </c>
      <c r="G17" s="52"/>
      <c r="H17" s="52">
        <f t="shared" si="3"/>
        <v>2000000</v>
      </c>
      <c r="I17" s="120">
        <f t="shared" si="0"/>
        <v>-2129687</v>
      </c>
      <c r="J17" s="52"/>
      <c r="K17" s="74">
        <f t="shared" si="1"/>
        <v>-0.5157017953176597</v>
      </c>
      <c r="L17" s="53">
        <f t="shared" si="2"/>
        <v>-2129687</v>
      </c>
      <c r="M17" s="14"/>
    </row>
    <row r="18" spans="1:13" ht="14.25">
      <c r="A18" s="24" t="s">
        <v>47</v>
      </c>
      <c r="B18" s="121"/>
      <c r="C18" s="24" t="s">
        <v>70</v>
      </c>
      <c r="D18" s="52">
        <v>470987</v>
      </c>
      <c r="E18" s="52">
        <v>447603</v>
      </c>
      <c r="F18" s="52">
        <v>397937</v>
      </c>
      <c r="G18" s="52"/>
      <c r="H18" s="52">
        <f t="shared" si="3"/>
        <v>397937</v>
      </c>
      <c r="I18" s="120">
        <f t="shared" si="0"/>
        <v>-73050</v>
      </c>
      <c r="J18" s="52"/>
      <c r="K18" s="74">
        <f t="shared" si="1"/>
        <v>-0.15509982228808863</v>
      </c>
      <c r="L18" s="53">
        <f t="shared" si="2"/>
        <v>-73050</v>
      </c>
      <c r="M18" s="14"/>
    </row>
    <row r="19" spans="1:15" ht="14.25">
      <c r="A19" s="24" t="s">
        <v>3</v>
      </c>
      <c r="B19" s="121"/>
      <c r="C19" s="24" t="s">
        <v>69</v>
      </c>
      <c r="D19" s="52">
        <v>7726719</v>
      </c>
      <c r="E19" s="52">
        <v>7681009</v>
      </c>
      <c r="F19" s="52">
        <v>7685712</v>
      </c>
      <c r="G19" s="52"/>
      <c r="H19" s="52">
        <f t="shared" si="3"/>
        <v>7685712</v>
      </c>
      <c r="I19" s="120">
        <f t="shared" si="0"/>
        <v>-41007</v>
      </c>
      <c r="J19" s="52"/>
      <c r="K19" s="74">
        <f t="shared" si="1"/>
        <v>-0.00530716854074802</v>
      </c>
      <c r="L19" s="53">
        <f t="shared" si="2"/>
        <v>-41007</v>
      </c>
      <c r="M19" s="14"/>
      <c r="O19">
        <f>D12+D21+D22</f>
        <v>8090000</v>
      </c>
    </row>
    <row r="20" spans="1:13" ht="14.25">
      <c r="A20" s="24" t="s">
        <v>21</v>
      </c>
      <c r="B20" s="121"/>
      <c r="C20" s="24" t="s">
        <v>49</v>
      </c>
      <c r="D20" s="52">
        <v>33802216</v>
      </c>
      <c r="E20" s="52">
        <v>30802216</v>
      </c>
      <c r="F20" s="52">
        <f>25748947+200000</f>
        <v>25948947</v>
      </c>
      <c r="G20" s="52"/>
      <c r="H20" s="52">
        <f t="shared" si="3"/>
        <v>25948947</v>
      </c>
      <c r="I20" s="120">
        <f t="shared" si="0"/>
        <v>-7853269</v>
      </c>
      <c r="J20" s="52"/>
      <c r="K20" s="74">
        <f t="shared" si="1"/>
        <v>-0.23233000463638243</v>
      </c>
      <c r="L20" s="53">
        <f t="shared" si="2"/>
        <v>-7853269</v>
      </c>
      <c r="M20" s="14"/>
    </row>
    <row r="21" spans="1:13" ht="14.25">
      <c r="A21" s="24" t="s">
        <v>22</v>
      </c>
      <c r="B21" s="121"/>
      <c r="C21" s="24" t="s">
        <v>50</v>
      </c>
      <c r="D21" s="52">
        <v>3740000</v>
      </c>
      <c r="E21" s="52">
        <v>3236158</v>
      </c>
      <c r="F21" s="52">
        <v>0</v>
      </c>
      <c r="G21" s="52"/>
      <c r="H21" s="52">
        <f t="shared" si="3"/>
        <v>0</v>
      </c>
      <c r="I21" s="120">
        <f t="shared" si="0"/>
        <v>-3740000</v>
      </c>
      <c r="J21" s="52"/>
      <c r="K21" s="110" t="s">
        <v>145</v>
      </c>
      <c r="L21" s="53">
        <f t="shared" si="2"/>
        <v>-3740000</v>
      </c>
      <c r="M21" s="14" t="s">
        <v>109</v>
      </c>
    </row>
    <row r="22" spans="1:13" ht="14.25">
      <c r="A22" s="24" t="s">
        <v>23</v>
      </c>
      <c r="B22" s="121"/>
      <c r="C22" s="24" t="s">
        <v>24</v>
      </c>
      <c r="D22" s="52">
        <v>2900000</v>
      </c>
      <c r="E22" s="52">
        <v>2235705</v>
      </c>
      <c r="F22" s="52">
        <v>0</v>
      </c>
      <c r="G22" s="52"/>
      <c r="H22" s="52">
        <f t="shared" si="3"/>
        <v>0</v>
      </c>
      <c r="I22" s="120">
        <f t="shared" si="0"/>
        <v>-2900000</v>
      </c>
      <c r="J22" s="52"/>
      <c r="K22" s="110" t="s">
        <v>145</v>
      </c>
      <c r="L22" s="53">
        <f t="shared" si="2"/>
        <v>-2900000</v>
      </c>
      <c r="M22" s="14" t="s">
        <v>110</v>
      </c>
    </row>
    <row r="23" spans="1:13" ht="14.25">
      <c r="A23" s="24" t="s">
        <v>25</v>
      </c>
      <c r="B23" s="121"/>
      <c r="C23" s="24" t="s">
        <v>26</v>
      </c>
      <c r="D23" s="52">
        <v>31176348</v>
      </c>
      <c r="E23" s="52">
        <v>29972208</v>
      </c>
      <c r="F23" s="52">
        <v>28085096</v>
      </c>
      <c r="G23" s="52"/>
      <c r="H23" s="52">
        <f t="shared" si="3"/>
        <v>28085096</v>
      </c>
      <c r="I23" s="120">
        <f t="shared" si="0"/>
        <v>-3091252</v>
      </c>
      <c r="J23" s="52"/>
      <c r="K23" s="74">
        <f t="shared" si="1"/>
        <v>-0.09915375591778743</v>
      </c>
      <c r="L23" s="53">
        <f t="shared" si="2"/>
        <v>-3091252</v>
      </c>
      <c r="M23" s="14"/>
    </row>
    <row r="24" spans="1:13" ht="14.25">
      <c r="A24" s="24" t="s">
        <v>4</v>
      </c>
      <c r="B24" s="121"/>
      <c r="C24" s="24" t="s">
        <v>83</v>
      </c>
      <c r="D24" s="52">
        <v>61300000</v>
      </c>
      <c r="E24" s="52">
        <v>58357600</v>
      </c>
      <c r="F24" s="52">
        <v>40521840</v>
      </c>
      <c r="G24" s="52"/>
      <c r="H24" s="52">
        <f t="shared" si="3"/>
        <v>40521840</v>
      </c>
      <c r="I24" s="120">
        <f t="shared" si="0"/>
        <v>-20778160</v>
      </c>
      <c r="J24" s="52"/>
      <c r="K24" s="74">
        <f t="shared" si="1"/>
        <v>-0.33895856443719413</v>
      </c>
      <c r="L24" s="53">
        <f t="shared" si="2"/>
        <v>-20778160</v>
      </c>
      <c r="M24" s="14"/>
    </row>
    <row r="25" spans="1:13" ht="14.25">
      <c r="A25" s="24" t="s">
        <v>40</v>
      </c>
      <c r="B25" s="121"/>
      <c r="C25" s="24" t="s">
        <v>84</v>
      </c>
      <c r="D25" s="52">
        <v>2075000</v>
      </c>
      <c r="E25" s="52">
        <v>1975400</v>
      </c>
      <c r="F25" s="52">
        <v>646855</v>
      </c>
      <c r="G25" s="52"/>
      <c r="H25" s="52">
        <f t="shared" si="3"/>
        <v>646855</v>
      </c>
      <c r="I25" s="120">
        <f t="shared" si="0"/>
        <v>-1428145</v>
      </c>
      <c r="J25" s="52"/>
      <c r="K25" s="74">
        <f t="shared" si="1"/>
        <v>-0.6882626506024097</v>
      </c>
      <c r="L25" s="53">
        <f t="shared" si="2"/>
        <v>-1428145</v>
      </c>
      <c r="M25" s="14"/>
    </row>
    <row r="26" spans="1:13" ht="15" thickBot="1">
      <c r="A26" s="24" t="s">
        <v>11</v>
      </c>
      <c r="B26" s="121"/>
      <c r="C26" s="24" t="s">
        <v>36</v>
      </c>
      <c r="D26" s="52">
        <v>1247000</v>
      </c>
      <c r="E26" s="52">
        <v>1239518</v>
      </c>
      <c r="F26" s="52">
        <v>1239518</v>
      </c>
      <c r="G26" s="52"/>
      <c r="H26" s="52">
        <f t="shared" si="3"/>
        <v>1239518</v>
      </c>
      <c r="I26" s="120">
        <f t="shared" si="0"/>
        <v>-7482</v>
      </c>
      <c r="J26" s="52"/>
      <c r="K26" s="74">
        <f t="shared" si="1"/>
        <v>-0.006</v>
      </c>
      <c r="L26" s="53">
        <f t="shared" si="2"/>
        <v>-7482</v>
      </c>
      <c r="M26" s="14"/>
    </row>
    <row r="27" spans="1:13" ht="14.25">
      <c r="A27" s="23" t="s">
        <v>5</v>
      </c>
      <c r="B27" s="23"/>
      <c r="C27" s="24" t="s">
        <v>85</v>
      </c>
      <c r="D27" s="52">
        <v>19076</v>
      </c>
      <c r="E27" s="52">
        <v>0</v>
      </c>
      <c r="F27" s="52">
        <v>0</v>
      </c>
      <c r="G27" s="52"/>
      <c r="H27" s="52">
        <f t="shared" si="3"/>
        <v>0</v>
      </c>
      <c r="I27" s="71">
        <f t="shared" si="0"/>
        <v>-19076</v>
      </c>
      <c r="J27" s="54"/>
      <c r="K27" s="112">
        <f aca="true" t="shared" si="4" ref="K27:K53">I27/D27</f>
        <v>-1</v>
      </c>
      <c r="L27" s="113">
        <f aca="true" t="shared" si="5" ref="L27:L53">H27-D27</f>
        <v>-19076</v>
      </c>
      <c r="M27" s="14"/>
    </row>
    <row r="28" spans="1:13" ht="14.25">
      <c r="A28" s="118" t="s">
        <v>27</v>
      </c>
      <c r="B28" s="118"/>
      <c r="C28" s="72" t="s">
        <v>53</v>
      </c>
      <c r="D28" s="54">
        <v>5426986</v>
      </c>
      <c r="E28" s="54">
        <v>5426986</v>
      </c>
      <c r="F28" s="54">
        <v>5426986</v>
      </c>
      <c r="G28" s="54"/>
      <c r="H28" s="54">
        <f t="shared" si="3"/>
        <v>5426986</v>
      </c>
      <c r="I28" s="119">
        <f t="shared" si="0"/>
        <v>0</v>
      </c>
      <c r="J28" s="54"/>
      <c r="K28" s="122">
        <f t="shared" si="4"/>
        <v>0</v>
      </c>
      <c r="L28" s="123">
        <f t="shared" si="5"/>
        <v>0</v>
      </c>
      <c r="M28" s="14"/>
    </row>
    <row r="29" spans="1:13" ht="14.25">
      <c r="A29" s="24" t="s">
        <v>28</v>
      </c>
      <c r="B29" s="121"/>
      <c r="C29" s="24" t="s">
        <v>52</v>
      </c>
      <c r="D29" s="52">
        <v>4277635</v>
      </c>
      <c r="E29" s="52">
        <v>4177635</v>
      </c>
      <c r="F29" s="52">
        <v>4177632</v>
      </c>
      <c r="G29" s="52"/>
      <c r="H29" s="52">
        <f t="shared" si="3"/>
        <v>4177632</v>
      </c>
      <c r="I29" s="120">
        <f t="shared" si="0"/>
        <v>-100003</v>
      </c>
      <c r="J29" s="52"/>
      <c r="K29" s="74">
        <f t="shared" si="4"/>
        <v>-0.0233781049575291</v>
      </c>
      <c r="L29" s="53">
        <f t="shared" si="5"/>
        <v>-100003</v>
      </c>
      <c r="M29" s="14"/>
    </row>
    <row r="30" spans="1:13" ht="14.25">
      <c r="A30" s="24" t="s">
        <v>2</v>
      </c>
      <c r="B30" s="121"/>
      <c r="C30" s="24" t="s">
        <v>89</v>
      </c>
      <c r="D30" s="52">
        <v>3948824061</v>
      </c>
      <c r="E30" s="52">
        <v>3536824063</v>
      </c>
      <c r="F30" s="52">
        <v>3869847585</v>
      </c>
      <c r="G30" s="52"/>
      <c r="H30" s="52">
        <f t="shared" si="3"/>
        <v>3869847585</v>
      </c>
      <c r="I30" s="120">
        <f t="shared" si="0"/>
        <v>-78976476</v>
      </c>
      <c r="J30" s="52"/>
      <c r="K30" s="74">
        <f t="shared" si="4"/>
        <v>-0.01999999867808747</v>
      </c>
      <c r="L30" s="53">
        <f t="shared" si="5"/>
        <v>-78976476</v>
      </c>
      <c r="M30" s="14" t="s">
        <v>98</v>
      </c>
    </row>
    <row r="31" spans="1:13" ht="14.25">
      <c r="A31" s="24" t="s">
        <v>6</v>
      </c>
      <c r="B31" s="121"/>
      <c r="C31" s="24" t="s">
        <v>86</v>
      </c>
      <c r="D31" s="52">
        <v>5500000</v>
      </c>
      <c r="E31" s="52">
        <v>4312000</v>
      </c>
      <c r="F31" s="52">
        <v>2000000</v>
      </c>
      <c r="G31" s="53">
        <v>-2000000</v>
      </c>
      <c r="H31" s="52">
        <f t="shared" si="3"/>
        <v>0</v>
      </c>
      <c r="I31" s="120">
        <f t="shared" si="0"/>
        <v>-5500000</v>
      </c>
      <c r="J31" s="52"/>
      <c r="K31" s="74">
        <f t="shared" si="4"/>
        <v>-1</v>
      </c>
      <c r="L31" s="53">
        <f t="shared" si="5"/>
        <v>-5500000</v>
      </c>
      <c r="M31" s="14"/>
    </row>
    <row r="32" spans="1:13" ht="14.25">
      <c r="A32" s="24" t="s">
        <v>7</v>
      </c>
      <c r="B32" s="121"/>
      <c r="C32" s="24" t="s">
        <v>87</v>
      </c>
      <c r="D32" s="52">
        <v>230043700</v>
      </c>
      <c r="E32" s="52">
        <v>215337070</v>
      </c>
      <c r="F32" s="52">
        <f>140113160+200000</f>
        <v>140313160</v>
      </c>
      <c r="G32" s="53">
        <v>-200000</v>
      </c>
      <c r="H32" s="52">
        <f t="shared" si="3"/>
        <v>140113160</v>
      </c>
      <c r="I32" s="120">
        <f t="shared" si="0"/>
        <v>-89930540</v>
      </c>
      <c r="J32" s="52"/>
      <c r="K32" s="74">
        <f t="shared" si="4"/>
        <v>-0.39092807149250336</v>
      </c>
      <c r="L32" s="53">
        <f t="shared" si="5"/>
        <v>-89930540</v>
      </c>
      <c r="M32" s="14"/>
    </row>
    <row r="33" spans="1:13" ht="14.25">
      <c r="A33" s="24" t="s">
        <v>57</v>
      </c>
      <c r="B33" s="121"/>
      <c r="C33" s="24" t="s">
        <v>92</v>
      </c>
      <c r="D33" s="52">
        <v>2974554</v>
      </c>
      <c r="E33" s="52">
        <v>1572442</v>
      </c>
      <c r="F33" s="52">
        <v>1373226</v>
      </c>
      <c r="G33" s="52"/>
      <c r="H33" s="52">
        <f t="shared" si="3"/>
        <v>1373226</v>
      </c>
      <c r="I33" s="120">
        <f t="shared" si="0"/>
        <v>-1601328</v>
      </c>
      <c r="J33" s="52"/>
      <c r="K33" s="74">
        <f t="shared" si="4"/>
        <v>-0.538342218699005</v>
      </c>
      <c r="L33" s="53">
        <f t="shared" si="5"/>
        <v>-1601328</v>
      </c>
      <c r="M33" s="14"/>
    </row>
    <row r="34" spans="1:13" ht="15" thickBot="1">
      <c r="A34" s="24" t="s">
        <v>74</v>
      </c>
      <c r="B34" s="121"/>
      <c r="C34" s="24" t="s">
        <v>75</v>
      </c>
      <c r="D34" s="52">
        <v>400000</v>
      </c>
      <c r="E34" s="52">
        <v>0</v>
      </c>
      <c r="F34" s="52">
        <v>0</v>
      </c>
      <c r="G34" s="52"/>
      <c r="H34" s="52">
        <f t="shared" si="3"/>
        <v>0</v>
      </c>
      <c r="I34" s="120">
        <f t="shared" si="0"/>
        <v>-400000</v>
      </c>
      <c r="J34" s="52"/>
      <c r="K34" s="74">
        <f t="shared" si="4"/>
        <v>-1</v>
      </c>
      <c r="L34" s="53">
        <f t="shared" si="5"/>
        <v>-400000</v>
      </c>
      <c r="M34" s="14"/>
    </row>
    <row r="35" spans="1:13" ht="14.25">
      <c r="A35" s="23" t="s">
        <v>8</v>
      </c>
      <c r="B35" s="23"/>
      <c r="C35" s="24" t="s">
        <v>88</v>
      </c>
      <c r="D35" s="52">
        <v>79751579</v>
      </c>
      <c r="E35" s="52">
        <v>76536610</v>
      </c>
      <c r="F35" s="52">
        <v>79751579</v>
      </c>
      <c r="G35" s="52"/>
      <c r="H35" s="52">
        <f t="shared" si="3"/>
        <v>79751579</v>
      </c>
      <c r="I35" s="71">
        <f t="shared" si="0"/>
        <v>0</v>
      </c>
      <c r="J35" s="54"/>
      <c r="K35" s="122">
        <f t="shared" si="4"/>
        <v>0</v>
      </c>
      <c r="L35" s="123">
        <f t="shared" si="5"/>
        <v>0</v>
      </c>
      <c r="M35" s="9"/>
    </row>
    <row r="36" spans="1:13" ht="14.25">
      <c r="A36" s="24" t="s">
        <v>32</v>
      </c>
      <c r="B36" s="121"/>
      <c r="C36" s="24" t="s">
        <v>51</v>
      </c>
      <c r="D36" s="52">
        <v>5448093</v>
      </c>
      <c r="E36" s="52">
        <v>5239173</v>
      </c>
      <c r="F36" s="52">
        <v>657526</v>
      </c>
      <c r="G36" s="53"/>
      <c r="H36" s="52">
        <f t="shared" si="3"/>
        <v>657526</v>
      </c>
      <c r="I36" s="120">
        <f t="shared" si="0"/>
        <v>-4790567</v>
      </c>
      <c r="J36" s="52"/>
      <c r="K36" s="74">
        <f t="shared" si="4"/>
        <v>-0.8793107973744207</v>
      </c>
      <c r="L36" s="53">
        <f t="shared" si="5"/>
        <v>-4790567</v>
      </c>
      <c r="M36" s="14"/>
    </row>
    <row r="37" spans="1:13" ht="14.25">
      <c r="A37" s="24" t="s">
        <v>9</v>
      </c>
      <c r="B37" s="121"/>
      <c r="C37" s="24" t="s">
        <v>39</v>
      </c>
      <c r="D37" s="52">
        <v>29310695</v>
      </c>
      <c r="E37" s="52">
        <v>28124478</v>
      </c>
      <c r="F37" s="52">
        <v>25290411</v>
      </c>
      <c r="G37" s="53"/>
      <c r="H37" s="52">
        <f t="shared" si="3"/>
        <v>25290411</v>
      </c>
      <c r="I37" s="120">
        <f t="shared" si="0"/>
        <v>-4020284</v>
      </c>
      <c r="J37" s="52"/>
      <c r="K37" s="74">
        <f t="shared" si="4"/>
        <v>-0.13716099191779657</v>
      </c>
      <c r="L37" s="53">
        <f t="shared" si="5"/>
        <v>-4020284</v>
      </c>
      <c r="M37" s="14"/>
    </row>
    <row r="38" spans="1:13" ht="14.25">
      <c r="A38" s="24" t="s">
        <v>10</v>
      </c>
      <c r="B38" s="121"/>
      <c r="C38" s="24" t="s">
        <v>91</v>
      </c>
      <c r="D38" s="52">
        <v>13391393</v>
      </c>
      <c r="E38" s="52">
        <v>12562938</v>
      </c>
      <c r="F38" s="52">
        <v>9294804</v>
      </c>
      <c r="G38" s="53"/>
      <c r="H38" s="52">
        <f t="shared" si="3"/>
        <v>9294804</v>
      </c>
      <c r="I38" s="120">
        <f t="shared" si="0"/>
        <v>-4096589</v>
      </c>
      <c r="J38" s="52"/>
      <c r="K38" s="74">
        <f t="shared" si="4"/>
        <v>-0.3059120884586092</v>
      </c>
      <c r="L38" s="53">
        <f t="shared" si="5"/>
        <v>-4096589</v>
      </c>
      <c r="M38" s="14"/>
    </row>
    <row r="39" spans="1:13" ht="14.25">
      <c r="A39" s="24" t="s">
        <v>48</v>
      </c>
      <c r="B39" s="121"/>
      <c r="C39" s="24" t="s">
        <v>65</v>
      </c>
      <c r="D39" s="52">
        <v>9175041</v>
      </c>
      <c r="E39" s="52">
        <v>7723259</v>
      </c>
      <c r="F39" s="52">
        <v>6900841</v>
      </c>
      <c r="G39" s="53"/>
      <c r="H39" s="52">
        <f t="shared" si="3"/>
        <v>6900841</v>
      </c>
      <c r="I39" s="120">
        <f t="shared" si="0"/>
        <v>-2274200</v>
      </c>
      <c r="J39" s="52"/>
      <c r="K39" s="74">
        <f t="shared" si="4"/>
        <v>-0.24786810216978866</v>
      </c>
      <c r="L39" s="53">
        <f t="shared" si="5"/>
        <v>-2274200</v>
      </c>
      <c r="M39" s="14"/>
    </row>
    <row r="40" spans="1:13" ht="14.25">
      <c r="A40" s="24" t="s">
        <v>58</v>
      </c>
      <c r="B40" s="121"/>
      <c r="C40" s="24" t="s">
        <v>81</v>
      </c>
      <c r="D40" s="52">
        <v>1000000</v>
      </c>
      <c r="E40" s="52">
        <v>974995</v>
      </c>
      <c r="F40" s="52">
        <v>0</v>
      </c>
      <c r="G40" s="53"/>
      <c r="H40" s="52">
        <f t="shared" si="3"/>
        <v>0</v>
      </c>
      <c r="I40" s="120">
        <f t="shared" si="0"/>
        <v>-1000000</v>
      </c>
      <c r="J40" s="52"/>
      <c r="K40" s="74">
        <f t="shared" si="4"/>
        <v>-1</v>
      </c>
      <c r="L40" s="53">
        <f t="shared" si="5"/>
        <v>-1000000</v>
      </c>
      <c r="M40" s="14"/>
    </row>
    <row r="41" spans="1:13" ht="14.25">
      <c r="A41" s="24" t="s">
        <v>54</v>
      </c>
      <c r="B41" s="121"/>
      <c r="C41" s="24" t="s">
        <v>66</v>
      </c>
      <c r="D41" s="52">
        <v>17500000</v>
      </c>
      <c r="E41" s="52">
        <v>17413294</v>
      </c>
      <c r="F41" s="52">
        <v>15672375</v>
      </c>
      <c r="G41" s="53"/>
      <c r="H41" s="52">
        <f t="shared" si="3"/>
        <v>15672375</v>
      </c>
      <c r="I41" s="120">
        <f t="shared" si="0"/>
        <v>-1827625</v>
      </c>
      <c r="J41" s="52"/>
      <c r="K41" s="74">
        <f t="shared" si="4"/>
        <v>-0.10443571428571428</v>
      </c>
      <c r="L41" s="53">
        <f t="shared" si="5"/>
        <v>-1827625</v>
      </c>
      <c r="M41" s="14"/>
    </row>
    <row r="42" spans="1:13" ht="14.25">
      <c r="A42" s="24" t="s">
        <v>61</v>
      </c>
      <c r="B42" s="121"/>
      <c r="C42" s="24" t="s">
        <v>62</v>
      </c>
      <c r="D42" s="52">
        <v>1575000</v>
      </c>
      <c r="E42" s="52">
        <v>1306000</v>
      </c>
      <c r="F42" s="52">
        <v>721000</v>
      </c>
      <c r="G42" s="53"/>
      <c r="H42" s="52">
        <f t="shared" si="3"/>
        <v>721000</v>
      </c>
      <c r="I42" s="120">
        <f t="shared" si="0"/>
        <v>-854000</v>
      </c>
      <c r="J42" s="52"/>
      <c r="K42" s="74">
        <f t="shared" si="4"/>
        <v>-0.5422222222222223</v>
      </c>
      <c r="L42" s="53">
        <f t="shared" si="5"/>
        <v>-854000</v>
      </c>
      <c r="M42" s="14"/>
    </row>
    <row r="43" spans="1:13" ht="14.25">
      <c r="A43" s="24" t="s">
        <v>33</v>
      </c>
      <c r="B43" s="121"/>
      <c r="C43" s="24" t="s">
        <v>46</v>
      </c>
      <c r="D43" s="52">
        <v>2032758</v>
      </c>
      <c r="E43" s="52">
        <v>1860686</v>
      </c>
      <c r="F43" s="52">
        <f>1546270+50000</f>
        <v>1596270</v>
      </c>
      <c r="G43" s="53">
        <v>-50000</v>
      </c>
      <c r="H43" s="52">
        <f t="shared" si="3"/>
        <v>1546270</v>
      </c>
      <c r="I43" s="120">
        <f t="shared" si="0"/>
        <v>-486488</v>
      </c>
      <c r="J43" s="52"/>
      <c r="K43" s="74">
        <f t="shared" si="4"/>
        <v>-0.23932411039582677</v>
      </c>
      <c r="L43" s="53">
        <f t="shared" si="5"/>
        <v>-486488</v>
      </c>
      <c r="M43" s="14"/>
    </row>
    <row r="44" spans="1:13" ht="14.25">
      <c r="A44" s="24" t="s">
        <v>63</v>
      </c>
      <c r="B44" s="121"/>
      <c r="C44" s="24" t="s">
        <v>64</v>
      </c>
      <c r="D44" s="52">
        <v>550000</v>
      </c>
      <c r="E44" s="52">
        <v>472150</v>
      </c>
      <c r="F44" s="52">
        <v>0</v>
      </c>
      <c r="G44" s="53"/>
      <c r="H44" s="52">
        <f t="shared" si="3"/>
        <v>0</v>
      </c>
      <c r="I44" s="120">
        <f t="shared" si="0"/>
        <v>-550000</v>
      </c>
      <c r="J44" s="52"/>
      <c r="K44" s="74">
        <f t="shared" si="4"/>
        <v>-1</v>
      </c>
      <c r="L44" s="53">
        <f t="shared" si="5"/>
        <v>-550000</v>
      </c>
      <c r="M44" s="14"/>
    </row>
    <row r="45" spans="1:13" ht="14.25">
      <c r="A45" s="24" t="s">
        <v>59</v>
      </c>
      <c r="B45" s="121"/>
      <c r="C45" s="24" t="s">
        <v>60</v>
      </c>
      <c r="D45" s="52">
        <v>5550000</v>
      </c>
      <c r="E45" s="52">
        <v>5302539</v>
      </c>
      <c r="F45" s="52">
        <v>2000000</v>
      </c>
      <c r="G45" s="53"/>
      <c r="H45" s="52">
        <f t="shared" si="3"/>
        <v>2000000</v>
      </c>
      <c r="I45" s="120">
        <f t="shared" si="0"/>
        <v>-3550000</v>
      </c>
      <c r="J45" s="52"/>
      <c r="K45" s="74">
        <f t="shared" si="4"/>
        <v>-0.6396396396396397</v>
      </c>
      <c r="L45" s="53">
        <f t="shared" si="5"/>
        <v>-3550000</v>
      </c>
      <c r="M45" s="14"/>
    </row>
    <row r="46" spans="1:13" ht="14.25">
      <c r="A46" s="24" t="s">
        <v>29</v>
      </c>
      <c r="B46" s="121"/>
      <c r="C46" s="24" t="s">
        <v>30</v>
      </c>
      <c r="D46" s="52">
        <v>2175231</v>
      </c>
      <c r="E46" s="52">
        <v>1700231</v>
      </c>
      <c r="F46" s="52">
        <v>1300000</v>
      </c>
      <c r="G46" s="53"/>
      <c r="H46" s="52">
        <f t="shared" si="3"/>
        <v>1300000</v>
      </c>
      <c r="I46" s="120">
        <f t="shared" si="0"/>
        <v>-875231</v>
      </c>
      <c r="J46" s="52"/>
      <c r="K46" s="74">
        <f t="shared" si="4"/>
        <v>-0.4023623238175624</v>
      </c>
      <c r="L46" s="53">
        <f t="shared" si="5"/>
        <v>-875231</v>
      </c>
      <c r="M46" s="14"/>
    </row>
    <row r="47" spans="1:13" ht="14.25">
      <c r="A47" s="24" t="s">
        <v>42</v>
      </c>
      <c r="B47" s="121"/>
      <c r="C47" s="24" t="s">
        <v>67</v>
      </c>
      <c r="D47" s="52">
        <v>1195840</v>
      </c>
      <c r="E47" s="52">
        <v>1180621</v>
      </c>
      <c r="F47" s="52">
        <v>200000</v>
      </c>
      <c r="G47" s="53"/>
      <c r="H47" s="52">
        <f t="shared" si="3"/>
        <v>200000</v>
      </c>
      <c r="I47" s="120">
        <f t="shared" si="0"/>
        <v>-995840</v>
      </c>
      <c r="J47" s="52"/>
      <c r="K47" s="74">
        <f t="shared" si="4"/>
        <v>-0.8327535456248327</v>
      </c>
      <c r="L47" s="53">
        <f t="shared" si="5"/>
        <v>-995840</v>
      </c>
      <c r="M47" s="14"/>
    </row>
    <row r="48" spans="1:13" ht="14.25">
      <c r="A48" s="24" t="s">
        <v>12</v>
      </c>
      <c r="B48" s="121"/>
      <c r="C48" s="24" t="s">
        <v>13</v>
      </c>
      <c r="D48" s="52">
        <v>1</v>
      </c>
      <c r="E48" s="52">
        <v>1</v>
      </c>
      <c r="F48" s="52">
        <v>1</v>
      </c>
      <c r="G48" s="53"/>
      <c r="H48" s="52">
        <f t="shared" si="3"/>
        <v>1</v>
      </c>
      <c r="I48" s="120">
        <f t="shared" si="0"/>
        <v>0</v>
      </c>
      <c r="J48" s="52"/>
      <c r="K48" s="110">
        <f t="shared" si="4"/>
        <v>0</v>
      </c>
      <c r="L48" s="124">
        <f t="shared" si="5"/>
        <v>0</v>
      </c>
      <c r="M48" s="14"/>
    </row>
    <row r="49" spans="1:13" ht="14.25">
      <c r="A49" s="24" t="s">
        <v>41</v>
      </c>
      <c r="B49" s="121"/>
      <c r="C49" s="24" t="s">
        <v>44</v>
      </c>
      <c r="D49" s="52">
        <v>765000</v>
      </c>
      <c r="E49" s="52">
        <v>507749</v>
      </c>
      <c r="F49" s="52">
        <v>0</v>
      </c>
      <c r="G49" s="53"/>
      <c r="H49" s="52">
        <f t="shared" si="3"/>
        <v>0</v>
      </c>
      <c r="I49" s="120">
        <f t="shared" si="0"/>
        <v>-765000</v>
      </c>
      <c r="J49" s="52"/>
      <c r="K49" s="74">
        <f t="shared" si="4"/>
        <v>-1</v>
      </c>
      <c r="L49" s="53">
        <f t="shared" si="5"/>
        <v>-765000</v>
      </c>
      <c r="M49" s="14"/>
    </row>
    <row r="50" spans="1:13" ht="14.25">
      <c r="A50" s="24" t="s">
        <v>34</v>
      </c>
      <c r="B50" s="121"/>
      <c r="C50" s="24" t="s">
        <v>35</v>
      </c>
      <c r="D50" s="52">
        <v>2770500</v>
      </c>
      <c r="E50" s="52">
        <v>1932063</v>
      </c>
      <c r="F50" s="52">
        <v>1500000</v>
      </c>
      <c r="G50" s="53"/>
      <c r="H50" s="52">
        <f t="shared" si="3"/>
        <v>1500000</v>
      </c>
      <c r="I50" s="120">
        <f t="shared" si="0"/>
        <v>-1270500</v>
      </c>
      <c r="J50" s="52"/>
      <c r="K50" s="74">
        <f t="shared" si="4"/>
        <v>-0.4585814834867352</v>
      </c>
      <c r="L50" s="53">
        <f t="shared" si="5"/>
        <v>-1270500</v>
      </c>
      <c r="M50" s="14"/>
    </row>
    <row r="51" spans="1:13" ht="14.25">
      <c r="A51" s="24" t="s">
        <v>14</v>
      </c>
      <c r="B51" s="121"/>
      <c r="C51" s="24" t="s">
        <v>73</v>
      </c>
      <c r="D51" s="52">
        <v>712000</v>
      </c>
      <c r="E51" s="52">
        <v>517320</v>
      </c>
      <c r="F51" s="52">
        <v>100000</v>
      </c>
      <c r="G51" s="53"/>
      <c r="H51" s="52">
        <f t="shared" si="3"/>
        <v>100000</v>
      </c>
      <c r="I51" s="120">
        <f t="shared" si="0"/>
        <v>-612000</v>
      </c>
      <c r="J51" s="52"/>
      <c r="K51" s="74">
        <f t="shared" si="4"/>
        <v>-0.8595505617977528</v>
      </c>
      <c r="L51" s="53">
        <f t="shared" si="5"/>
        <v>-612000</v>
      </c>
      <c r="M51" s="14"/>
    </row>
    <row r="52" spans="1:13" ht="15" thickBot="1">
      <c r="A52" s="24" t="s">
        <v>55</v>
      </c>
      <c r="B52" s="121"/>
      <c r="C52" s="24" t="s">
        <v>90</v>
      </c>
      <c r="D52" s="52">
        <v>991367</v>
      </c>
      <c r="E52" s="52">
        <v>486227</v>
      </c>
      <c r="F52" s="52">
        <v>386227</v>
      </c>
      <c r="G52" s="53"/>
      <c r="H52" s="52">
        <f t="shared" si="3"/>
        <v>386227</v>
      </c>
      <c r="I52" s="120">
        <f t="shared" si="0"/>
        <v>-605140</v>
      </c>
      <c r="J52" s="52"/>
      <c r="K52" s="74">
        <f t="shared" si="4"/>
        <v>-0.6104096666522085</v>
      </c>
      <c r="L52" s="53">
        <f t="shared" si="5"/>
        <v>-605140</v>
      </c>
      <c r="M52" s="14"/>
    </row>
    <row r="53" spans="1:13" ht="15" thickBot="1">
      <c r="A53" s="59" t="s">
        <v>76</v>
      </c>
      <c r="B53" s="59"/>
      <c r="C53" s="60" t="s">
        <v>77</v>
      </c>
      <c r="D53" s="61">
        <v>250000</v>
      </c>
      <c r="E53" s="61">
        <v>0</v>
      </c>
      <c r="F53" s="61">
        <v>0</v>
      </c>
      <c r="G53" s="61"/>
      <c r="H53" s="62">
        <f t="shared" si="3"/>
        <v>0</v>
      </c>
      <c r="I53" s="115">
        <f t="shared" si="0"/>
        <v>-250000</v>
      </c>
      <c r="J53" s="62"/>
      <c r="K53" s="116">
        <f t="shared" si="4"/>
        <v>-1</v>
      </c>
      <c r="L53" s="117">
        <f t="shared" si="5"/>
        <v>-250000</v>
      </c>
      <c r="M53" s="9"/>
    </row>
    <row r="54" spans="1:13" ht="15.75" thickBot="1">
      <c r="A54" s="3"/>
      <c r="B54" s="3"/>
      <c r="C54" s="25" t="s">
        <v>104</v>
      </c>
      <c r="D54" s="26">
        <f aca="true" t="shared" si="6" ref="D54:I54">SUM(D10:D53)</f>
        <v>4565039225</v>
      </c>
      <c r="E54" s="26">
        <f t="shared" si="6"/>
        <v>4110429504</v>
      </c>
      <c r="F54" s="26">
        <f t="shared" si="6"/>
        <v>4311662952</v>
      </c>
      <c r="G54" s="27">
        <f t="shared" si="6"/>
        <v>-2250000</v>
      </c>
      <c r="H54" s="26">
        <f t="shared" si="6"/>
        <v>4309412952</v>
      </c>
      <c r="I54" s="27">
        <f t="shared" si="6"/>
        <v>-255626273</v>
      </c>
      <c r="J54" s="26"/>
      <c r="K54" s="114">
        <f>I54/D54</f>
        <v>-0.055996511837201134</v>
      </c>
      <c r="L54" s="27">
        <f>SUM(L10:L53)</f>
        <v>-255626273</v>
      </c>
      <c r="M54" s="9"/>
    </row>
    <row r="55" spans="1:13" ht="8.25" customHeight="1" thickTop="1">
      <c r="A55" s="3"/>
      <c r="B55" s="3"/>
      <c r="C55" s="11"/>
      <c r="D55" s="20"/>
      <c r="E55" s="20"/>
      <c r="F55" s="20"/>
      <c r="G55" s="20"/>
      <c r="H55" s="20"/>
      <c r="I55" s="68"/>
      <c r="J55" s="20"/>
      <c r="K55" s="20"/>
      <c r="L55" s="21"/>
      <c r="M55" s="9"/>
    </row>
    <row r="56" spans="1:13" ht="15">
      <c r="A56" s="12" t="s">
        <v>99</v>
      </c>
      <c r="B56" s="12"/>
      <c r="C56" s="13" t="s">
        <v>115</v>
      </c>
      <c r="D56" s="10"/>
      <c r="E56" s="10"/>
      <c r="F56" s="10"/>
      <c r="G56" s="10"/>
      <c r="H56" s="10"/>
      <c r="I56" s="69"/>
      <c r="J56" s="10"/>
      <c r="K56" s="10"/>
      <c r="L56" s="10"/>
      <c r="M56" s="9"/>
    </row>
    <row r="57" spans="1:13" ht="14.25">
      <c r="A57" s="3"/>
      <c r="B57" s="3"/>
      <c r="C57" s="13" t="s">
        <v>112</v>
      </c>
      <c r="D57" s="10"/>
      <c r="E57" s="10"/>
      <c r="F57" s="10"/>
      <c r="G57" s="10"/>
      <c r="H57" s="10"/>
      <c r="I57" s="69"/>
      <c r="J57" s="10"/>
      <c r="K57" s="10"/>
      <c r="L57" s="10"/>
      <c r="M57" s="9"/>
    </row>
    <row r="58" spans="1:13" ht="6" customHeight="1">
      <c r="A58" s="3"/>
      <c r="B58" s="3"/>
      <c r="C58" s="4"/>
      <c r="D58" s="10"/>
      <c r="E58" s="10"/>
      <c r="F58" s="10"/>
      <c r="G58" s="10"/>
      <c r="H58" s="10"/>
      <c r="I58" s="69"/>
      <c r="J58" s="10"/>
      <c r="K58" s="10"/>
      <c r="L58" s="10"/>
      <c r="M58" s="9"/>
    </row>
    <row r="59" spans="1:12" ht="14.25">
      <c r="A59" s="3"/>
      <c r="B59" s="3"/>
      <c r="C59" s="13" t="s">
        <v>116</v>
      </c>
      <c r="D59" s="8"/>
      <c r="E59" s="8"/>
      <c r="L59" s="8"/>
    </row>
    <row r="60" spans="1:12" ht="7.5" customHeight="1">
      <c r="A60" s="3"/>
      <c r="B60" s="3"/>
      <c r="C60" s="13"/>
      <c r="D60" s="8"/>
      <c r="E60" s="8"/>
      <c r="L60" s="8"/>
    </row>
    <row r="61" spans="1:12" ht="6.75" customHeight="1">
      <c r="A61" s="3"/>
      <c r="B61" s="3"/>
      <c r="C61" s="13"/>
      <c r="D61" s="8"/>
      <c r="E61" s="8"/>
      <c r="L61" s="8"/>
    </row>
    <row r="62" spans="1:12" ht="10.5" customHeight="1" hidden="1">
      <c r="A62" s="3"/>
      <c r="B62" s="3"/>
      <c r="C62" s="34"/>
      <c r="D62" s="35"/>
      <c r="E62" s="36"/>
      <c r="H62" s="22"/>
      <c r="I62" s="70"/>
      <c r="J62" s="22"/>
      <c r="K62" s="22"/>
      <c r="L62" s="8"/>
    </row>
    <row r="63" spans="1:12" ht="15" hidden="1">
      <c r="A63" s="2"/>
      <c r="B63" s="2"/>
      <c r="C63" s="40" t="s">
        <v>123</v>
      </c>
      <c r="D63" s="41"/>
      <c r="E63" s="42"/>
      <c r="L63" s="8"/>
    </row>
    <row r="64" spans="1:12" ht="15" hidden="1">
      <c r="A64" s="7"/>
      <c r="B64" s="7"/>
      <c r="C64" s="43"/>
      <c r="D64" s="41"/>
      <c r="E64" s="42"/>
      <c r="L64" s="8"/>
    </row>
    <row r="65" spans="1:12" ht="15" hidden="1">
      <c r="A65" s="7"/>
      <c r="B65" s="7"/>
      <c r="C65" s="43" t="s">
        <v>124</v>
      </c>
      <c r="D65" s="41"/>
      <c r="E65" s="44">
        <f>H54-H30</f>
        <v>439565367</v>
      </c>
      <c r="L65" s="8"/>
    </row>
    <row r="66" spans="1:12" ht="15" hidden="1">
      <c r="A66" s="7"/>
      <c r="B66" s="7"/>
      <c r="C66" s="45" t="s">
        <v>125</v>
      </c>
      <c r="D66" s="46"/>
      <c r="E66" s="109">
        <v>-0.0691</v>
      </c>
      <c r="L66" s="8"/>
    </row>
    <row r="67" spans="1:12" ht="15.75" hidden="1" thickBot="1">
      <c r="A67" s="7"/>
      <c r="B67" s="7"/>
      <c r="C67" s="47" t="s">
        <v>126</v>
      </c>
      <c r="D67" s="48"/>
      <c r="E67" s="49">
        <f>E65*E66</f>
        <v>-30373966.859699998</v>
      </c>
      <c r="L67" s="8"/>
    </row>
    <row r="68" spans="1:12" ht="10.5" customHeight="1" hidden="1" thickBot="1" thickTop="1">
      <c r="A68" s="7"/>
      <c r="B68" s="7"/>
      <c r="C68" s="37"/>
      <c r="D68" s="38"/>
      <c r="E68" s="39"/>
      <c r="L68" s="8"/>
    </row>
    <row r="69" spans="1:3" ht="15.75" hidden="1" thickBot="1">
      <c r="A69" s="7"/>
      <c r="B69" s="7"/>
      <c r="C69"/>
    </row>
    <row r="70" spans="1:6" ht="15" hidden="1">
      <c r="A70" s="7"/>
      <c r="B70" s="7"/>
      <c r="C70" s="75"/>
      <c r="D70" s="76"/>
      <c r="E70" s="77" t="s">
        <v>106</v>
      </c>
      <c r="F70" s="78" t="s">
        <v>79</v>
      </c>
    </row>
    <row r="71" spans="1:6" ht="15.75" hidden="1">
      <c r="A71" s="7"/>
      <c r="B71" s="7"/>
      <c r="C71" s="79" t="s">
        <v>133</v>
      </c>
      <c r="D71" s="94"/>
      <c r="E71" s="81" t="s">
        <v>134</v>
      </c>
      <c r="F71" s="82" t="s">
        <v>135</v>
      </c>
    </row>
    <row r="72" spans="1:6" ht="15" hidden="1">
      <c r="A72" s="7"/>
      <c r="B72" s="7"/>
      <c r="C72" s="83" t="s">
        <v>136</v>
      </c>
      <c r="D72" s="84">
        <v>-30155634</v>
      </c>
      <c r="E72" s="85"/>
      <c r="F72" s="86"/>
    </row>
    <row r="73" spans="1:6" ht="15" hidden="1">
      <c r="A73" s="7"/>
      <c r="B73" s="7"/>
      <c r="C73" s="87" t="s">
        <v>137</v>
      </c>
      <c r="D73" s="88">
        <v>-240459</v>
      </c>
      <c r="E73" s="89"/>
      <c r="F73" s="90"/>
    </row>
    <row r="74" spans="1:6" ht="15" hidden="1">
      <c r="A74" s="7"/>
      <c r="B74" s="7"/>
      <c r="C74" s="87" t="s">
        <v>138</v>
      </c>
      <c r="D74" s="88">
        <v>-7051807</v>
      </c>
      <c r="E74" s="80"/>
      <c r="F74" s="91"/>
    </row>
    <row r="75" spans="1:6" ht="15" hidden="1">
      <c r="A75" s="7"/>
      <c r="B75" s="7"/>
      <c r="C75" s="92" t="s">
        <v>139</v>
      </c>
      <c r="D75" s="93">
        <v>-5161823</v>
      </c>
      <c r="E75" s="94"/>
      <c r="F75" s="95"/>
    </row>
    <row r="76" spans="1:6" ht="15" hidden="1">
      <c r="A76" s="7"/>
      <c r="B76" s="7"/>
      <c r="C76" s="105" t="s">
        <v>140</v>
      </c>
      <c r="D76" s="106">
        <v>-42609723</v>
      </c>
      <c r="E76" s="107">
        <v>616215164</v>
      </c>
      <c r="F76" s="108">
        <f>D76/E76</f>
        <v>-0.06914747557234732</v>
      </c>
    </row>
    <row r="77" spans="1:6" ht="15" hidden="1">
      <c r="A77" s="7"/>
      <c r="B77" s="7"/>
      <c r="C77" s="92" t="s">
        <v>141</v>
      </c>
      <c r="D77" s="93">
        <v>-411999998</v>
      </c>
      <c r="E77" s="96">
        <v>3948824061</v>
      </c>
      <c r="F77" s="97">
        <f>D77/E77</f>
        <v>-0.10433485808321</v>
      </c>
    </row>
    <row r="78" spans="1:6" ht="15.75" hidden="1" thickBot="1">
      <c r="A78" s="5"/>
      <c r="B78" s="5"/>
      <c r="C78" s="98" t="s">
        <v>142</v>
      </c>
      <c r="D78" s="99">
        <f>SUM(D76:D77)</f>
        <v>-454609721</v>
      </c>
      <c r="E78" s="100">
        <v>4565039225</v>
      </c>
      <c r="F78" s="101">
        <f>D78/E78</f>
        <v>-0.09958506347774043</v>
      </c>
    </row>
    <row r="79" spans="1:6" ht="15.75" hidden="1" thickBot="1" thickTop="1">
      <c r="A79" s="5"/>
      <c r="B79" s="5"/>
      <c r="C79" s="102"/>
      <c r="D79" s="103"/>
      <c r="E79" s="103"/>
      <c r="F79" s="104"/>
    </row>
    <row r="80" spans="1:3" ht="15.75">
      <c r="A80" s="5"/>
      <c r="B80" s="5"/>
      <c r="C80" s="6"/>
    </row>
    <row r="81" spans="1:3" ht="15.75">
      <c r="A81" s="5"/>
      <c r="B81" s="5"/>
      <c r="C81" s="6"/>
    </row>
    <row r="82" spans="1:3" ht="15.75">
      <c r="A82" s="5"/>
      <c r="B82" s="5"/>
      <c r="C82" s="6"/>
    </row>
    <row r="83" spans="1:3" ht="15.75">
      <c r="A83" s="5"/>
      <c r="B83" s="5"/>
      <c r="C83" s="6"/>
    </row>
    <row r="84" spans="1:3" ht="15.75">
      <c r="A84" s="5"/>
      <c r="B84" s="5"/>
      <c r="C84" s="6"/>
    </row>
    <row r="85" spans="1:3" ht="15.75">
      <c r="A85" s="5"/>
      <c r="B85" s="5"/>
      <c r="C85" s="6"/>
    </row>
  </sheetData>
  <sheetProtection/>
  <mergeCells count="4">
    <mergeCell ref="B7:B9"/>
    <mergeCell ref="M6:M9"/>
    <mergeCell ref="A2:K2"/>
    <mergeCell ref="A4:K4"/>
  </mergeCells>
  <printOptions/>
  <pageMargins left="0.25" right="0.26" top="0.27" bottom="0.43" header="0.18" footer="0.22"/>
  <pageSetup horizontalDpi="600" verticalDpi="600" orientation="landscape" scale="83" r:id="rId2"/>
  <headerFooter alignWithMargins="0">
    <oddFooter>&amp;CPage &amp;P&amp;R&amp;F</oddFooter>
  </headerFooter>
  <rowBreaks count="1" manualBreakCount="1">
    <brk id="4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BESE's FY10 Maintenance Budgets and Expansion Budget Recommendations, December 2008</dc:title>
  <dc:subject/>
  <dc:creator/>
  <cp:keywords/>
  <dc:description/>
  <cp:lastModifiedBy/>
  <cp:lastPrinted>2009-09-08T15:29:16Z</cp:lastPrinted>
  <dcterms:created xsi:type="dcterms:W3CDTF">2003-04-23T14:43:01Z</dcterms:created>
  <dcterms:modified xsi:type="dcterms:W3CDTF">2009-09-16T18:43:25Z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16 2009</vt:lpwstr>
  </property>
</Properties>
</file>