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9555" windowHeight="10545"/>
  </bookViews>
  <sheets>
    <sheet name="Att A Subgroup Enrollment" sheetId="1" r:id="rId1"/>
    <sheet name="Att B SWD Level of Need" sheetId="2" r:id="rId2"/>
    <sheet name="Att C SWD Disability Type" sheetId="3" r:id="rId3"/>
    <sheet name="Att I 4 to 8 grade performance" sheetId="4" r:id="rId4"/>
  </sheets>
  <definedNames>
    <definedName name="_xlnm.Print_Area" localSheetId="0">'Att A Subgroup Enrollment'!$A$1:$Q$27</definedName>
    <definedName name="_xlnm.Print_Area" localSheetId="3">'Att I 4 to 8 grade performance'!$A$1:$G$17</definedName>
    <definedName name="_xlnm.Print_Titles" localSheetId="2">'Att C SWD Disability Type'!$A:$B</definedName>
  </definedNames>
  <calcPr calcId="145621"/>
</workbook>
</file>

<file path=xl/calcChain.xml><?xml version="1.0" encoding="utf-8"?>
<calcChain xmlns="http://schemas.openxmlformats.org/spreadsheetml/2006/main">
  <c r="E24" i="4" l="1"/>
  <c r="D23" i="4"/>
  <c r="E23" i="4" l="1"/>
  <c r="D22" i="4"/>
  <c r="D21" i="4"/>
  <c r="D20" i="4"/>
  <c r="D19" i="4"/>
  <c r="D24" i="4"/>
  <c r="C44" i="3"/>
  <c r="D44" i="3"/>
  <c r="E44" i="3"/>
  <c r="F44" i="3"/>
  <c r="G44" i="3"/>
  <c r="H44" i="3"/>
  <c r="C45" i="3"/>
  <c r="D45" i="3"/>
  <c r="E45" i="3"/>
  <c r="F45" i="3"/>
  <c r="G45" i="3"/>
  <c r="H45" i="3"/>
  <c r="I54" i="2"/>
  <c r="H54" i="2"/>
  <c r="G54" i="2"/>
  <c r="F54" i="2"/>
  <c r="I53" i="2"/>
  <c r="H53" i="2"/>
  <c r="G53" i="2"/>
  <c r="F53" i="2"/>
  <c r="I52" i="2"/>
  <c r="H52" i="2"/>
  <c r="G52" i="2"/>
  <c r="F52" i="2"/>
  <c r="I36" i="2"/>
  <c r="H36" i="2"/>
  <c r="G36" i="2"/>
  <c r="F36" i="2"/>
  <c r="I35" i="2"/>
  <c r="H35" i="2"/>
  <c r="G35" i="2"/>
  <c r="F35" i="2"/>
  <c r="J34" i="2"/>
  <c r="I34" i="2"/>
  <c r="H34" i="2"/>
  <c r="G34" i="2"/>
  <c r="F34" i="2"/>
  <c r="J52" i="2"/>
  <c r="V45" i="3"/>
  <c r="U45" i="3"/>
  <c r="T45" i="3"/>
  <c r="S45" i="3"/>
  <c r="V44" i="3"/>
  <c r="U44" i="3"/>
  <c r="T44" i="3"/>
  <c r="S44" i="3"/>
  <c r="W43" i="3"/>
  <c r="V43" i="3"/>
  <c r="U43" i="3"/>
  <c r="T43" i="3"/>
  <c r="S43" i="3"/>
  <c r="Z43" i="3"/>
  <c r="AJ45" i="3"/>
  <c r="AI45" i="3"/>
  <c r="AH45" i="3"/>
  <c r="AG45" i="3"/>
  <c r="AJ44" i="3"/>
  <c r="AI44" i="3"/>
  <c r="AH44" i="3"/>
  <c r="AG44" i="3"/>
  <c r="AK43" i="3"/>
  <c r="AJ43" i="3"/>
  <c r="AI43" i="3"/>
  <c r="AH43" i="3"/>
  <c r="AG43" i="3"/>
  <c r="P36" i="2"/>
  <c r="O36" i="2"/>
  <c r="N36" i="2"/>
  <c r="M36" i="2"/>
  <c r="P35" i="2"/>
  <c r="O35" i="2"/>
  <c r="N35" i="2"/>
  <c r="M35" i="2"/>
  <c r="P53" i="2"/>
  <c r="O53" i="2"/>
  <c r="N53" i="2"/>
  <c r="M53" i="2"/>
  <c r="AQ44" i="3"/>
  <c r="AP44" i="3"/>
  <c r="AO44" i="3"/>
  <c r="AN44" i="3"/>
  <c r="AC44" i="3"/>
  <c r="AB44" i="3"/>
  <c r="AA44" i="3"/>
  <c r="Z44" i="3"/>
  <c r="P54" i="2"/>
  <c r="O54" i="2"/>
  <c r="N54" i="2"/>
  <c r="M54" i="2"/>
  <c r="AC45" i="3"/>
  <c r="AB45" i="3"/>
  <c r="AA45" i="3"/>
  <c r="Z45" i="3"/>
  <c r="AQ45" i="3"/>
  <c r="AP45" i="3"/>
  <c r="AO45" i="3"/>
  <c r="AN45" i="3"/>
  <c r="Q52" i="2"/>
  <c r="P52" i="2"/>
  <c r="O52" i="2"/>
  <c r="N52" i="2"/>
  <c r="M52" i="2"/>
  <c r="AR43" i="3"/>
  <c r="AQ43" i="3"/>
  <c r="AP43" i="3"/>
  <c r="AO43" i="3"/>
  <c r="AN43" i="3"/>
  <c r="M34" i="2"/>
  <c r="AD43" i="3"/>
  <c r="AC43" i="3"/>
  <c r="AB43" i="3"/>
  <c r="AA43" i="3"/>
  <c r="Q34" i="2"/>
  <c r="P34" i="2"/>
  <c r="O34" i="2"/>
  <c r="N34" i="2"/>
  <c r="Q18" i="2" l="1"/>
  <c r="P18" i="2"/>
  <c r="O18" i="2"/>
  <c r="N18" i="2"/>
  <c r="M18" i="2"/>
  <c r="L18" i="2"/>
  <c r="K18" i="2"/>
  <c r="Q17" i="2"/>
  <c r="P17" i="2"/>
  <c r="O17" i="2"/>
  <c r="N17" i="2"/>
  <c r="M17" i="2"/>
  <c r="L17" i="2"/>
  <c r="K17" i="2"/>
  <c r="Q16" i="2"/>
  <c r="P16" i="2"/>
  <c r="O16" i="2"/>
  <c r="N16" i="2"/>
  <c r="M16" i="2"/>
  <c r="L16" i="2"/>
  <c r="K16" i="2"/>
  <c r="P43" i="3"/>
  <c r="O45" i="3"/>
  <c r="N45" i="3"/>
  <c r="M45" i="3"/>
  <c r="L45" i="3"/>
  <c r="K45" i="3"/>
  <c r="J45" i="3"/>
  <c r="O44" i="3"/>
  <c r="N44" i="3"/>
  <c r="M44" i="3"/>
  <c r="L44" i="3"/>
  <c r="K44" i="3"/>
  <c r="J44" i="3"/>
  <c r="O43" i="3"/>
  <c r="N43" i="3"/>
  <c r="M43" i="3"/>
  <c r="L43" i="3"/>
  <c r="K43" i="3"/>
  <c r="J43" i="3"/>
</calcChain>
</file>

<file path=xl/sharedStrings.xml><?xml version="1.0" encoding="utf-8"?>
<sst xmlns="http://schemas.openxmlformats.org/spreadsheetml/2006/main" count="348" uniqueCount="74">
  <si>
    <t>Total Enrollment</t>
  </si>
  <si>
    <t>SIMS A</t>
  </si>
  <si>
    <t>SIMS C</t>
  </si>
  <si>
    <t>SIMS D</t>
  </si>
  <si>
    <t>Total
Enrollment</t>
  </si>
  <si>
    <t>English Language Learner</t>
  </si>
  <si>
    <t>Student with Disabilities</t>
  </si>
  <si>
    <t>Total 
Enrollment</t>
  </si>
  <si>
    <t>Low - Less than 2 hours of services per week</t>
  </si>
  <si>
    <t>Low - 2 hours or more services per week</t>
  </si>
  <si>
    <t>Moderate</t>
  </si>
  <si>
    <t>Higher</t>
  </si>
  <si>
    <t>Total SWD - 
Level of Need</t>
  </si>
  <si>
    <t>Total SWD - Nature of Primary Disability</t>
  </si>
  <si>
    <t>Intellectual</t>
  </si>
  <si>
    <t>Sensory/Hard of Hearing or Deaf</t>
  </si>
  <si>
    <t>Communication</t>
  </si>
  <si>
    <t>Sensory/Vision Impairment or Blind</t>
  </si>
  <si>
    <t>Emotional</t>
  </si>
  <si>
    <t>Physical</t>
  </si>
  <si>
    <t>Health</t>
  </si>
  <si>
    <t>Specific Learning Disabilities</t>
  </si>
  <si>
    <t>Sensory/Deaf and Blind</t>
  </si>
  <si>
    <t>Autism</t>
  </si>
  <si>
    <t>Neurological</t>
  </si>
  <si>
    <t>Multiple 
Disabilities</t>
  </si>
  <si>
    <t xml:space="preserve">% adv/prof
4th grade </t>
  </si>
  <si>
    <t>% adv/prof
8th grade</t>
  </si>
  <si>
    <t>ELA</t>
  </si>
  <si>
    <t>Math</t>
  </si>
  <si>
    <t>Boston Public Schools</t>
  </si>
  <si>
    <t>Cohort Year</t>
  </si>
  <si>
    <t>Other Boston Charters</t>
  </si>
  <si>
    <t>Group</t>
  </si>
  <si>
    <t>Development Delay 
(Ages 3 - 9 only)</t>
  </si>
  <si>
    <r>
      <t>DCA</t>
    </r>
    <r>
      <rPr>
        <vertAlign val="superscript"/>
        <sz val="10"/>
        <color theme="1"/>
        <rFont val="Calibri"/>
        <family val="2"/>
        <scheme val="minor"/>
      </rPr>
      <t>1</t>
    </r>
  </si>
  <si>
    <t>Dorchester Collegiate Academy Charter School</t>
  </si>
  <si>
    <t>Dorchester Collegiate Acedemy Charter School</t>
  </si>
  <si>
    <t>Other Boston Charter Schools</t>
  </si>
  <si>
    <t>SWD Enrollment without HMs</t>
  </si>
  <si>
    <t>Grade 4</t>
  </si>
  <si>
    <t>Grades 4-5</t>
  </si>
  <si>
    <t>Grades 4-6</t>
  </si>
  <si>
    <t>Grades 4-7</t>
  </si>
  <si>
    <t>Grades 4-8</t>
  </si>
  <si>
    <t>18 Commonwealths account for % of SWD enrollment in cells H4, I4, and J4, respectively</t>
  </si>
  <si>
    <t>6 Horace Manns account for % of SWD enrollment in cells H4, I4, and J4, respectively</t>
  </si>
  <si>
    <t>I included all Boston charters schools in comparison groups, as the HM contributed a proportional amount of the enrollment percentage for students with disabilities.</t>
  </si>
  <si>
    <t>DCA</t>
  </si>
  <si>
    <t>= Cohort / Initial Cohort Size</t>
  </si>
  <si>
    <r>
      <t>Boston Public Schools</t>
    </r>
    <r>
      <rPr>
        <vertAlign val="superscript"/>
        <sz val="11"/>
        <color theme="1"/>
        <rFont val="Calibri"/>
        <family val="2"/>
        <scheme val="minor"/>
      </rPr>
      <t>4,5</t>
    </r>
  </si>
  <si>
    <r>
      <rPr>
        <b/>
        <sz val="10"/>
        <color theme="1"/>
        <rFont val="Calibri"/>
        <family val="2"/>
        <scheme val="minor"/>
      </rPr>
      <t>Please note that the figures displayed represent the students who attended both grade 4 and grade 8 at the same school.</t>
    </r>
    <r>
      <rPr>
        <sz val="10"/>
        <color theme="1"/>
        <rFont val="Calibri"/>
        <family val="2"/>
        <scheme val="minor"/>
      </rPr>
      <t xml:space="preserve"> Dorchester Collegiate Academy Charter School's initial entry is in grade 4.</t>
    </r>
  </si>
  <si>
    <t>SY2010</t>
  </si>
  <si>
    <t>SY2011</t>
  </si>
  <si>
    <t>SY2012</t>
  </si>
  <si>
    <t>SY2013</t>
  </si>
  <si>
    <t>SY2014</t>
  </si>
  <si>
    <t>SY2015</t>
  </si>
  <si>
    <t>SY2016</t>
  </si>
  <si>
    <t>Low Income / Economically Disadvanteged (SY15 &amp; SY16)</t>
  </si>
  <si>
    <t>SY14</t>
  </si>
  <si>
    <t>SY15</t>
  </si>
  <si>
    <t>SY16</t>
  </si>
  <si>
    <t>SY2010 Cohort (n = 14 out of 40)</t>
  </si>
  <si>
    <t>SY2011 Cohort (n = 7 out of 30)</t>
  </si>
  <si>
    <t>SY2010 Cohort (n = 469)</t>
  </si>
  <si>
    <t>SY2011 Cohort (n = 510)</t>
  </si>
  <si>
    <r>
      <t>SY2010 Cohort (n = 54 out of 93)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</si>
  <si>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SY2011 Cohort (n = 53 out of 112)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</si>
  <si>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4,017 students took the 4th grade MCAS in a Boston Public School in SY2010. 4.157 students took the 4th grade MCAS in a Boston Public School in SY2011.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</si>
  <si>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The initial cohort size in SY2010 was 40 students. The  initial cohort size in SY2011was 30 students.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</si>
  <si>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For SY2010, "Other Boston Charters" only includes students who took the 4th grade MCAS from Edward Brooke Charter School (n=27 out of 54) and Neighborhood House Charter School (n=27 out of 39). The total initial cohort size in SY2010 was 93 students.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</si>
  <si>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For SY2011, "Other Boston Charters" only includes students who took the 4th grade MCAS from Edward Brooke Charter School (n=29 out of 54), Neighborhood House Charter School (n=20 out of 40), and Conservatory Lab Charter School (n=4 out of 18). The total initial cohort size in SY2011 was 112 students.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</si>
  <si>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For the SY2010 Cohort, Boston Public School students who took the 4th grade MCAS (%adv/prof ELA=29.7, n=794; Math=28.2, n=775), 2,657 took the 8th grade MCAS (%adv/prof ELA=64.7, n=1701; Math=37.8, n=992) enrolled in any Boston Public School. For the SY2011 Cohort, Boston Public School students who took the 4th grade MCAS (%adv/prof ELA = 32.1,n=833; Math=32.8,n=859), 2,691 took the 8th grade MCAS (%adv/prof ELA=63.6, n=1618; Math=36.0,  n=908) enrolled in any Boston Public School.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</si>
</sst>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</fills>
  <borders count="10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14996795556505021"/>
      </right>
      <top style="medium">
        <color indexed="64"/>
      </top>
      <bottom/>
      <diagonal/>
    </border>
    <border>
      <left style="medium">
        <color auto="1"/>
      </left>
      <right style="thin">
        <color theme="0" tint="-0.14996795556505021"/>
      </right>
      <top/>
      <bottom/>
      <diagonal/>
    </border>
    <border>
      <left style="medium">
        <color auto="1"/>
      </left>
      <right style="thin">
        <color theme="0" tint="-0.14996795556505021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medium">
        <color auto="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164" fontId="0" fillId="0" borderId="40" xfId="1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26" xfId="1" applyNumberFormat="1" applyFont="1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0" fillId="0" borderId="28" xfId="1" applyNumberFormat="1" applyFont="1" applyBorder="1" applyAlignment="1">
      <alignment horizontal="center"/>
    </xf>
    <xf numFmtId="164" fontId="0" fillId="0" borderId="38" xfId="1" applyNumberFormat="1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164" fontId="0" fillId="0" borderId="36" xfId="1" applyNumberFormat="1" applyFont="1" applyBorder="1" applyAlignment="1">
      <alignment horizontal="center"/>
    </xf>
    <xf numFmtId="164" fontId="0" fillId="0" borderId="38" xfId="1" applyNumberFormat="1" applyFont="1" applyBorder="1" applyAlignment="1">
      <alignment horizontal="center" vertical="center"/>
    </xf>
    <xf numFmtId="164" fontId="0" fillId="0" borderId="36" xfId="1" applyNumberFormat="1" applyFont="1" applyBorder="1" applyAlignment="1">
      <alignment horizontal="center" vertical="center"/>
    </xf>
    <xf numFmtId="164" fontId="0" fillId="0" borderId="39" xfId="1" applyNumberFormat="1" applyFont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6" xfId="1" applyNumberFormat="1" applyFont="1" applyBorder="1" applyAlignment="1">
      <alignment horizontal="center"/>
    </xf>
    <xf numFmtId="9" fontId="0" fillId="0" borderId="22" xfId="1" applyNumberFormat="1" applyFont="1" applyBorder="1" applyAlignment="1">
      <alignment horizontal="center" vertical="center"/>
    </xf>
    <xf numFmtId="9" fontId="0" fillId="0" borderId="38" xfId="1" applyNumberFormat="1" applyFont="1" applyBorder="1" applyAlignment="1">
      <alignment horizontal="center" vertical="center"/>
    </xf>
    <xf numFmtId="9" fontId="0" fillId="0" borderId="25" xfId="1" applyNumberFormat="1" applyFont="1" applyBorder="1" applyAlignment="1">
      <alignment horizontal="center" vertical="center"/>
    </xf>
    <xf numFmtId="9" fontId="0" fillId="0" borderId="39" xfId="1" applyNumberFormat="1" applyFont="1" applyBorder="1" applyAlignment="1">
      <alignment horizontal="center" vertical="center"/>
    </xf>
    <xf numFmtId="9" fontId="0" fillId="0" borderId="36" xfId="1" applyNumberFormat="1" applyFont="1" applyBorder="1" applyAlignment="1">
      <alignment horizontal="center" vertical="center"/>
    </xf>
    <xf numFmtId="9" fontId="0" fillId="0" borderId="24" xfId="1" applyNumberFormat="1" applyFont="1" applyBorder="1" applyAlignment="1">
      <alignment horizontal="center"/>
    </xf>
    <xf numFmtId="9" fontId="0" fillId="0" borderId="25" xfId="1" applyNumberFormat="1" applyFont="1" applyBorder="1" applyAlignment="1">
      <alignment horizontal="center"/>
    </xf>
    <xf numFmtId="9" fontId="0" fillId="0" borderId="39" xfId="1" applyNumberFormat="1" applyFont="1" applyBorder="1" applyAlignment="1">
      <alignment horizontal="center"/>
    </xf>
    <xf numFmtId="9" fontId="0" fillId="0" borderId="21" xfId="1" applyNumberFormat="1" applyFont="1" applyBorder="1" applyAlignment="1">
      <alignment horizontal="center"/>
    </xf>
    <xf numFmtId="9" fontId="0" fillId="0" borderId="22" xfId="1" applyNumberFormat="1" applyFont="1" applyBorder="1" applyAlignment="1">
      <alignment horizontal="center"/>
    </xf>
    <xf numFmtId="9" fontId="0" fillId="0" borderId="38" xfId="1" applyNumberFormat="1" applyFont="1" applyBorder="1" applyAlignment="1">
      <alignment horizontal="center"/>
    </xf>
    <xf numFmtId="9" fontId="0" fillId="0" borderId="36" xfId="1" applyNumberFormat="1" applyFont="1" applyBorder="1" applyAlignment="1">
      <alignment horizontal="center"/>
    </xf>
    <xf numFmtId="9" fontId="0" fillId="0" borderId="18" xfId="1" applyNumberFormat="1" applyFont="1" applyBorder="1" applyAlignment="1">
      <alignment horizontal="center"/>
    </xf>
    <xf numFmtId="9" fontId="0" fillId="0" borderId="40" xfId="1" applyNumberFormat="1" applyFont="1" applyBorder="1" applyAlignment="1">
      <alignment horizontal="center"/>
    </xf>
    <xf numFmtId="164" fontId="0" fillId="2" borderId="23" xfId="1" applyNumberFormat="1" applyFont="1" applyFill="1" applyBorder="1" applyAlignment="1">
      <alignment horizontal="center" vertical="center"/>
    </xf>
    <xf numFmtId="164" fontId="0" fillId="2" borderId="29" xfId="1" applyNumberFormat="1" applyFont="1" applyFill="1" applyBorder="1" applyAlignment="1">
      <alignment horizontal="center" vertical="center"/>
    </xf>
    <xf numFmtId="9" fontId="0" fillId="0" borderId="20" xfId="1" applyNumberFormat="1" applyFont="1" applyBorder="1" applyAlignment="1">
      <alignment horizontal="center"/>
    </xf>
    <xf numFmtId="9" fontId="0" fillId="0" borderId="26" xfId="1" applyNumberFormat="1" applyFont="1" applyBorder="1" applyAlignment="1">
      <alignment horizontal="center"/>
    </xf>
    <xf numFmtId="164" fontId="0" fillId="0" borderId="37" xfId="1" applyNumberFormat="1" applyFont="1" applyBorder="1" applyAlignment="1">
      <alignment horizontal="center"/>
    </xf>
    <xf numFmtId="9" fontId="0" fillId="0" borderId="37" xfId="1" applyNumberFormat="1" applyFont="1" applyBorder="1" applyAlignment="1">
      <alignment horizontal="center"/>
    </xf>
    <xf numFmtId="9" fontId="0" fillId="0" borderId="16" xfId="1" applyNumberFormat="1" applyFont="1" applyBorder="1" applyAlignment="1">
      <alignment horizontal="center"/>
    </xf>
    <xf numFmtId="9" fontId="0" fillId="0" borderId="16" xfId="1" applyNumberFormat="1" applyFont="1" applyBorder="1" applyAlignment="1">
      <alignment horizontal="center" vertical="center"/>
    </xf>
    <xf numFmtId="9" fontId="0" fillId="0" borderId="28" xfId="1" applyNumberFormat="1" applyFont="1" applyBorder="1" applyAlignment="1">
      <alignment horizontal="center" vertical="center"/>
    </xf>
    <xf numFmtId="9" fontId="0" fillId="0" borderId="44" xfId="1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/>
    </xf>
    <xf numFmtId="9" fontId="2" fillId="0" borderId="24" xfId="1" applyNumberFormat="1" applyFont="1" applyBorder="1" applyAlignment="1">
      <alignment horizontal="center"/>
    </xf>
    <xf numFmtId="9" fontId="2" fillId="0" borderId="25" xfId="1" applyNumberFormat="1" applyFont="1" applyBorder="1" applyAlignment="1">
      <alignment horizontal="center"/>
    </xf>
    <xf numFmtId="9" fontId="2" fillId="0" borderId="39" xfId="1" applyNumberFormat="1" applyFont="1" applyBorder="1" applyAlignment="1">
      <alignment horizontal="center"/>
    </xf>
    <xf numFmtId="9" fontId="2" fillId="0" borderId="26" xfId="1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2" borderId="23" xfId="0" applyNumberFormat="1" applyFont="1" applyFill="1" applyBorder="1" applyAlignment="1">
      <alignment horizontal="center" vertical="center"/>
    </xf>
    <xf numFmtId="9" fontId="2" fillId="0" borderId="22" xfId="1" applyNumberFormat="1" applyFont="1" applyBorder="1" applyAlignment="1">
      <alignment horizontal="center"/>
    </xf>
    <xf numFmtId="9" fontId="2" fillId="0" borderId="38" xfId="1" applyNumberFormat="1" applyFont="1" applyBorder="1" applyAlignment="1">
      <alignment horizontal="center"/>
    </xf>
    <xf numFmtId="164" fontId="2" fillId="2" borderId="23" xfId="1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2" borderId="29" xfId="0" applyNumberFormat="1" applyFont="1" applyFill="1" applyBorder="1" applyAlignment="1">
      <alignment horizontal="center" vertical="center"/>
    </xf>
    <xf numFmtId="9" fontId="2" fillId="0" borderId="21" xfId="1" applyNumberFormat="1" applyFont="1" applyBorder="1" applyAlignment="1">
      <alignment horizontal="center"/>
    </xf>
    <xf numFmtId="9" fontId="2" fillId="0" borderId="36" xfId="1" applyNumberFormat="1" applyFont="1" applyBorder="1" applyAlignment="1">
      <alignment horizontal="center"/>
    </xf>
    <xf numFmtId="164" fontId="2" fillId="2" borderId="29" xfId="1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9" fontId="2" fillId="0" borderId="22" xfId="1" applyNumberFormat="1" applyFont="1" applyBorder="1" applyAlignment="1">
      <alignment horizontal="center" vertical="center"/>
    </xf>
    <xf numFmtId="9" fontId="2" fillId="0" borderId="38" xfId="1" applyNumberFormat="1" applyFont="1" applyBorder="1" applyAlignment="1">
      <alignment horizontal="center" vertical="center"/>
    </xf>
    <xf numFmtId="9" fontId="2" fillId="0" borderId="23" xfId="1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9" fontId="2" fillId="0" borderId="16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165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  <xf numFmtId="0" fontId="0" fillId="0" borderId="72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0" fillId="0" borderId="67" xfId="0" applyBorder="1" applyAlignment="1">
      <alignment horizontal="left" vertical="center" indent="2"/>
    </xf>
    <xf numFmtId="0" fontId="0" fillId="3" borderId="12" xfId="0" applyFill="1" applyBorder="1" applyAlignment="1">
      <alignment horizontal="center"/>
    </xf>
    <xf numFmtId="1" fontId="0" fillId="3" borderId="33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1" fontId="0" fillId="4" borderId="23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1" fontId="0" fillId="3" borderId="30" xfId="0" applyNumberForma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164" fontId="1" fillId="0" borderId="22" xfId="1" applyNumberFormat="1" applyFont="1" applyBorder="1" applyAlignment="1">
      <alignment horizontal="center" vertical="center"/>
    </xf>
    <xf numFmtId="164" fontId="1" fillId="0" borderId="38" xfId="1" applyNumberFormat="1" applyFont="1" applyBorder="1" applyAlignment="1">
      <alignment horizontal="center" vertical="center"/>
    </xf>
    <xf numFmtId="164" fontId="1" fillId="0" borderId="23" xfId="1" applyNumberFormat="1" applyFont="1" applyBorder="1" applyAlignment="1">
      <alignment horizontal="center" vertical="center"/>
    </xf>
    <xf numFmtId="164" fontId="1" fillId="2" borderId="23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4" fontId="1" fillId="0" borderId="37" xfId="1" applyNumberFormat="1" applyFont="1" applyBorder="1" applyAlignment="1">
      <alignment horizontal="center" vertical="center"/>
    </xf>
    <xf numFmtId="164" fontId="1" fillId="2" borderId="17" xfId="1" applyNumberFormat="1" applyFont="1" applyFill="1" applyBorder="1" applyAlignment="1">
      <alignment horizontal="center" vertical="center"/>
    </xf>
    <xf numFmtId="164" fontId="0" fillId="0" borderId="0" xfId="0" applyNumberFormat="1"/>
    <xf numFmtId="1" fontId="0" fillId="0" borderId="25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0" fillId="0" borderId="40" xfId="1" applyNumberFormat="1" applyFont="1" applyBorder="1" applyAlignment="1">
      <alignment horizontal="center"/>
    </xf>
    <xf numFmtId="164" fontId="0" fillId="0" borderId="44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2" borderId="17" xfId="1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35" xfId="0" applyBorder="1"/>
    <xf numFmtId="164" fontId="0" fillId="0" borderId="23" xfId="1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3" borderId="21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49" fontId="0" fillId="3" borderId="35" xfId="0" applyNumberFormat="1" applyFill="1" applyBorder="1" applyAlignment="1">
      <alignment horizontal="center" vertical="center"/>
    </xf>
    <xf numFmtId="0" fontId="0" fillId="3" borderId="3" xfId="0" applyFill="1" applyBorder="1"/>
    <xf numFmtId="1" fontId="0" fillId="4" borderId="17" xfId="0" applyNumberFormat="1" applyFill="1" applyBorder="1" applyAlignment="1">
      <alignment horizontal="center" vertical="center"/>
    </xf>
    <xf numFmtId="0" fontId="0" fillId="3" borderId="45" xfId="0" applyFill="1" applyBorder="1"/>
    <xf numFmtId="49" fontId="0" fillId="3" borderId="12" xfId="0" applyNumberForma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49" fontId="0" fillId="3" borderId="15" xfId="0" applyNumberFormat="1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0" fillId="3" borderId="3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32" xfId="0" applyBorder="1"/>
    <xf numFmtId="0" fontId="0" fillId="0" borderId="19" xfId="0" applyBorder="1"/>
    <xf numFmtId="0" fontId="0" fillId="0" borderId="33" xfId="0" applyBorder="1"/>
    <xf numFmtId="0" fontId="0" fillId="0" borderId="22" xfId="0" applyBorder="1"/>
    <xf numFmtId="0" fontId="0" fillId="0" borderId="30" xfId="0" applyBorder="1"/>
    <xf numFmtId="0" fontId="0" fillId="0" borderId="28" xfId="0" applyBorder="1"/>
    <xf numFmtId="0" fontId="0" fillId="3" borderId="33" xfId="0" applyFill="1" applyBorder="1"/>
    <xf numFmtId="0" fontId="0" fillId="3" borderId="22" xfId="0" applyFill="1" applyBorder="1"/>
    <xf numFmtId="0" fontId="0" fillId="3" borderId="31" xfId="0" applyFill="1" applyBorder="1"/>
    <xf numFmtId="0" fontId="0" fillId="3" borderId="16" xfId="0" applyFill="1" applyBorder="1"/>
    <xf numFmtId="0" fontId="0" fillId="3" borderId="30" xfId="0" applyFill="1" applyBorder="1"/>
    <xf numFmtId="0" fontId="0" fillId="3" borderId="28" xfId="0" applyFill="1" applyBorder="1"/>
    <xf numFmtId="0" fontId="0" fillId="0" borderId="18" xfId="0" applyBorder="1"/>
    <xf numFmtId="0" fontId="0" fillId="0" borderId="21" xfId="0" applyBorder="1"/>
    <xf numFmtId="0" fontId="0" fillId="0" borderId="27" xfId="0" applyBorder="1"/>
    <xf numFmtId="164" fontId="0" fillId="0" borderId="21" xfId="1" applyNumberFormat="1" applyFont="1" applyBorder="1" applyAlignment="1">
      <alignment horizontal="center" vertical="center"/>
    </xf>
    <xf numFmtId="9" fontId="0" fillId="0" borderId="21" xfId="1" applyNumberFormat="1" applyFont="1" applyBorder="1" applyAlignment="1">
      <alignment horizontal="center" vertical="center"/>
    </xf>
    <xf numFmtId="164" fontId="0" fillId="0" borderId="27" xfId="1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164" fontId="0" fillId="0" borderId="78" xfId="1" applyNumberFormat="1" applyFont="1" applyBorder="1" applyAlignment="1">
      <alignment horizontal="center"/>
    </xf>
    <xf numFmtId="164" fontId="0" fillId="0" borderId="80" xfId="1" applyNumberFormat="1" applyFont="1" applyBorder="1" applyAlignment="1">
      <alignment horizontal="center"/>
    </xf>
    <xf numFmtId="0" fontId="0" fillId="0" borderId="89" xfId="0" applyBorder="1" applyAlignment="1">
      <alignment horizontal="center"/>
    </xf>
    <xf numFmtId="9" fontId="0" fillId="0" borderId="44" xfId="1" applyNumberFormat="1" applyFont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0" fillId="3" borderId="22" xfId="1" applyNumberFormat="1" applyFont="1" applyFill="1" applyBorder="1" applyAlignment="1">
      <alignment horizontal="center"/>
    </xf>
    <xf numFmtId="164" fontId="0" fillId="3" borderId="84" xfId="1" applyNumberFormat="1" applyFont="1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/>
    </xf>
    <xf numFmtId="1" fontId="0" fillId="4" borderId="85" xfId="0" applyNumberFormat="1" applyFill="1" applyBorder="1" applyAlignment="1">
      <alignment horizontal="center" vertical="center"/>
    </xf>
    <xf numFmtId="1" fontId="0" fillId="3" borderId="82" xfId="0" applyNumberForma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" fontId="0" fillId="4" borderId="23" xfId="0" applyNumberFormat="1" applyFont="1" applyFill="1" applyBorder="1" applyAlignment="1">
      <alignment horizontal="center" vertical="center"/>
    </xf>
    <xf numFmtId="1" fontId="0" fillId="4" borderId="85" xfId="0" applyNumberFormat="1" applyFont="1" applyFill="1" applyBorder="1" applyAlignment="1">
      <alignment horizontal="center" vertical="center"/>
    </xf>
    <xf numFmtId="1" fontId="0" fillId="4" borderId="86" xfId="0" applyNumberForma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86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/>
    <xf numFmtId="0" fontId="0" fillId="3" borderId="15" xfId="0" applyFill="1" applyBorder="1"/>
    <xf numFmtId="0" fontId="0" fillId="3" borderId="3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/>
    </xf>
    <xf numFmtId="164" fontId="0" fillId="2" borderId="23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0" fillId="3" borderId="90" xfId="0" applyNumberForma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 textRotation="90"/>
    </xf>
    <xf numFmtId="0" fontId="0" fillId="0" borderId="83" xfId="0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164" fontId="0" fillId="0" borderId="81" xfId="1" applyNumberFormat="1" applyFont="1" applyBorder="1" applyAlignment="1">
      <alignment horizontal="center" vertical="center"/>
    </xf>
    <xf numFmtId="164" fontId="0" fillId="0" borderId="82" xfId="1" applyNumberFormat="1" applyFont="1" applyBorder="1" applyAlignment="1">
      <alignment horizontal="center" vertical="center"/>
    </xf>
    <xf numFmtId="164" fontId="0" fillId="0" borderId="92" xfId="1" applyNumberFormat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" fontId="0" fillId="2" borderId="95" xfId="0" applyNumberFormat="1" applyFill="1" applyBorder="1" applyAlignment="1">
      <alignment horizontal="center" vertical="center"/>
    </xf>
    <xf numFmtId="1" fontId="0" fillId="2" borderId="96" xfId="0" applyNumberFormat="1" applyFill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/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64" fontId="0" fillId="3" borderId="20" xfId="1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2" fontId="0" fillId="0" borderId="0" xfId="0" applyNumberFormat="1"/>
    <xf numFmtId="2" fontId="10" fillId="0" borderId="0" xfId="0" applyNumberFormat="1" applyFont="1"/>
    <xf numFmtId="0" fontId="0" fillId="0" borderId="78" xfId="0" applyBorder="1" applyAlignment="1">
      <alignment horizontal="center" vertical="center" textRotation="90" wrapText="1"/>
    </xf>
    <xf numFmtId="0" fontId="0" fillId="0" borderId="80" xfId="0" applyBorder="1" applyAlignment="1">
      <alignment horizontal="center" vertical="center" textRotation="90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7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79" xfId="0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textRotation="90"/>
    </xf>
    <xf numFmtId="0" fontId="6" fillId="0" borderId="78" xfId="0" applyFont="1" applyBorder="1" applyAlignment="1">
      <alignment horizontal="center" vertical="center" textRotation="90"/>
    </xf>
    <xf numFmtId="0" fontId="6" fillId="0" borderId="80" xfId="0" applyFont="1" applyBorder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view="pageLayout" zoomScaleNormal="100" workbookViewId="0">
      <selection activeCell="N34" sqref="N34"/>
    </sheetView>
  </sheetViews>
  <sheetFormatPr defaultRowHeight="15" x14ac:dyDescent="0.25"/>
  <cols>
    <col min="1" max="1" width="6.28515625" customWidth="1"/>
    <col min="2" max="2" width="13.85546875" customWidth="1"/>
    <col min="4" max="17" width="9.28515625" customWidth="1"/>
    <col min="18" max="18" width="13.85546875" customWidth="1"/>
  </cols>
  <sheetData>
    <row r="1" spans="1:29" x14ac:dyDescent="0.25">
      <c r="D1" s="348" t="s">
        <v>37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121"/>
      <c r="S1" s="121"/>
      <c r="T1" s="349"/>
      <c r="U1" s="349"/>
      <c r="V1" s="349"/>
      <c r="W1" s="349"/>
      <c r="X1" s="349"/>
      <c r="Y1" s="349"/>
      <c r="Z1" s="349"/>
      <c r="AA1" s="349"/>
      <c r="AB1" s="349"/>
      <c r="AC1" s="349"/>
    </row>
    <row r="2" spans="1:29" ht="22.5" customHeight="1" x14ac:dyDescent="0.25">
      <c r="A2" s="121"/>
      <c r="B2" s="121"/>
      <c r="C2" s="121"/>
      <c r="D2" s="309" t="s">
        <v>52</v>
      </c>
      <c r="E2" s="310" t="s">
        <v>53</v>
      </c>
      <c r="F2" s="310" t="s">
        <v>54</v>
      </c>
      <c r="G2" s="310" t="s">
        <v>55</v>
      </c>
      <c r="H2" s="310" t="s">
        <v>56</v>
      </c>
      <c r="I2" s="310" t="s">
        <v>57</v>
      </c>
      <c r="J2" s="321" t="s">
        <v>58</v>
      </c>
      <c r="K2" s="316" t="s">
        <v>52</v>
      </c>
      <c r="L2" s="310" t="s">
        <v>53</v>
      </c>
      <c r="M2" s="310" t="s">
        <v>54</v>
      </c>
      <c r="N2" s="310" t="s">
        <v>55</v>
      </c>
      <c r="O2" s="310" t="s">
        <v>56</v>
      </c>
      <c r="P2" s="310" t="s">
        <v>57</v>
      </c>
      <c r="Q2" s="311" t="s">
        <v>58</v>
      </c>
      <c r="R2" s="121"/>
      <c r="S2" s="121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thickBot="1" x14ac:dyDescent="0.3">
      <c r="A3" s="2"/>
      <c r="B3" s="2"/>
      <c r="C3" s="315"/>
      <c r="D3" s="312" t="s">
        <v>40</v>
      </c>
      <c r="E3" s="313" t="s">
        <v>41</v>
      </c>
      <c r="F3" s="313" t="s">
        <v>42</v>
      </c>
      <c r="G3" s="313" t="s">
        <v>43</v>
      </c>
      <c r="H3" s="313" t="s">
        <v>44</v>
      </c>
      <c r="I3" s="313" t="s">
        <v>44</v>
      </c>
      <c r="J3" s="322" t="s">
        <v>44</v>
      </c>
      <c r="K3" s="317" t="s">
        <v>40</v>
      </c>
      <c r="L3" s="313" t="s">
        <v>41</v>
      </c>
      <c r="M3" s="313" t="s">
        <v>42</v>
      </c>
      <c r="N3" s="313" t="s">
        <v>43</v>
      </c>
      <c r="O3" s="313" t="s">
        <v>44</v>
      </c>
      <c r="P3" s="313" t="s">
        <v>44</v>
      </c>
      <c r="Q3" s="314" t="s">
        <v>44</v>
      </c>
      <c r="R3" s="121"/>
      <c r="S3" s="121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8.75" customHeight="1" x14ac:dyDescent="0.25">
      <c r="A4" s="350" t="s">
        <v>37</v>
      </c>
      <c r="B4" s="342" t="s">
        <v>6</v>
      </c>
      <c r="C4" s="50" t="s">
        <v>1</v>
      </c>
      <c r="D4" s="4">
        <v>3</v>
      </c>
      <c r="E4" s="5">
        <v>6</v>
      </c>
      <c r="F4" s="5">
        <v>11</v>
      </c>
      <c r="G4" s="5">
        <v>11</v>
      </c>
      <c r="H4" s="5">
        <v>18</v>
      </c>
      <c r="I4" s="5">
        <v>34</v>
      </c>
      <c r="J4" s="323">
        <v>56</v>
      </c>
      <c r="K4" s="318">
        <v>7.4999999999999997E-2</v>
      </c>
      <c r="L4" s="8">
        <v>8.5699999999999998E-2</v>
      </c>
      <c r="M4" s="8">
        <v>0.1</v>
      </c>
      <c r="N4" s="8">
        <v>7.8E-2</v>
      </c>
      <c r="O4" s="8">
        <v>9.1999999999999998E-2</v>
      </c>
      <c r="P4" s="8">
        <v>0.1837</v>
      </c>
      <c r="Q4" s="14">
        <v>0.27579999999999999</v>
      </c>
      <c r="R4" s="217"/>
      <c r="S4" s="211"/>
      <c r="T4" s="7"/>
      <c r="U4" s="7"/>
      <c r="V4" s="7"/>
      <c r="W4" s="7"/>
      <c r="X4" s="7"/>
      <c r="Y4" s="212"/>
      <c r="Z4" s="212"/>
      <c r="AA4" s="212"/>
      <c r="AB4" s="212"/>
      <c r="AC4" s="212"/>
    </row>
    <row r="5" spans="1:29" ht="18.75" customHeight="1" x14ac:dyDescent="0.25">
      <c r="A5" s="351"/>
      <c r="B5" s="343"/>
      <c r="C5" s="11" t="s">
        <v>2</v>
      </c>
      <c r="D5" s="15">
        <v>3</v>
      </c>
      <c r="E5" s="16">
        <v>6</v>
      </c>
      <c r="F5" s="16">
        <v>12</v>
      </c>
      <c r="G5" s="16">
        <v>24</v>
      </c>
      <c r="H5" s="16">
        <v>37</v>
      </c>
      <c r="I5" s="16">
        <v>38</v>
      </c>
      <c r="J5" s="324"/>
      <c r="K5" s="319">
        <v>7.4999999999999997E-2</v>
      </c>
      <c r="L5" s="24">
        <v>8.5999999999999993E-2</v>
      </c>
      <c r="M5" s="24">
        <v>0.107</v>
      </c>
      <c r="N5" s="24">
        <v>0.17899999999999999</v>
      </c>
      <c r="O5" s="24">
        <v>0.19400000000000001</v>
      </c>
      <c r="P5" s="24">
        <v>0.20399999999999999</v>
      </c>
      <c r="Q5" s="47"/>
      <c r="R5" s="217"/>
      <c r="S5" s="211"/>
      <c r="T5" s="213"/>
      <c r="U5" s="213"/>
      <c r="V5" s="213"/>
      <c r="W5" s="213"/>
      <c r="X5" s="214"/>
      <c r="Y5" s="215"/>
      <c r="Z5" s="215"/>
      <c r="AA5" s="215"/>
      <c r="AB5" s="215"/>
      <c r="AC5" s="214"/>
    </row>
    <row r="6" spans="1:29" ht="18.75" customHeight="1" x14ac:dyDescent="0.25">
      <c r="A6" s="351"/>
      <c r="B6" s="344"/>
      <c r="C6" s="11" t="s">
        <v>3</v>
      </c>
      <c r="D6" s="17">
        <v>3</v>
      </c>
      <c r="E6" s="18">
        <v>6</v>
      </c>
      <c r="F6" s="18">
        <v>12</v>
      </c>
      <c r="G6" s="18">
        <v>24</v>
      </c>
      <c r="H6" s="18">
        <v>38</v>
      </c>
      <c r="I6" s="18">
        <v>36</v>
      </c>
      <c r="J6" s="325"/>
      <c r="K6" s="320">
        <v>7.4999999999999997E-2</v>
      </c>
      <c r="L6" s="25">
        <v>8.6999999999999994E-2</v>
      </c>
      <c r="M6" s="25">
        <v>0.11</v>
      </c>
      <c r="N6" s="25">
        <v>0.186</v>
      </c>
      <c r="O6" s="25">
        <v>0.20399999999999999</v>
      </c>
      <c r="P6" s="25">
        <v>0.19900000000000001</v>
      </c>
      <c r="Q6" s="48"/>
      <c r="R6" s="217"/>
      <c r="S6" s="211"/>
      <c r="T6" s="213"/>
      <c r="U6" s="213"/>
      <c r="V6" s="213"/>
      <c r="W6" s="213"/>
      <c r="X6" s="214"/>
      <c r="Y6" s="215"/>
      <c r="Z6" s="215"/>
      <c r="AA6" s="215"/>
      <c r="AB6" s="215"/>
      <c r="AC6" s="214"/>
    </row>
    <row r="7" spans="1:29" ht="18.75" customHeight="1" x14ac:dyDescent="0.25">
      <c r="A7" s="351"/>
      <c r="B7" s="357" t="s">
        <v>59</v>
      </c>
      <c r="C7" s="10" t="s">
        <v>1</v>
      </c>
      <c r="D7" s="19">
        <v>26</v>
      </c>
      <c r="E7" s="20">
        <v>63</v>
      </c>
      <c r="F7" s="20">
        <v>93</v>
      </c>
      <c r="G7" s="20">
        <v>96</v>
      </c>
      <c r="H7" s="20">
        <v>71</v>
      </c>
      <c r="I7" s="20">
        <v>92</v>
      </c>
      <c r="J7" s="326">
        <v>113</v>
      </c>
      <c r="K7" s="319">
        <v>0.65</v>
      </c>
      <c r="L7" s="24">
        <v>0.9</v>
      </c>
      <c r="M7" s="24">
        <v>0.84540000000000004</v>
      </c>
      <c r="N7" s="24">
        <v>0.68079999999999996</v>
      </c>
      <c r="O7" s="24">
        <v>0.36409999999999998</v>
      </c>
      <c r="P7" s="24">
        <v>0.497</v>
      </c>
      <c r="Q7" s="210">
        <v>0.55659999999999998</v>
      </c>
      <c r="R7" s="218"/>
      <c r="S7" s="211"/>
      <c r="T7" s="213"/>
      <c r="U7" s="213"/>
      <c r="V7" s="213"/>
      <c r="W7" s="213"/>
      <c r="X7" s="214"/>
      <c r="Y7" s="216"/>
      <c r="Z7" s="216"/>
      <c r="AA7" s="216"/>
      <c r="AB7" s="216"/>
      <c r="AC7" s="216"/>
    </row>
    <row r="8" spans="1:29" ht="18.75" customHeight="1" x14ac:dyDescent="0.25">
      <c r="A8" s="351"/>
      <c r="B8" s="343"/>
      <c r="C8" s="11" t="s">
        <v>2</v>
      </c>
      <c r="D8" s="15">
        <v>26</v>
      </c>
      <c r="E8" s="16">
        <v>64</v>
      </c>
      <c r="F8" s="16">
        <v>94</v>
      </c>
      <c r="G8" s="16">
        <v>90</v>
      </c>
      <c r="H8" s="16">
        <v>182</v>
      </c>
      <c r="I8" s="16">
        <v>101</v>
      </c>
      <c r="J8" s="47"/>
      <c r="K8" s="259">
        <v>0.65</v>
      </c>
      <c r="L8" s="24">
        <v>0.91400000000000003</v>
      </c>
      <c r="M8" s="24">
        <v>0.83899999999999997</v>
      </c>
      <c r="N8" s="24">
        <v>0.67200000000000004</v>
      </c>
      <c r="O8" s="24">
        <v>0.95299999999999996</v>
      </c>
      <c r="P8" s="24">
        <v>0.54300000000000004</v>
      </c>
      <c r="Q8" s="47"/>
      <c r="R8" s="218"/>
      <c r="S8" s="211"/>
      <c r="T8" s="1"/>
      <c r="U8" s="1"/>
      <c r="V8" s="1"/>
      <c r="W8" s="1"/>
      <c r="X8" s="214"/>
      <c r="Y8" s="216"/>
      <c r="Z8" s="216"/>
      <c r="AA8" s="216"/>
      <c r="AB8" s="216"/>
      <c r="AC8" s="216"/>
    </row>
    <row r="9" spans="1:29" ht="18.75" customHeight="1" x14ac:dyDescent="0.25">
      <c r="A9" s="351"/>
      <c r="B9" s="344"/>
      <c r="C9" s="12" t="s">
        <v>3</v>
      </c>
      <c r="D9" s="17">
        <v>26</v>
      </c>
      <c r="E9" s="18">
        <v>62</v>
      </c>
      <c r="F9" s="18">
        <v>91</v>
      </c>
      <c r="G9" s="18">
        <v>86</v>
      </c>
      <c r="H9" s="18">
        <v>177</v>
      </c>
      <c r="I9" s="18">
        <v>94</v>
      </c>
      <c r="J9" s="48"/>
      <c r="K9" s="261">
        <v>0.65</v>
      </c>
      <c r="L9" s="25">
        <v>0.89900000000000002</v>
      </c>
      <c r="M9" s="25">
        <v>0.83499999999999996</v>
      </c>
      <c r="N9" s="25">
        <v>0.66700000000000004</v>
      </c>
      <c r="O9" s="25">
        <v>0.95199999999999996</v>
      </c>
      <c r="P9" s="25">
        <v>0.51900000000000002</v>
      </c>
      <c r="Q9" s="48"/>
      <c r="R9" s="218"/>
      <c r="S9" s="211"/>
      <c r="T9" s="1"/>
      <c r="U9" s="1"/>
      <c r="Z9" s="216"/>
      <c r="AA9" s="216"/>
      <c r="AB9" s="216"/>
      <c r="AC9" s="216"/>
    </row>
    <row r="10" spans="1:29" ht="18.75" customHeight="1" x14ac:dyDescent="0.25">
      <c r="A10" s="351"/>
      <c r="B10" s="357" t="s">
        <v>5</v>
      </c>
      <c r="C10" s="10" t="s">
        <v>1</v>
      </c>
      <c r="D10" s="19">
        <v>0</v>
      </c>
      <c r="E10" s="20">
        <v>0</v>
      </c>
      <c r="F10" s="20">
        <v>0</v>
      </c>
      <c r="G10" s="20">
        <v>0</v>
      </c>
      <c r="H10" s="20">
        <v>1</v>
      </c>
      <c r="I10" s="20">
        <v>38</v>
      </c>
      <c r="J10" s="21">
        <v>59</v>
      </c>
      <c r="K10" s="260">
        <v>0</v>
      </c>
      <c r="L10" s="62">
        <v>0</v>
      </c>
      <c r="M10" s="62">
        <v>0</v>
      </c>
      <c r="N10" s="62">
        <v>0</v>
      </c>
      <c r="O10" s="24">
        <v>5.0000000000000001E-3</v>
      </c>
      <c r="P10" s="24">
        <v>0.2054</v>
      </c>
      <c r="Q10" s="210">
        <v>0.20064000000000001</v>
      </c>
    </row>
    <row r="11" spans="1:29" ht="18.75" customHeight="1" x14ac:dyDescent="0.25">
      <c r="A11" s="351"/>
      <c r="B11" s="343"/>
      <c r="C11" s="11" t="s">
        <v>2</v>
      </c>
      <c r="D11" s="15">
        <v>0</v>
      </c>
      <c r="E11" s="16">
        <v>0</v>
      </c>
      <c r="F11" s="16">
        <v>0</v>
      </c>
      <c r="G11" s="16">
        <v>0</v>
      </c>
      <c r="H11" s="16">
        <v>41</v>
      </c>
      <c r="I11" s="16">
        <v>31</v>
      </c>
      <c r="J11" s="47"/>
      <c r="K11" s="260">
        <v>0</v>
      </c>
      <c r="L11" s="62">
        <v>0</v>
      </c>
      <c r="M11" s="62">
        <v>0</v>
      </c>
      <c r="N11" s="62">
        <v>0</v>
      </c>
      <c r="O11" s="24">
        <v>0.215</v>
      </c>
      <c r="P11" s="24">
        <v>0.16700000000000001</v>
      </c>
      <c r="Q11" s="47"/>
    </row>
    <row r="12" spans="1:29" ht="18.75" customHeight="1" thickBot="1" x14ac:dyDescent="0.3">
      <c r="A12" s="351"/>
      <c r="B12" s="358"/>
      <c r="C12" s="13" t="s">
        <v>3</v>
      </c>
      <c r="D12" s="22">
        <v>0</v>
      </c>
      <c r="E12" s="23">
        <v>0</v>
      </c>
      <c r="F12" s="23">
        <v>0</v>
      </c>
      <c r="G12" s="23">
        <v>0</v>
      </c>
      <c r="H12" s="23">
        <v>39</v>
      </c>
      <c r="I12" s="23">
        <v>29</v>
      </c>
      <c r="J12" s="49"/>
      <c r="K12" s="266">
        <v>0</v>
      </c>
      <c r="L12" s="83">
        <v>0</v>
      </c>
      <c r="M12" s="83">
        <v>0</v>
      </c>
      <c r="N12" s="83">
        <v>0</v>
      </c>
      <c r="O12" s="28">
        <v>0.21</v>
      </c>
      <c r="P12" s="28">
        <v>0.16</v>
      </c>
      <c r="Q12" s="49"/>
    </row>
    <row r="13" spans="1:29" ht="18.75" customHeight="1" x14ac:dyDescent="0.25">
      <c r="A13" s="351"/>
      <c r="B13" s="356" t="s">
        <v>4</v>
      </c>
      <c r="C13" s="231" t="s">
        <v>1</v>
      </c>
      <c r="D13" s="232">
        <v>40</v>
      </c>
      <c r="E13" s="233">
        <v>70</v>
      </c>
      <c r="F13" s="157">
        <v>110</v>
      </c>
      <c r="G13" s="157">
        <v>141</v>
      </c>
      <c r="H13" s="157">
        <v>195</v>
      </c>
      <c r="I13" s="157">
        <v>185</v>
      </c>
      <c r="J13" s="158">
        <v>203</v>
      </c>
      <c r="K13" s="234"/>
      <c r="L13" s="234"/>
      <c r="M13" s="234"/>
      <c r="N13" s="234"/>
      <c r="O13" s="234"/>
      <c r="P13" s="234"/>
      <c r="Q13" s="225"/>
    </row>
    <row r="14" spans="1:29" ht="18.75" customHeight="1" x14ac:dyDescent="0.25">
      <c r="A14" s="351"/>
      <c r="B14" s="345"/>
      <c r="C14" s="223" t="s">
        <v>2</v>
      </c>
      <c r="D14" s="239">
        <v>40</v>
      </c>
      <c r="E14" s="240">
        <v>70</v>
      </c>
      <c r="F14" s="240">
        <v>112</v>
      </c>
      <c r="G14" s="240">
        <v>134</v>
      </c>
      <c r="H14" s="240">
        <v>191</v>
      </c>
      <c r="I14" s="240">
        <v>186</v>
      </c>
      <c r="J14" s="163"/>
      <c r="K14" s="234"/>
      <c r="L14" s="234"/>
      <c r="M14" s="234"/>
      <c r="N14" s="234"/>
      <c r="O14" s="234"/>
      <c r="P14" s="234"/>
      <c r="Q14" s="225"/>
    </row>
    <row r="15" spans="1:29" ht="18.75" customHeight="1" thickBot="1" x14ac:dyDescent="0.3">
      <c r="A15" s="352"/>
      <c r="B15" s="353"/>
      <c r="C15" s="227" t="s">
        <v>3</v>
      </c>
      <c r="D15" s="241">
        <v>40</v>
      </c>
      <c r="E15" s="242">
        <v>69</v>
      </c>
      <c r="F15" s="243">
        <v>109</v>
      </c>
      <c r="G15" s="243">
        <v>129</v>
      </c>
      <c r="H15" s="243">
        <v>186</v>
      </c>
      <c r="I15" s="243">
        <v>181</v>
      </c>
      <c r="J15" s="170"/>
      <c r="K15" s="235"/>
      <c r="L15" s="228"/>
      <c r="M15" s="234"/>
      <c r="N15" s="234"/>
      <c r="O15" s="234"/>
      <c r="P15" s="234"/>
      <c r="Q15" s="225"/>
    </row>
    <row r="16" spans="1:29" x14ac:dyDescent="0.25">
      <c r="A16" s="354" t="s">
        <v>38</v>
      </c>
      <c r="B16" s="342" t="s">
        <v>6</v>
      </c>
      <c r="C16" s="50" t="s">
        <v>1</v>
      </c>
      <c r="D16" s="244"/>
      <c r="E16" s="245"/>
      <c r="F16" s="5">
        <v>272</v>
      </c>
      <c r="G16" s="5">
        <v>490</v>
      </c>
      <c r="H16" s="5">
        <v>703</v>
      </c>
      <c r="I16" s="5">
        <v>872</v>
      </c>
      <c r="J16" s="6">
        <v>1029</v>
      </c>
      <c r="K16" s="256"/>
      <c r="L16" s="245"/>
      <c r="M16" s="8">
        <v>0.16200000000000001</v>
      </c>
      <c r="N16" s="8">
        <v>0.16800000000000001</v>
      </c>
      <c r="O16" s="8">
        <v>0.17</v>
      </c>
      <c r="P16" s="8">
        <v>0.16700000000000001</v>
      </c>
      <c r="Q16" s="14">
        <v>0.17499999999999999</v>
      </c>
      <c r="S16" s="347" t="s">
        <v>39</v>
      </c>
      <c r="T16" s="347"/>
      <c r="U16" s="347"/>
      <c r="V16" s="216"/>
    </row>
    <row r="17" spans="1:22" x14ac:dyDescent="0.25">
      <c r="A17" s="340"/>
      <c r="B17" s="343"/>
      <c r="C17" s="11" t="s">
        <v>2</v>
      </c>
      <c r="D17" s="246"/>
      <c r="E17" s="247"/>
      <c r="F17" s="16">
        <v>278</v>
      </c>
      <c r="G17" s="16">
        <v>497</v>
      </c>
      <c r="H17" s="16">
        <v>733</v>
      </c>
      <c r="I17" s="16">
        <v>878</v>
      </c>
      <c r="J17" s="47"/>
      <c r="K17" s="257"/>
      <c r="L17" s="247"/>
      <c r="M17" s="24">
        <v>0.16600000000000001</v>
      </c>
      <c r="N17" s="24">
        <v>0.17100000000000001</v>
      </c>
      <c r="O17" s="24">
        <v>0.17699999999999999</v>
      </c>
      <c r="P17" s="24">
        <v>0.17599999999999999</v>
      </c>
      <c r="Q17" s="47"/>
      <c r="S17" s="262" t="s">
        <v>60</v>
      </c>
      <c r="T17" s="262" t="s">
        <v>61</v>
      </c>
      <c r="U17" s="262" t="s">
        <v>62</v>
      </c>
    </row>
    <row r="18" spans="1:22" ht="15.75" thickBot="1" x14ac:dyDescent="0.3">
      <c r="A18" s="340"/>
      <c r="B18" s="344"/>
      <c r="C18" s="12" t="s">
        <v>3</v>
      </c>
      <c r="D18" s="248"/>
      <c r="E18" s="249"/>
      <c r="F18" s="18">
        <v>285</v>
      </c>
      <c r="G18" s="18">
        <v>509</v>
      </c>
      <c r="H18" s="18">
        <v>743</v>
      </c>
      <c r="I18" s="18">
        <v>906</v>
      </c>
      <c r="J18" s="48"/>
      <c r="K18" s="258"/>
      <c r="L18" s="249"/>
      <c r="M18" s="25">
        <v>0.17</v>
      </c>
      <c r="N18" s="25">
        <v>0.17599999999999999</v>
      </c>
      <c r="O18" s="25">
        <v>0.18099999999999999</v>
      </c>
      <c r="P18" s="25">
        <v>0.17499999999999999</v>
      </c>
      <c r="Q18" s="48"/>
      <c r="S18" s="265">
        <v>564</v>
      </c>
      <c r="T18" s="265">
        <v>712</v>
      </c>
      <c r="U18" s="265">
        <v>847</v>
      </c>
    </row>
    <row r="19" spans="1:22" x14ac:dyDescent="0.25">
      <c r="A19" s="340"/>
      <c r="B19" s="345" t="s">
        <v>4</v>
      </c>
      <c r="C19" s="223" t="s">
        <v>1</v>
      </c>
      <c r="D19" s="250"/>
      <c r="E19" s="251"/>
      <c r="F19" s="157">
        <v>1680</v>
      </c>
      <c r="G19" s="157">
        <v>2924</v>
      </c>
      <c r="H19" s="157">
        <v>4136</v>
      </c>
      <c r="I19" s="157">
        <v>5229</v>
      </c>
      <c r="J19" s="158">
        <v>5897</v>
      </c>
      <c r="K19" s="224"/>
      <c r="L19" s="224"/>
      <c r="M19" s="224"/>
      <c r="N19" s="224"/>
      <c r="O19" s="224"/>
      <c r="P19" s="224"/>
      <c r="Q19" s="225"/>
      <c r="S19" s="263">
        <v>0.80227596017069702</v>
      </c>
      <c r="T19" s="263">
        <v>0.8165137614678899</v>
      </c>
      <c r="U19" s="263">
        <v>0.8231292517006803</v>
      </c>
      <c r="V19" t="s">
        <v>45</v>
      </c>
    </row>
    <row r="20" spans="1:22" x14ac:dyDescent="0.25">
      <c r="A20" s="340"/>
      <c r="B20" s="345"/>
      <c r="C20" s="223" t="s">
        <v>2</v>
      </c>
      <c r="D20" s="250"/>
      <c r="E20" s="251"/>
      <c r="F20" s="240">
        <v>1676</v>
      </c>
      <c r="G20" s="240">
        <v>2908</v>
      </c>
      <c r="H20" s="240">
        <v>4140</v>
      </c>
      <c r="I20" s="240">
        <v>5226</v>
      </c>
      <c r="J20" s="163"/>
      <c r="K20" s="224"/>
      <c r="L20" s="224"/>
      <c r="M20" s="224"/>
      <c r="N20" s="224"/>
      <c r="O20" s="224"/>
      <c r="P20" s="224"/>
      <c r="Q20" s="225"/>
      <c r="S20" s="264">
        <v>0.19772403982930298</v>
      </c>
      <c r="T20" s="264">
        <v>0.1834862385321101</v>
      </c>
      <c r="U20" s="264">
        <v>0.1768707482993197</v>
      </c>
      <c r="V20" t="s">
        <v>46</v>
      </c>
    </row>
    <row r="21" spans="1:22" ht="15.75" thickBot="1" x14ac:dyDescent="0.3">
      <c r="A21" s="355"/>
      <c r="B21" s="353"/>
      <c r="C21" s="227" t="s">
        <v>3</v>
      </c>
      <c r="D21" s="252"/>
      <c r="E21" s="253"/>
      <c r="F21" s="242">
        <v>1672</v>
      </c>
      <c r="G21" s="242">
        <v>1890</v>
      </c>
      <c r="H21" s="242">
        <v>4101</v>
      </c>
      <c r="I21" s="242">
        <v>5168</v>
      </c>
      <c r="J21" s="229"/>
      <c r="K21" s="228"/>
      <c r="L21" s="228"/>
      <c r="M21" s="228"/>
      <c r="N21" s="228"/>
      <c r="O21" s="228"/>
      <c r="P21" s="228"/>
      <c r="Q21" s="230"/>
    </row>
    <row r="22" spans="1:22" x14ac:dyDescent="0.25">
      <c r="A22" s="340" t="s">
        <v>30</v>
      </c>
      <c r="B22" s="342" t="s">
        <v>6</v>
      </c>
      <c r="C22" s="50" t="s">
        <v>1</v>
      </c>
      <c r="D22" s="244"/>
      <c r="E22" s="245"/>
      <c r="F22" s="5">
        <v>2393</v>
      </c>
      <c r="G22" s="5">
        <v>3196</v>
      </c>
      <c r="H22" s="5">
        <v>3894</v>
      </c>
      <c r="I22" s="5">
        <v>3858</v>
      </c>
      <c r="J22" s="6">
        <v>3745</v>
      </c>
      <c r="K22" s="256"/>
      <c r="L22" s="245"/>
      <c r="M22" s="8">
        <v>0.21299999999999999</v>
      </c>
      <c r="N22" s="8">
        <v>0.217</v>
      </c>
      <c r="O22" s="8">
        <v>0.214</v>
      </c>
      <c r="P22" s="8">
        <v>0.217</v>
      </c>
      <c r="Q22" s="14">
        <v>0.217</v>
      </c>
      <c r="S22" t="s">
        <v>47</v>
      </c>
    </row>
    <row r="23" spans="1:22" x14ac:dyDescent="0.25">
      <c r="A23" s="340"/>
      <c r="B23" s="343"/>
      <c r="C23" s="11" t="s">
        <v>2</v>
      </c>
      <c r="D23" s="246"/>
      <c r="E23" s="247"/>
      <c r="F23" s="16">
        <v>2475</v>
      </c>
      <c r="G23" s="16">
        <v>3241</v>
      </c>
      <c r="H23" s="16">
        <v>3935</v>
      </c>
      <c r="I23" s="16">
        <v>3833</v>
      </c>
      <c r="J23" s="47"/>
      <c r="K23" s="257"/>
      <c r="L23" s="247"/>
      <c r="M23" s="24">
        <v>0.219</v>
      </c>
      <c r="N23" s="24">
        <v>0.219</v>
      </c>
      <c r="O23" s="24">
        <v>0.215</v>
      </c>
      <c r="P23" s="24">
        <v>0.217</v>
      </c>
      <c r="Q23" s="47"/>
    </row>
    <row r="24" spans="1:22" x14ac:dyDescent="0.25">
      <c r="A24" s="340"/>
      <c r="B24" s="344"/>
      <c r="C24" s="12" t="s">
        <v>3</v>
      </c>
      <c r="D24" s="248"/>
      <c r="E24" s="249"/>
      <c r="F24" s="18">
        <v>2517</v>
      </c>
      <c r="G24" s="18">
        <v>3296</v>
      </c>
      <c r="H24" s="18">
        <v>3989</v>
      </c>
      <c r="I24" s="18">
        <v>3926</v>
      </c>
      <c r="J24" s="48"/>
      <c r="K24" s="258"/>
      <c r="L24" s="249"/>
      <c r="M24" s="25">
        <v>0.223</v>
      </c>
      <c r="N24" s="25">
        <v>0.222</v>
      </c>
      <c r="O24" s="25">
        <v>0.217</v>
      </c>
      <c r="P24" s="25">
        <v>0.219</v>
      </c>
      <c r="Q24" s="48"/>
    </row>
    <row r="25" spans="1:22" x14ac:dyDescent="0.25">
      <c r="A25" s="340"/>
      <c r="B25" s="345" t="s">
        <v>4</v>
      </c>
      <c r="C25" s="223" t="s">
        <v>1</v>
      </c>
      <c r="D25" s="250"/>
      <c r="E25" s="251"/>
      <c r="F25" s="157">
        <v>11247</v>
      </c>
      <c r="G25" s="157">
        <v>14759</v>
      </c>
      <c r="H25" s="157">
        <v>18225</v>
      </c>
      <c r="I25" s="157">
        <v>17782</v>
      </c>
      <c r="J25" s="158">
        <v>17263</v>
      </c>
      <c r="K25" s="224"/>
      <c r="L25" s="224"/>
      <c r="M25" s="224"/>
      <c r="N25" s="224"/>
      <c r="O25" s="224"/>
      <c r="P25" s="224"/>
      <c r="Q25" s="225"/>
    </row>
    <row r="26" spans="1:22" x14ac:dyDescent="0.25">
      <c r="A26" s="340"/>
      <c r="B26" s="345"/>
      <c r="C26" s="223" t="s">
        <v>2</v>
      </c>
      <c r="D26" s="250"/>
      <c r="E26" s="251"/>
      <c r="F26" s="240">
        <v>11305</v>
      </c>
      <c r="G26" s="240">
        <v>14827</v>
      </c>
      <c r="H26" s="240">
        <v>18322</v>
      </c>
      <c r="I26" s="240">
        <v>17929</v>
      </c>
      <c r="J26" s="163"/>
      <c r="K26" s="224"/>
      <c r="L26" s="224"/>
      <c r="M26" s="224"/>
      <c r="N26" s="224"/>
      <c r="O26" s="224"/>
      <c r="P26" s="224"/>
      <c r="Q26" s="225"/>
    </row>
    <row r="27" spans="1:22" x14ac:dyDescent="0.25">
      <c r="A27" s="341"/>
      <c r="B27" s="346"/>
      <c r="C27" s="236" t="s">
        <v>3</v>
      </c>
      <c r="D27" s="254"/>
      <c r="E27" s="255"/>
      <c r="F27" s="243">
        <v>11296</v>
      </c>
      <c r="G27" s="243">
        <v>14870</v>
      </c>
      <c r="H27" s="243">
        <v>18407</v>
      </c>
      <c r="I27" s="243">
        <v>17948</v>
      </c>
      <c r="J27" s="170"/>
      <c r="K27" s="237"/>
      <c r="L27" s="237"/>
      <c r="M27" s="237"/>
      <c r="N27" s="237"/>
      <c r="O27" s="237"/>
      <c r="P27" s="237"/>
      <c r="Q27" s="238"/>
    </row>
  </sheetData>
  <mergeCells count="14">
    <mergeCell ref="A22:A27"/>
    <mergeCell ref="B22:B24"/>
    <mergeCell ref="B25:B27"/>
    <mergeCell ref="S16:U16"/>
    <mergeCell ref="D1:Q1"/>
    <mergeCell ref="T1:AC1"/>
    <mergeCell ref="A4:A15"/>
    <mergeCell ref="B16:B18"/>
    <mergeCell ref="B19:B21"/>
    <mergeCell ref="A16:A21"/>
    <mergeCell ref="B13:B15"/>
    <mergeCell ref="B4:B6"/>
    <mergeCell ref="B7:B9"/>
    <mergeCell ref="B10:B12"/>
  </mergeCells>
  <pageMargins left="0.7" right="0.7" top="1.25" bottom="0.75" header="0.3" footer="0.3"/>
  <pageSetup scale="76" orientation="landscape" r:id="rId1"/>
  <headerFooter>
    <oddHeader>&amp;C&amp;"-,Bold"&amp;14Dorchester Collegiate Academy Charter School&amp;"-,Regular"&amp;11
Attachment A
&amp;12Subgroup Enrollment Breakdown&amp;11
FY2010 to FY2016</oddHeader>
    <oddFooter>&amp;LMassachusetts Department of Elementary and Secondary Education&amp;RA-1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7"/>
  <sheetViews>
    <sheetView view="pageLayout" zoomScaleNormal="100" workbookViewId="0">
      <selection activeCell="K66" sqref="K66:K70"/>
    </sheetView>
  </sheetViews>
  <sheetFormatPr defaultRowHeight="15" x14ac:dyDescent="0.25"/>
  <cols>
    <col min="1" max="1" width="6.85546875" customWidth="1"/>
    <col min="2" max="2" width="15.5703125" customWidth="1"/>
    <col min="4" max="17" width="9.28515625" customWidth="1"/>
  </cols>
  <sheetData>
    <row r="2" spans="1:17" ht="22.5" customHeight="1" x14ac:dyDescent="0.25">
      <c r="B2" s="121"/>
      <c r="C2" s="121"/>
      <c r="D2" s="309" t="s">
        <v>52</v>
      </c>
      <c r="E2" s="310" t="s">
        <v>53</v>
      </c>
      <c r="F2" s="310" t="s">
        <v>54</v>
      </c>
      <c r="G2" s="310" t="s">
        <v>55</v>
      </c>
      <c r="H2" s="310" t="s">
        <v>56</v>
      </c>
      <c r="I2" s="310" t="s">
        <v>57</v>
      </c>
      <c r="J2" s="311" t="s">
        <v>58</v>
      </c>
      <c r="K2" s="310" t="s">
        <v>52</v>
      </c>
      <c r="L2" s="310" t="s">
        <v>53</v>
      </c>
      <c r="M2" s="310" t="s">
        <v>54</v>
      </c>
      <c r="N2" s="310" t="s">
        <v>55</v>
      </c>
      <c r="O2" s="310" t="s">
        <v>56</v>
      </c>
      <c r="P2" s="327" t="s">
        <v>57</v>
      </c>
      <c r="Q2" s="311" t="s">
        <v>58</v>
      </c>
    </row>
    <row r="3" spans="1:17" ht="15.75" thickBot="1" x14ac:dyDescent="0.3">
      <c r="B3" s="2"/>
      <c r="C3" s="209"/>
      <c r="D3" s="312" t="s">
        <v>40</v>
      </c>
      <c r="E3" s="313" t="s">
        <v>41</v>
      </c>
      <c r="F3" s="313" t="s">
        <v>42</v>
      </c>
      <c r="G3" s="313" t="s">
        <v>43</v>
      </c>
      <c r="H3" s="313" t="s">
        <v>44</v>
      </c>
      <c r="I3" s="313" t="s">
        <v>44</v>
      </c>
      <c r="J3" s="322" t="s">
        <v>44</v>
      </c>
      <c r="K3" s="317" t="s">
        <v>40</v>
      </c>
      <c r="L3" s="313" t="s">
        <v>41</v>
      </c>
      <c r="M3" s="313" t="s">
        <v>42</v>
      </c>
      <c r="N3" s="313" t="s">
        <v>43</v>
      </c>
      <c r="O3" s="313" t="s">
        <v>44</v>
      </c>
      <c r="P3" s="313" t="s">
        <v>44</v>
      </c>
      <c r="Q3" s="322" t="s">
        <v>44</v>
      </c>
    </row>
    <row r="4" spans="1:17" x14ac:dyDescent="0.25">
      <c r="A4" s="359" t="s">
        <v>36</v>
      </c>
      <c r="B4" s="342" t="s">
        <v>8</v>
      </c>
      <c r="C4" s="50" t="s">
        <v>1</v>
      </c>
      <c r="D4" s="29">
        <v>3</v>
      </c>
      <c r="E4" s="30">
        <v>4</v>
      </c>
      <c r="F4" s="30">
        <v>7</v>
      </c>
      <c r="G4" s="30">
        <v>8</v>
      </c>
      <c r="H4" s="30">
        <v>17</v>
      </c>
      <c r="I4" s="30">
        <v>37</v>
      </c>
      <c r="J4" s="31">
        <v>4</v>
      </c>
      <c r="K4" s="8">
        <v>7.4999999999999997E-2</v>
      </c>
      <c r="L4" s="8">
        <v>5.7000000000000002E-2</v>
      </c>
      <c r="M4" s="8">
        <v>6.4000000000000001E-2</v>
      </c>
      <c r="N4" s="8">
        <v>5.7000000000000002E-2</v>
      </c>
      <c r="O4" s="8">
        <v>8.6999999999999994E-2</v>
      </c>
      <c r="P4" s="9">
        <v>0.2</v>
      </c>
      <c r="Q4" s="14">
        <v>0.02</v>
      </c>
    </row>
    <row r="5" spans="1:17" x14ac:dyDescent="0.25">
      <c r="A5" s="360"/>
      <c r="B5" s="343"/>
      <c r="C5" s="11" t="s">
        <v>2</v>
      </c>
      <c r="D5" s="15">
        <v>3</v>
      </c>
      <c r="E5" s="16">
        <v>4</v>
      </c>
      <c r="F5" s="16">
        <v>8</v>
      </c>
      <c r="G5" s="16">
        <v>22</v>
      </c>
      <c r="H5" s="16">
        <v>30</v>
      </c>
      <c r="I5" s="16">
        <v>41</v>
      </c>
      <c r="J5" s="47"/>
      <c r="K5" s="24">
        <v>7.4999999999999997E-2</v>
      </c>
      <c r="L5" s="24">
        <v>5.7000000000000002E-2</v>
      </c>
      <c r="M5" s="24">
        <v>7.0999999999999994E-2</v>
      </c>
      <c r="N5" s="24">
        <v>0.16400000000000001</v>
      </c>
      <c r="O5" s="24">
        <v>0.157</v>
      </c>
      <c r="P5" s="44">
        <v>0.22</v>
      </c>
      <c r="Q5" s="47"/>
    </row>
    <row r="6" spans="1:17" x14ac:dyDescent="0.25">
      <c r="A6" s="360"/>
      <c r="B6" s="344"/>
      <c r="C6" s="11" t="s">
        <v>3</v>
      </c>
      <c r="D6" s="17">
        <v>3</v>
      </c>
      <c r="E6" s="18">
        <v>4</v>
      </c>
      <c r="F6" s="18">
        <v>8</v>
      </c>
      <c r="G6" s="18">
        <v>22</v>
      </c>
      <c r="H6" s="18">
        <v>37</v>
      </c>
      <c r="I6" s="18">
        <v>39</v>
      </c>
      <c r="J6" s="48"/>
      <c r="K6" s="25">
        <v>7.4999999999999997E-2</v>
      </c>
      <c r="L6" s="25">
        <v>5.8000000000000003E-2</v>
      </c>
      <c r="M6" s="25">
        <v>7.2999999999999995E-2</v>
      </c>
      <c r="N6" s="25">
        <v>0.17100000000000001</v>
      </c>
      <c r="O6" s="25">
        <v>0.19900000000000001</v>
      </c>
      <c r="P6" s="45">
        <v>0.215</v>
      </c>
      <c r="Q6" s="48"/>
    </row>
    <row r="7" spans="1:17" x14ac:dyDescent="0.25">
      <c r="A7" s="360"/>
      <c r="B7" s="357" t="s">
        <v>9</v>
      </c>
      <c r="C7" s="10" t="s">
        <v>1</v>
      </c>
      <c r="D7" s="19">
        <v>0</v>
      </c>
      <c r="E7" s="20">
        <v>2</v>
      </c>
      <c r="F7" s="20">
        <v>4</v>
      </c>
      <c r="G7" s="20">
        <v>3</v>
      </c>
      <c r="H7" s="20">
        <v>1</v>
      </c>
      <c r="I7" s="20">
        <v>1</v>
      </c>
      <c r="J7" s="21">
        <v>35</v>
      </c>
      <c r="K7" s="64">
        <v>0</v>
      </c>
      <c r="L7" s="26">
        <v>2.9000000000000001E-2</v>
      </c>
      <c r="M7" s="26">
        <v>3.5999999999999997E-2</v>
      </c>
      <c r="N7" s="26">
        <v>2.1000000000000001E-2</v>
      </c>
      <c r="O7" s="26">
        <v>5.0000000000000001E-3</v>
      </c>
      <c r="P7" s="46">
        <v>5.0000000000000001E-3</v>
      </c>
      <c r="Q7" s="27">
        <v>0.17199999999999999</v>
      </c>
    </row>
    <row r="8" spans="1:17" x14ac:dyDescent="0.25">
      <c r="A8" s="360"/>
      <c r="B8" s="343"/>
      <c r="C8" s="11" t="s">
        <v>2</v>
      </c>
      <c r="D8" s="15">
        <v>0</v>
      </c>
      <c r="E8" s="16">
        <v>2</v>
      </c>
      <c r="F8" s="16">
        <v>4</v>
      </c>
      <c r="G8" s="16">
        <v>2</v>
      </c>
      <c r="H8" s="16">
        <v>7</v>
      </c>
      <c r="I8" s="16">
        <v>1</v>
      </c>
      <c r="J8" s="47"/>
      <c r="K8" s="62">
        <v>0</v>
      </c>
      <c r="L8" s="24">
        <v>2.9000000000000001E-2</v>
      </c>
      <c r="M8" s="24">
        <v>3.5999999999999997E-2</v>
      </c>
      <c r="N8" s="24">
        <v>1.4999999999999999E-2</v>
      </c>
      <c r="O8" s="24">
        <v>3.6999999999999998E-2</v>
      </c>
      <c r="P8" s="44">
        <v>5.0000000000000001E-3</v>
      </c>
      <c r="Q8" s="47"/>
    </row>
    <row r="9" spans="1:17" x14ac:dyDescent="0.25">
      <c r="A9" s="360"/>
      <c r="B9" s="344"/>
      <c r="C9" s="12" t="s">
        <v>3</v>
      </c>
      <c r="D9" s="17">
        <v>0</v>
      </c>
      <c r="E9" s="18">
        <v>2</v>
      </c>
      <c r="F9" s="18">
        <v>4</v>
      </c>
      <c r="G9" s="18">
        <v>2</v>
      </c>
      <c r="H9" s="18">
        <v>7</v>
      </c>
      <c r="I9" s="18">
        <v>1</v>
      </c>
      <c r="J9" s="48"/>
      <c r="K9" s="84">
        <v>0</v>
      </c>
      <c r="L9" s="25">
        <v>2.9000000000000001E-2</v>
      </c>
      <c r="M9" s="25">
        <v>3.6999999999999998E-2</v>
      </c>
      <c r="N9" s="25">
        <v>1.6E-2</v>
      </c>
      <c r="O9" s="25">
        <v>3.7999999999999999E-2</v>
      </c>
      <c r="P9" s="45">
        <v>6.0000000000000001E-3</v>
      </c>
      <c r="Q9" s="48"/>
    </row>
    <row r="10" spans="1:17" x14ac:dyDescent="0.25">
      <c r="A10" s="360"/>
      <c r="B10" s="362" t="s">
        <v>10</v>
      </c>
      <c r="C10" s="11" t="s">
        <v>1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1">
        <v>17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5">
        <v>0</v>
      </c>
      <c r="Q10" s="27">
        <v>8.4000000000000005E-2</v>
      </c>
    </row>
    <row r="11" spans="1:17" x14ac:dyDescent="0.25">
      <c r="A11" s="360"/>
      <c r="B11" s="363"/>
      <c r="C11" s="11" t="s">
        <v>2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47"/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47"/>
    </row>
    <row r="12" spans="1:17" x14ac:dyDescent="0.25">
      <c r="A12" s="360"/>
      <c r="B12" s="364"/>
      <c r="C12" s="12" t="s">
        <v>3</v>
      </c>
      <c r="D12" s="17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48"/>
      <c r="K12" s="84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48"/>
    </row>
    <row r="13" spans="1:17" x14ac:dyDescent="0.25">
      <c r="A13" s="360"/>
      <c r="B13" s="369" t="s">
        <v>11</v>
      </c>
      <c r="C13" s="86" t="s">
        <v>1</v>
      </c>
      <c r="D13" s="109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1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3">
        <v>0</v>
      </c>
      <c r="Q13" s="114">
        <v>0</v>
      </c>
    </row>
    <row r="14" spans="1:17" x14ac:dyDescent="0.25">
      <c r="A14" s="360"/>
      <c r="B14" s="369"/>
      <c r="C14" s="86" t="s">
        <v>2</v>
      </c>
      <c r="D14" s="109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98"/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3">
        <v>0</v>
      </c>
      <c r="Q14" s="98"/>
    </row>
    <row r="15" spans="1:17" ht="15.75" thickBot="1" x14ac:dyDescent="0.3">
      <c r="A15" s="360"/>
      <c r="B15" s="370"/>
      <c r="C15" s="115" t="s">
        <v>3</v>
      </c>
      <c r="D15" s="116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8"/>
      <c r="K15" s="119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18"/>
    </row>
    <row r="16" spans="1:17" x14ac:dyDescent="0.25">
      <c r="A16" s="360"/>
      <c r="B16" s="356" t="s">
        <v>12</v>
      </c>
      <c r="C16" s="155" t="s">
        <v>1</v>
      </c>
      <c r="D16" s="156">
        <v>3</v>
      </c>
      <c r="E16" s="157">
        <v>6</v>
      </c>
      <c r="F16" s="157">
        <v>11</v>
      </c>
      <c r="G16" s="157">
        <v>11</v>
      </c>
      <c r="H16" s="157">
        <v>18</v>
      </c>
      <c r="I16" s="157">
        <v>38</v>
      </c>
      <c r="J16" s="158">
        <v>56</v>
      </c>
      <c r="K16" s="159">
        <f>SUM(K4,K7,K10,K13)</f>
        <v>7.4999999999999997E-2</v>
      </c>
      <c r="L16" s="160">
        <f t="shared" ref="L16:Q16" si="0">SUM(L4,L7,L10,L13)</f>
        <v>8.6000000000000007E-2</v>
      </c>
      <c r="M16" s="160">
        <f t="shared" si="0"/>
        <v>0.1</v>
      </c>
      <c r="N16" s="160">
        <f t="shared" si="0"/>
        <v>7.8E-2</v>
      </c>
      <c r="O16" s="160">
        <f t="shared" si="0"/>
        <v>9.1999999999999998E-2</v>
      </c>
      <c r="P16" s="160">
        <f t="shared" si="0"/>
        <v>0.20500000000000002</v>
      </c>
      <c r="Q16" s="161">
        <f t="shared" si="0"/>
        <v>0.27599999999999997</v>
      </c>
    </row>
    <row r="17" spans="1:20" x14ac:dyDescent="0.25">
      <c r="A17" s="360"/>
      <c r="B17" s="345"/>
      <c r="C17" s="162" t="s">
        <v>2</v>
      </c>
      <c r="D17" s="157">
        <v>3</v>
      </c>
      <c r="E17" s="157">
        <v>6</v>
      </c>
      <c r="F17" s="157">
        <v>12</v>
      </c>
      <c r="G17" s="157">
        <v>24</v>
      </c>
      <c r="H17" s="157">
        <v>37</v>
      </c>
      <c r="I17" s="157">
        <v>42</v>
      </c>
      <c r="J17" s="163"/>
      <c r="K17" s="164">
        <f t="shared" ref="K17:Q17" si="1">SUM(K5,K8,K11,K14)</f>
        <v>7.4999999999999997E-2</v>
      </c>
      <c r="L17" s="165">
        <f t="shared" si="1"/>
        <v>8.6000000000000007E-2</v>
      </c>
      <c r="M17" s="165">
        <f t="shared" si="1"/>
        <v>0.10699999999999998</v>
      </c>
      <c r="N17" s="165">
        <f t="shared" si="1"/>
        <v>0.17899999999999999</v>
      </c>
      <c r="O17" s="165">
        <f t="shared" si="1"/>
        <v>0.19400000000000001</v>
      </c>
      <c r="P17" s="165">
        <f t="shared" si="1"/>
        <v>0.22500000000000001</v>
      </c>
      <c r="Q17" s="166">
        <f t="shared" si="1"/>
        <v>0</v>
      </c>
    </row>
    <row r="18" spans="1:20" x14ac:dyDescent="0.25">
      <c r="A18" s="360"/>
      <c r="B18" s="346"/>
      <c r="C18" s="167" t="s">
        <v>3</v>
      </c>
      <c r="D18" s="168">
        <v>3</v>
      </c>
      <c r="E18" s="169">
        <v>6</v>
      </c>
      <c r="F18" s="169">
        <v>12</v>
      </c>
      <c r="G18" s="169">
        <v>24</v>
      </c>
      <c r="H18" s="169">
        <v>44</v>
      </c>
      <c r="I18" s="169">
        <v>40</v>
      </c>
      <c r="J18" s="170"/>
      <c r="K18" s="171">
        <f t="shared" ref="K18:Q18" si="2">SUM(K6,K9,K12,K15)</f>
        <v>7.4999999999999997E-2</v>
      </c>
      <c r="L18" s="172">
        <f t="shared" si="2"/>
        <v>8.7000000000000008E-2</v>
      </c>
      <c r="M18" s="172">
        <f t="shared" si="2"/>
        <v>0.10999999999999999</v>
      </c>
      <c r="N18" s="172">
        <f t="shared" si="2"/>
        <v>0.187</v>
      </c>
      <c r="O18" s="172">
        <f t="shared" si="2"/>
        <v>0.23700000000000002</v>
      </c>
      <c r="P18" s="172">
        <f t="shared" si="2"/>
        <v>0.221</v>
      </c>
      <c r="Q18" s="173">
        <f t="shared" si="2"/>
        <v>0</v>
      </c>
    </row>
    <row r="19" spans="1:20" x14ac:dyDescent="0.25">
      <c r="A19" s="360"/>
      <c r="B19" s="367" t="s">
        <v>0</v>
      </c>
      <c r="C19" s="162" t="s">
        <v>1</v>
      </c>
      <c r="D19" s="156">
        <v>40</v>
      </c>
      <c r="E19" s="157">
        <v>70</v>
      </c>
      <c r="F19" s="157">
        <v>110</v>
      </c>
      <c r="G19" s="157">
        <v>141</v>
      </c>
      <c r="H19" s="157">
        <v>195</v>
      </c>
      <c r="I19" s="157">
        <v>185</v>
      </c>
      <c r="J19" s="158">
        <v>203</v>
      </c>
      <c r="K19" s="164"/>
      <c r="L19" s="165"/>
      <c r="M19" s="165"/>
      <c r="N19" s="165"/>
      <c r="O19" s="165"/>
      <c r="P19" s="165"/>
      <c r="Q19" s="166"/>
    </row>
    <row r="20" spans="1:20" x14ac:dyDescent="0.25">
      <c r="A20" s="360"/>
      <c r="B20" s="345"/>
      <c r="C20" s="162" t="s">
        <v>2</v>
      </c>
      <c r="D20" s="156">
        <v>40</v>
      </c>
      <c r="E20" s="157">
        <v>70</v>
      </c>
      <c r="F20" s="157">
        <v>112</v>
      </c>
      <c r="G20" s="157">
        <v>134</v>
      </c>
      <c r="H20" s="157">
        <v>191</v>
      </c>
      <c r="I20" s="157">
        <v>186</v>
      </c>
      <c r="J20" s="163"/>
      <c r="K20" s="164"/>
      <c r="L20" s="165"/>
      <c r="M20" s="165"/>
      <c r="N20" s="165"/>
      <c r="O20" s="165"/>
      <c r="P20" s="165"/>
      <c r="Q20" s="166"/>
    </row>
    <row r="21" spans="1:20" ht="15.75" thickBot="1" x14ac:dyDescent="0.3">
      <c r="A21" s="368"/>
      <c r="B21" s="346"/>
      <c r="C21" s="167" t="s">
        <v>3</v>
      </c>
      <c r="D21" s="168">
        <v>40</v>
      </c>
      <c r="E21" s="169">
        <v>69</v>
      </c>
      <c r="F21" s="169">
        <v>109</v>
      </c>
      <c r="G21" s="169">
        <v>129</v>
      </c>
      <c r="H21" s="169">
        <v>186</v>
      </c>
      <c r="I21" s="169">
        <v>181</v>
      </c>
      <c r="J21" s="170"/>
      <c r="K21" s="171"/>
      <c r="L21" s="172"/>
      <c r="M21" s="172"/>
      <c r="N21" s="172"/>
      <c r="O21" s="172"/>
      <c r="P21" s="172"/>
      <c r="Q21" s="174"/>
    </row>
    <row r="22" spans="1:20" x14ac:dyDescent="0.25">
      <c r="A22" s="359" t="s">
        <v>38</v>
      </c>
      <c r="B22" s="342" t="s">
        <v>8</v>
      </c>
      <c r="C22" s="50" t="s">
        <v>1</v>
      </c>
      <c r="D22" s="29"/>
      <c r="E22" s="30"/>
      <c r="F22" s="30">
        <v>45</v>
      </c>
      <c r="G22" s="30">
        <v>114</v>
      </c>
      <c r="H22" s="30">
        <v>139</v>
      </c>
      <c r="I22" s="30">
        <v>167</v>
      </c>
      <c r="J22" s="31">
        <v>203</v>
      </c>
      <c r="K22" s="8"/>
      <c r="L22" s="8"/>
      <c r="M22" s="8">
        <v>2.7E-2</v>
      </c>
      <c r="N22" s="8">
        <v>3.9E-2</v>
      </c>
      <c r="O22" s="8">
        <v>3.4000000000000002E-2</v>
      </c>
      <c r="P22" s="9">
        <v>3.2000000000000001E-2</v>
      </c>
      <c r="Q22" s="14">
        <v>3.5000000000000003E-2</v>
      </c>
      <c r="T22" s="215"/>
    </row>
    <row r="23" spans="1:20" x14ac:dyDescent="0.25">
      <c r="A23" s="360"/>
      <c r="B23" s="343"/>
      <c r="C23" s="11" t="s">
        <v>2</v>
      </c>
      <c r="D23" s="15"/>
      <c r="E23" s="16"/>
      <c r="F23" s="16">
        <v>52</v>
      </c>
      <c r="G23" s="16">
        <v>106</v>
      </c>
      <c r="H23" s="16">
        <v>127</v>
      </c>
      <c r="I23" s="16">
        <v>169</v>
      </c>
      <c r="J23" s="47"/>
      <c r="K23" s="24"/>
      <c r="L23" s="24"/>
      <c r="M23" s="24">
        <v>3.1E-2</v>
      </c>
      <c r="N23" s="24">
        <v>3.5999999999999997E-2</v>
      </c>
      <c r="O23" s="24">
        <v>3.1E-2</v>
      </c>
      <c r="P23" s="44">
        <v>3.2000000000000001E-2</v>
      </c>
      <c r="Q23" s="305"/>
    </row>
    <row r="24" spans="1:20" x14ac:dyDescent="0.25">
      <c r="A24" s="360"/>
      <c r="B24" s="344"/>
      <c r="C24" s="11" t="s">
        <v>3</v>
      </c>
      <c r="D24" s="17"/>
      <c r="E24" s="18"/>
      <c r="F24" s="18">
        <v>50</v>
      </c>
      <c r="G24" s="18">
        <v>101</v>
      </c>
      <c r="H24" s="18">
        <v>138</v>
      </c>
      <c r="I24" s="18">
        <v>181</v>
      </c>
      <c r="J24" s="48"/>
      <c r="K24" s="25"/>
      <c r="L24" s="25"/>
      <c r="M24" s="25">
        <v>0.03</v>
      </c>
      <c r="N24" s="25">
        <v>3.5000000000000003E-2</v>
      </c>
      <c r="O24" s="25">
        <v>3.4000000000000002E-2</v>
      </c>
      <c r="P24" s="45">
        <v>3.5000000000000003E-2</v>
      </c>
      <c r="Q24" s="306"/>
    </row>
    <row r="25" spans="1:20" x14ac:dyDescent="0.25">
      <c r="A25" s="360"/>
      <c r="B25" s="357" t="s">
        <v>9</v>
      </c>
      <c r="C25" s="10" t="s">
        <v>1</v>
      </c>
      <c r="D25" s="19"/>
      <c r="E25" s="20"/>
      <c r="F25" s="20">
        <v>100</v>
      </c>
      <c r="G25" s="20">
        <v>164</v>
      </c>
      <c r="H25" s="20">
        <v>200</v>
      </c>
      <c r="I25" s="20">
        <v>297</v>
      </c>
      <c r="J25" s="21">
        <v>339</v>
      </c>
      <c r="K25" s="26"/>
      <c r="L25" s="26"/>
      <c r="M25" s="26">
        <v>0.06</v>
      </c>
      <c r="N25" s="26">
        <v>5.6000000000000001E-2</v>
      </c>
      <c r="O25" s="26">
        <v>4.8000000000000001E-2</v>
      </c>
      <c r="P25" s="46">
        <v>5.7000000000000002E-2</v>
      </c>
      <c r="Q25" s="27">
        <v>5.8000000000000003E-2</v>
      </c>
      <c r="T25" s="308"/>
    </row>
    <row r="26" spans="1:20" x14ac:dyDescent="0.25">
      <c r="A26" s="360"/>
      <c r="B26" s="343"/>
      <c r="C26" s="11" t="s">
        <v>2</v>
      </c>
      <c r="D26" s="15"/>
      <c r="E26" s="16"/>
      <c r="F26" s="16">
        <v>100</v>
      </c>
      <c r="G26" s="16">
        <v>143</v>
      </c>
      <c r="H26" s="16">
        <v>241</v>
      </c>
      <c r="I26" s="16">
        <v>325</v>
      </c>
      <c r="J26" s="47"/>
      <c r="K26" s="24"/>
      <c r="L26" s="24"/>
      <c r="M26" s="24">
        <v>0.06</v>
      </c>
      <c r="N26" s="24">
        <v>4.9000000000000002E-2</v>
      </c>
      <c r="O26" s="24">
        <v>5.8000000000000003E-2</v>
      </c>
      <c r="P26" s="44">
        <v>6.2E-2</v>
      </c>
      <c r="Q26" s="305"/>
    </row>
    <row r="27" spans="1:20" x14ac:dyDescent="0.25">
      <c r="A27" s="360"/>
      <c r="B27" s="344"/>
      <c r="C27" s="12" t="s">
        <v>3</v>
      </c>
      <c r="D27" s="17"/>
      <c r="E27" s="18"/>
      <c r="F27" s="18">
        <v>112</v>
      </c>
      <c r="G27" s="18">
        <v>153</v>
      </c>
      <c r="H27" s="18">
        <v>234</v>
      </c>
      <c r="I27" s="18">
        <v>339</v>
      </c>
      <c r="J27" s="48"/>
      <c r="K27" s="25"/>
      <c r="L27" s="25"/>
      <c r="M27" s="25">
        <v>6.7000000000000004E-2</v>
      </c>
      <c r="N27" s="25">
        <v>5.2999999999999999E-2</v>
      </c>
      <c r="O27" s="25">
        <v>5.7000000000000002E-2</v>
      </c>
      <c r="P27" s="45">
        <v>6.6000000000000003E-2</v>
      </c>
      <c r="Q27" s="306"/>
    </row>
    <row r="28" spans="1:20" x14ac:dyDescent="0.25">
      <c r="A28" s="360"/>
      <c r="B28" s="362" t="s">
        <v>10</v>
      </c>
      <c r="C28" s="11" t="s">
        <v>1</v>
      </c>
      <c r="D28" s="19"/>
      <c r="E28" s="20"/>
      <c r="F28" s="20">
        <v>117</v>
      </c>
      <c r="G28" s="20">
        <v>182</v>
      </c>
      <c r="H28" s="20">
        <v>300</v>
      </c>
      <c r="I28" s="20">
        <v>348</v>
      </c>
      <c r="J28" s="21">
        <v>397</v>
      </c>
      <c r="K28" s="26"/>
      <c r="L28" s="26"/>
      <c r="M28" s="26">
        <v>7.0000000000000007E-2</v>
      </c>
      <c r="N28" s="26">
        <v>6.2E-2</v>
      </c>
      <c r="O28" s="26">
        <v>7.2999999999999995E-2</v>
      </c>
      <c r="P28" s="46">
        <v>6.7000000000000004E-2</v>
      </c>
      <c r="Q28" s="27">
        <v>6.8000000000000005E-2</v>
      </c>
    </row>
    <row r="29" spans="1:20" x14ac:dyDescent="0.25">
      <c r="A29" s="360"/>
      <c r="B29" s="363"/>
      <c r="C29" s="11" t="s">
        <v>2</v>
      </c>
      <c r="D29" s="15"/>
      <c r="E29" s="16"/>
      <c r="F29" s="16">
        <v>119</v>
      </c>
      <c r="G29" s="16">
        <v>228</v>
      </c>
      <c r="H29" s="16">
        <v>321</v>
      </c>
      <c r="I29" s="16">
        <v>341</v>
      </c>
      <c r="J29" s="47"/>
      <c r="K29" s="24"/>
      <c r="L29" s="24"/>
      <c r="M29" s="24">
        <v>7.0999999999999994E-2</v>
      </c>
      <c r="N29" s="24">
        <v>7.8E-2</v>
      </c>
      <c r="O29" s="24">
        <v>7.8E-2</v>
      </c>
      <c r="P29" s="44">
        <v>6.5000000000000002E-2</v>
      </c>
      <c r="Q29" s="305"/>
    </row>
    <row r="30" spans="1:20" x14ac:dyDescent="0.25">
      <c r="A30" s="360"/>
      <c r="B30" s="364"/>
      <c r="C30" s="12" t="s">
        <v>3</v>
      </c>
      <c r="D30" s="17"/>
      <c r="E30" s="18"/>
      <c r="F30" s="18">
        <v>121</v>
      </c>
      <c r="G30" s="18">
        <v>251</v>
      </c>
      <c r="H30" s="18">
        <v>340</v>
      </c>
      <c r="I30" s="18">
        <v>365</v>
      </c>
      <c r="J30" s="48"/>
      <c r="K30" s="25"/>
      <c r="L30" s="45"/>
      <c r="M30" s="45">
        <v>7.1999999999999995E-2</v>
      </c>
      <c r="N30" s="45">
        <v>8.6999999999999994E-2</v>
      </c>
      <c r="O30" s="45">
        <v>8.3000000000000004E-2</v>
      </c>
      <c r="P30" s="45">
        <v>7.0999999999999994E-2</v>
      </c>
      <c r="Q30" s="306"/>
    </row>
    <row r="31" spans="1:20" x14ac:dyDescent="0.25">
      <c r="A31" s="360"/>
      <c r="B31" s="365" t="s">
        <v>11</v>
      </c>
      <c r="C31" s="175" t="s">
        <v>1</v>
      </c>
      <c r="D31" s="176"/>
      <c r="E31" s="177"/>
      <c r="F31" s="177">
        <v>17</v>
      </c>
      <c r="G31" s="177">
        <v>42</v>
      </c>
      <c r="H31" s="177">
        <v>79</v>
      </c>
      <c r="I31" s="177">
        <v>86</v>
      </c>
      <c r="J31" s="178">
        <v>109</v>
      </c>
      <c r="K31" s="184"/>
      <c r="L31" s="184"/>
      <c r="M31" s="184">
        <v>0.01</v>
      </c>
      <c r="N31" s="184">
        <v>1.4E-2</v>
      </c>
      <c r="O31" s="184">
        <v>1.9E-2</v>
      </c>
      <c r="P31" s="185">
        <v>1.6E-2</v>
      </c>
      <c r="Q31" s="186">
        <v>1.9E-2</v>
      </c>
    </row>
    <row r="32" spans="1:20" x14ac:dyDescent="0.25">
      <c r="A32" s="360"/>
      <c r="B32" s="365"/>
      <c r="C32" s="175" t="s">
        <v>2</v>
      </c>
      <c r="D32" s="176"/>
      <c r="E32" s="177"/>
      <c r="F32" s="177">
        <v>18</v>
      </c>
      <c r="G32" s="177">
        <v>47</v>
      </c>
      <c r="H32" s="177">
        <v>65</v>
      </c>
      <c r="I32" s="177">
        <v>84</v>
      </c>
      <c r="J32" s="179"/>
      <c r="K32" s="184"/>
      <c r="L32" s="184"/>
      <c r="M32" s="184">
        <v>1.0999999999999999E-2</v>
      </c>
      <c r="N32" s="184">
        <v>1.6E-2</v>
      </c>
      <c r="O32" s="184">
        <v>1.6E-2</v>
      </c>
      <c r="P32" s="185">
        <v>1.6E-2</v>
      </c>
      <c r="Q32" s="187"/>
    </row>
    <row r="33" spans="1:18" ht="15.75" thickBot="1" x14ac:dyDescent="0.3">
      <c r="A33" s="360"/>
      <c r="B33" s="366"/>
      <c r="C33" s="180" t="s">
        <v>3</v>
      </c>
      <c r="D33" s="181"/>
      <c r="E33" s="182"/>
      <c r="F33" s="182">
        <v>17</v>
      </c>
      <c r="G33" s="182">
        <v>37</v>
      </c>
      <c r="H33" s="182">
        <v>63</v>
      </c>
      <c r="I33" s="182">
        <v>78</v>
      </c>
      <c r="J33" s="183"/>
      <c r="K33" s="188"/>
      <c r="L33" s="189"/>
      <c r="M33" s="189">
        <v>0.01</v>
      </c>
      <c r="N33" s="189">
        <v>1.2999999999999999E-2</v>
      </c>
      <c r="O33" s="189">
        <v>1.4999999999999999E-2</v>
      </c>
      <c r="P33" s="189">
        <v>1.4999999999999999E-2</v>
      </c>
      <c r="Q33" s="190"/>
    </row>
    <row r="34" spans="1:18" x14ac:dyDescent="0.25">
      <c r="A34" s="360"/>
      <c r="B34" s="356" t="s">
        <v>12</v>
      </c>
      <c r="C34" s="155" t="s">
        <v>1</v>
      </c>
      <c r="D34" s="156"/>
      <c r="E34" s="157"/>
      <c r="F34" s="157">
        <f t="shared" ref="F34:J34" si="3">SUM(F22,F25,F28,F31)</f>
        <v>279</v>
      </c>
      <c r="G34" s="157">
        <f t="shared" si="3"/>
        <v>502</v>
      </c>
      <c r="H34" s="157">
        <f t="shared" si="3"/>
        <v>718</v>
      </c>
      <c r="I34" s="157">
        <f t="shared" si="3"/>
        <v>898</v>
      </c>
      <c r="J34" s="158">
        <f t="shared" si="3"/>
        <v>1048</v>
      </c>
      <c r="K34" s="159"/>
      <c r="L34" s="160"/>
      <c r="M34" s="160">
        <f t="shared" ref="M34:Q36" si="4">SUM(M22,M25,M28,M31)</f>
        <v>0.16700000000000001</v>
      </c>
      <c r="N34" s="160">
        <f t="shared" si="4"/>
        <v>0.17100000000000001</v>
      </c>
      <c r="O34" s="160">
        <f t="shared" si="4"/>
        <v>0.17399999999999999</v>
      </c>
      <c r="P34" s="160">
        <f t="shared" si="4"/>
        <v>0.17199999999999999</v>
      </c>
      <c r="Q34" s="161">
        <f t="shared" si="4"/>
        <v>0.18</v>
      </c>
      <c r="R34" s="191"/>
    </row>
    <row r="35" spans="1:18" x14ac:dyDescent="0.25">
      <c r="A35" s="360"/>
      <c r="B35" s="345"/>
      <c r="C35" s="162" t="s">
        <v>2</v>
      </c>
      <c r="D35" s="157"/>
      <c r="E35" s="157"/>
      <c r="F35" s="157">
        <f t="shared" ref="F35:I35" si="5">SUM(F23,F26,F29,F32)</f>
        <v>289</v>
      </c>
      <c r="G35" s="157">
        <f t="shared" si="5"/>
        <v>524</v>
      </c>
      <c r="H35" s="157">
        <f t="shared" si="5"/>
        <v>754</v>
      </c>
      <c r="I35" s="157">
        <f t="shared" si="5"/>
        <v>919</v>
      </c>
      <c r="J35" s="163"/>
      <c r="K35" s="219"/>
      <c r="L35" s="220"/>
      <c r="M35" s="220">
        <f t="shared" si="4"/>
        <v>0.17299999999999999</v>
      </c>
      <c r="N35" s="220">
        <f t="shared" si="4"/>
        <v>0.17899999999999999</v>
      </c>
      <c r="O35" s="220">
        <f t="shared" si="4"/>
        <v>0.183</v>
      </c>
      <c r="P35" s="220">
        <f t="shared" si="4"/>
        <v>0.17499999999999999</v>
      </c>
      <c r="Q35" s="163"/>
    </row>
    <row r="36" spans="1:18" x14ac:dyDescent="0.25">
      <c r="A36" s="360"/>
      <c r="B36" s="346"/>
      <c r="C36" s="167" t="s">
        <v>3</v>
      </c>
      <c r="D36" s="168"/>
      <c r="E36" s="169"/>
      <c r="F36" s="169">
        <f t="shared" ref="F36:I36" si="6">SUM(F24,F27,F30,F33)</f>
        <v>300</v>
      </c>
      <c r="G36" s="169">
        <f t="shared" si="6"/>
        <v>542</v>
      </c>
      <c r="H36" s="169">
        <f t="shared" si="6"/>
        <v>775</v>
      </c>
      <c r="I36" s="169">
        <f t="shared" si="6"/>
        <v>963</v>
      </c>
      <c r="J36" s="170"/>
      <c r="K36" s="221"/>
      <c r="L36" s="222"/>
      <c r="M36" s="222">
        <f t="shared" si="4"/>
        <v>0.17899999999999999</v>
      </c>
      <c r="N36" s="222">
        <f t="shared" si="4"/>
        <v>0.188</v>
      </c>
      <c r="O36" s="222">
        <f t="shared" si="4"/>
        <v>0.189</v>
      </c>
      <c r="P36" s="222">
        <f t="shared" si="4"/>
        <v>0.187</v>
      </c>
      <c r="Q36" s="170"/>
    </row>
    <row r="37" spans="1:18" x14ac:dyDescent="0.25">
      <c r="A37" s="360"/>
      <c r="B37" s="367" t="s">
        <v>0</v>
      </c>
      <c r="C37" s="162" t="s">
        <v>1</v>
      </c>
      <c r="D37" s="156"/>
      <c r="E37" s="157"/>
      <c r="F37" s="157">
        <v>1680</v>
      </c>
      <c r="G37" s="157">
        <v>2924</v>
      </c>
      <c r="H37" s="157">
        <v>4136</v>
      </c>
      <c r="I37" s="157">
        <v>5229</v>
      </c>
      <c r="J37" s="158">
        <v>5873</v>
      </c>
      <c r="K37" s="164"/>
      <c r="L37" s="165"/>
      <c r="M37" s="165"/>
      <c r="N37" s="165"/>
      <c r="O37" s="165"/>
      <c r="P37" s="165"/>
      <c r="Q37" s="166"/>
    </row>
    <row r="38" spans="1:18" x14ac:dyDescent="0.25">
      <c r="A38" s="360"/>
      <c r="B38" s="345"/>
      <c r="C38" s="162" t="s">
        <v>2</v>
      </c>
      <c r="D38" s="156"/>
      <c r="E38" s="157"/>
      <c r="F38" s="157">
        <v>1676</v>
      </c>
      <c r="G38" s="157">
        <v>2908</v>
      </c>
      <c r="H38" s="157">
        <v>4140</v>
      </c>
      <c r="I38" s="157">
        <v>5226</v>
      </c>
      <c r="J38" s="163"/>
      <c r="K38" s="164"/>
      <c r="L38" s="165"/>
      <c r="M38" s="165"/>
      <c r="N38" s="165"/>
      <c r="O38" s="165"/>
      <c r="P38" s="165"/>
      <c r="Q38" s="166"/>
    </row>
    <row r="39" spans="1:18" ht="15.75" thickBot="1" x14ac:dyDescent="0.3">
      <c r="A39" s="361"/>
      <c r="B39" s="346"/>
      <c r="C39" s="167" t="s">
        <v>3</v>
      </c>
      <c r="D39" s="168"/>
      <c r="E39" s="169"/>
      <c r="F39" s="169">
        <v>1672</v>
      </c>
      <c r="G39" s="169">
        <v>2890</v>
      </c>
      <c r="H39" s="169">
        <v>4101</v>
      </c>
      <c r="I39" s="169">
        <v>5168</v>
      </c>
      <c r="J39" s="170"/>
      <c r="K39" s="171"/>
      <c r="L39" s="172"/>
      <c r="M39" s="172"/>
      <c r="N39" s="172"/>
      <c r="O39" s="172"/>
      <c r="P39" s="172"/>
      <c r="Q39" s="173"/>
    </row>
    <row r="40" spans="1:18" x14ac:dyDescent="0.25">
      <c r="A40" s="359" t="s">
        <v>30</v>
      </c>
      <c r="B40" s="342" t="s">
        <v>8</v>
      </c>
      <c r="C40" s="50" t="s">
        <v>1</v>
      </c>
      <c r="D40" s="29"/>
      <c r="E40" s="30"/>
      <c r="F40" s="30">
        <v>190</v>
      </c>
      <c r="G40" s="30">
        <v>348</v>
      </c>
      <c r="H40" s="30">
        <v>392</v>
      </c>
      <c r="I40" s="30">
        <v>453</v>
      </c>
      <c r="J40" s="31">
        <v>395</v>
      </c>
      <c r="K40" s="8"/>
      <c r="L40" s="8"/>
      <c r="M40" s="8">
        <v>1.7000000000000001E-2</v>
      </c>
      <c r="N40" s="8">
        <v>2.4E-2</v>
      </c>
      <c r="O40" s="8">
        <v>2.1999999999999999E-2</v>
      </c>
      <c r="P40" s="9">
        <v>2.5000000000000001E-2</v>
      </c>
      <c r="Q40" s="14">
        <v>2.3E-2</v>
      </c>
    </row>
    <row r="41" spans="1:18" x14ac:dyDescent="0.25">
      <c r="A41" s="360"/>
      <c r="B41" s="343"/>
      <c r="C41" s="11" t="s">
        <v>2</v>
      </c>
      <c r="D41" s="15"/>
      <c r="E41" s="16"/>
      <c r="F41" s="16">
        <v>241</v>
      </c>
      <c r="G41" s="16">
        <v>348</v>
      </c>
      <c r="H41" s="16">
        <v>388</v>
      </c>
      <c r="I41" s="16">
        <v>469</v>
      </c>
      <c r="J41" s="47"/>
      <c r="K41" s="24"/>
      <c r="L41" s="24"/>
      <c r="M41" s="24">
        <v>2.1000000000000001E-2</v>
      </c>
      <c r="N41" s="24">
        <v>2.3E-2</v>
      </c>
      <c r="O41" s="24">
        <v>2.1000000000000001E-2</v>
      </c>
      <c r="P41" s="44">
        <v>2.5999999999999999E-2</v>
      </c>
      <c r="Q41" s="305"/>
    </row>
    <row r="42" spans="1:18" x14ac:dyDescent="0.25">
      <c r="A42" s="360"/>
      <c r="B42" s="344"/>
      <c r="C42" s="11" t="s">
        <v>3</v>
      </c>
      <c r="D42" s="17"/>
      <c r="E42" s="18"/>
      <c r="F42" s="18">
        <v>250</v>
      </c>
      <c r="G42" s="18">
        <v>362</v>
      </c>
      <c r="H42" s="18">
        <v>407</v>
      </c>
      <c r="I42" s="18">
        <v>483</v>
      </c>
      <c r="J42" s="48"/>
      <c r="K42" s="25"/>
      <c r="L42" s="25"/>
      <c r="M42" s="25">
        <v>2.1999999999999999E-2</v>
      </c>
      <c r="N42" s="25">
        <v>2.4E-2</v>
      </c>
      <c r="O42" s="25">
        <v>2.1999999999999999E-2</v>
      </c>
      <c r="P42" s="45">
        <v>2.7E-2</v>
      </c>
      <c r="Q42" s="306"/>
    </row>
    <row r="43" spans="1:18" x14ac:dyDescent="0.25">
      <c r="A43" s="360"/>
      <c r="B43" s="357" t="s">
        <v>9</v>
      </c>
      <c r="C43" s="10" t="s">
        <v>1</v>
      </c>
      <c r="D43" s="19"/>
      <c r="E43" s="20"/>
      <c r="F43" s="20">
        <v>431</v>
      </c>
      <c r="G43" s="20">
        <v>395</v>
      </c>
      <c r="H43" s="20">
        <v>483</v>
      </c>
      <c r="I43" s="20">
        <v>459</v>
      </c>
      <c r="J43" s="21">
        <v>438</v>
      </c>
      <c r="K43" s="26"/>
      <c r="L43" s="26"/>
      <c r="M43" s="26">
        <v>3.7999999999999999E-2</v>
      </c>
      <c r="N43" s="26">
        <v>2.7E-2</v>
      </c>
      <c r="O43" s="26">
        <v>2.7E-2</v>
      </c>
      <c r="P43" s="46">
        <v>2.5999999999999999E-2</v>
      </c>
      <c r="Q43" s="27">
        <v>2.5000000000000001E-2</v>
      </c>
    </row>
    <row r="44" spans="1:18" x14ac:dyDescent="0.25">
      <c r="A44" s="360"/>
      <c r="B44" s="343"/>
      <c r="C44" s="11" t="s">
        <v>2</v>
      </c>
      <c r="D44" s="15"/>
      <c r="E44" s="16"/>
      <c r="F44" s="16">
        <v>380</v>
      </c>
      <c r="G44" s="16">
        <v>438</v>
      </c>
      <c r="H44" s="16">
        <v>465</v>
      </c>
      <c r="I44" s="16">
        <v>484</v>
      </c>
      <c r="J44" s="47"/>
      <c r="K44" s="24"/>
      <c r="L44" s="24"/>
      <c r="M44" s="24">
        <v>3.4000000000000002E-2</v>
      </c>
      <c r="N44" s="24">
        <v>0.03</v>
      </c>
      <c r="O44" s="24">
        <v>2.5000000000000001E-2</v>
      </c>
      <c r="P44" s="44">
        <v>2.7E-2</v>
      </c>
      <c r="Q44" s="305"/>
    </row>
    <row r="45" spans="1:18" x14ac:dyDescent="0.25">
      <c r="A45" s="360"/>
      <c r="B45" s="344"/>
      <c r="C45" s="12" t="s">
        <v>3</v>
      </c>
      <c r="D45" s="17"/>
      <c r="E45" s="18"/>
      <c r="F45" s="18">
        <v>372</v>
      </c>
      <c r="G45" s="18">
        <v>456</v>
      </c>
      <c r="H45" s="18">
        <v>464</v>
      </c>
      <c r="I45" s="18">
        <v>506</v>
      </c>
      <c r="J45" s="48"/>
      <c r="K45" s="25"/>
      <c r="L45" s="25"/>
      <c r="M45" s="25">
        <v>3.3000000000000002E-2</v>
      </c>
      <c r="N45" s="25">
        <v>3.1E-2</v>
      </c>
      <c r="O45" s="25">
        <v>2.5000000000000001E-2</v>
      </c>
      <c r="P45" s="45">
        <v>2.8000000000000001E-2</v>
      </c>
      <c r="Q45" s="306"/>
    </row>
    <row r="46" spans="1:18" x14ac:dyDescent="0.25">
      <c r="A46" s="360"/>
      <c r="B46" s="362" t="s">
        <v>10</v>
      </c>
      <c r="C46" s="11" t="s">
        <v>1</v>
      </c>
      <c r="D46" s="19"/>
      <c r="E46" s="20"/>
      <c r="F46" s="20">
        <v>742</v>
      </c>
      <c r="G46" s="20">
        <v>1085</v>
      </c>
      <c r="H46" s="20">
        <v>1286</v>
      </c>
      <c r="I46" s="20">
        <v>1293</v>
      </c>
      <c r="J46" s="21">
        <v>1112</v>
      </c>
      <c r="K46" s="26"/>
      <c r="L46" s="26"/>
      <c r="M46" s="26">
        <v>6.6000000000000003E-2</v>
      </c>
      <c r="N46" s="26">
        <v>7.3999999999999996E-2</v>
      </c>
      <c r="O46" s="26">
        <v>7.0999999999999994E-2</v>
      </c>
      <c r="P46" s="46">
        <v>7.2999999999999995E-2</v>
      </c>
      <c r="Q46" s="27">
        <v>6.4000000000000001E-2</v>
      </c>
    </row>
    <row r="47" spans="1:18" x14ac:dyDescent="0.25">
      <c r="A47" s="360"/>
      <c r="B47" s="363"/>
      <c r="C47" s="11" t="s">
        <v>2</v>
      </c>
      <c r="D47" s="15"/>
      <c r="E47" s="16"/>
      <c r="F47" s="16">
        <v>843</v>
      </c>
      <c r="G47" s="16">
        <v>1116</v>
      </c>
      <c r="H47" s="16">
        <v>1356</v>
      </c>
      <c r="I47" s="16">
        <v>1334</v>
      </c>
      <c r="J47" s="47"/>
      <c r="K47" s="24"/>
      <c r="L47" s="24"/>
      <c r="M47" s="24">
        <v>7.4999999999999997E-2</v>
      </c>
      <c r="N47" s="24">
        <v>7.4999999999999997E-2</v>
      </c>
      <c r="O47" s="24">
        <v>7.3999999999999996E-2</v>
      </c>
      <c r="P47" s="44">
        <v>7.3999999999999996E-2</v>
      </c>
      <c r="Q47" s="305"/>
    </row>
    <row r="48" spans="1:18" x14ac:dyDescent="0.25">
      <c r="A48" s="360"/>
      <c r="B48" s="364"/>
      <c r="C48" s="12" t="s">
        <v>3</v>
      </c>
      <c r="D48" s="17"/>
      <c r="E48" s="18"/>
      <c r="F48" s="18">
        <v>924</v>
      </c>
      <c r="G48" s="18">
        <v>1156</v>
      </c>
      <c r="H48" s="18">
        <v>1442</v>
      </c>
      <c r="I48" s="18">
        <v>1386</v>
      </c>
      <c r="J48" s="48"/>
      <c r="K48" s="25"/>
      <c r="L48" s="45"/>
      <c r="M48" s="45">
        <v>8.2000000000000003E-2</v>
      </c>
      <c r="N48" s="45">
        <v>7.8E-2</v>
      </c>
      <c r="O48" s="45">
        <v>7.8E-2</v>
      </c>
      <c r="P48" s="45">
        <v>7.5999999999999998E-2</v>
      </c>
      <c r="Q48" s="306"/>
    </row>
    <row r="49" spans="1:17" x14ac:dyDescent="0.25">
      <c r="A49" s="360"/>
      <c r="B49" s="365" t="s">
        <v>11</v>
      </c>
      <c r="C49" s="175" t="s">
        <v>1</v>
      </c>
      <c r="D49" s="176"/>
      <c r="E49" s="177"/>
      <c r="F49" s="177">
        <v>1030</v>
      </c>
      <c r="G49" s="177">
        <v>1368</v>
      </c>
      <c r="H49" s="177">
        <v>1734</v>
      </c>
      <c r="I49" s="177">
        <v>1828</v>
      </c>
      <c r="J49" s="178">
        <v>1800</v>
      </c>
      <c r="K49" s="184"/>
      <c r="L49" s="184"/>
      <c r="M49" s="184">
        <v>9.1999999999999998E-2</v>
      </c>
      <c r="N49" s="184">
        <v>9.2999999999999999E-2</v>
      </c>
      <c r="O49" s="184">
        <v>9.5000000000000001E-2</v>
      </c>
      <c r="P49" s="185">
        <v>0.10299999999999999</v>
      </c>
      <c r="Q49" s="186">
        <v>0.104</v>
      </c>
    </row>
    <row r="50" spans="1:17" x14ac:dyDescent="0.25">
      <c r="A50" s="360"/>
      <c r="B50" s="365"/>
      <c r="C50" s="175" t="s">
        <v>2</v>
      </c>
      <c r="D50" s="176"/>
      <c r="E50" s="177"/>
      <c r="F50" s="177">
        <v>1065</v>
      </c>
      <c r="G50" s="177">
        <v>1422</v>
      </c>
      <c r="H50" s="177">
        <v>1821</v>
      </c>
      <c r="I50" s="177">
        <v>1854</v>
      </c>
      <c r="J50" s="179"/>
      <c r="K50" s="184"/>
      <c r="L50" s="184"/>
      <c r="M50" s="184">
        <v>9.4E-2</v>
      </c>
      <c r="N50" s="184">
        <v>9.6000000000000002E-2</v>
      </c>
      <c r="O50" s="184">
        <v>9.9000000000000005E-2</v>
      </c>
      <c r="P50" s="185">
        <v>0.10299999999999999</v>
      </c>
      <c r="Q50" s="187"/>
    </row>
    <row r="51" spans="1:17" ht="15.75" thickBot="1" x14ac:dyDescent="0.3">
      <c r="A51" s="360"/>
      <c r="B51" s="366"/>
      <c r="C51" s="180" t="s">
        <v>3</v>
      </c>
      <c r="D51" s="181"/>
      <c r="E51" s="182"/>
      <c r="F51" s="182">
        <v>1075</v>
      </c>
      <c r="G51" s="182">
        <v>1452</v>
      </c>
      <c r="H51" s="182">
        <v>1860</v>
      </c>
      <c r="I51" s="182">
        <v>1871</v>
      </c>
      <c r="J51" s="183"/>
      <c r="K51" s="188"/>
      <c r="L51" s="189"/>
      <c r="M51" s="189">
        <v>9.5000000000000001E-2</v>
      </c>
      <c r="N51" s="189">
        <v>9.8000000000000004E-2</v>
      </c>
      <c r="O51" s="189">
        <v>0.10100000000000001</v>
      </c>
      <c r="P51" s="189">
        <v>0.104</v>
      </c>
      <c r="Q51" s="190"/>
    </row>
    <row r="52" spans="1:17" x14ac:dyDescent="0.25">
      <c r="A52" s="360"/>
      <c r="B52" s="356" t="s">
        <v>12</v>
      </c>
      <c r="C52" s="155" t="s">
        <v>1</v>
      </c>
      <c r="D52" s="156"/>
      <c r="E52" s="157"/>
      <c r="F52" s="157">
        <f t="shared" ref="F52:I52" si="7">SUM(F40,F43,F46,F49)</f>
        <v>2393</v>
      </c>
      <c r="G52" s="157">
        <f t="shared" si="7"/>
        <v>3196</v>
      </c>
      <c r="H52" s="157">
        <f t="shared" si="7"/>
        <v>3895</v>
      </c>
      <c r="I52" s="157">
        <f t="shared" si="7"/>
        <v>4033</v>
      </c>
      <c r="J52" s="158">
        <f t="shared" ref="J52" si="8">SUM(J40,J43,J46,J49)</f>
        <v>3745</v>
      </c>
      <c r="K52" s="159"/>
      <c r="L52" s="160"/>
      <c r="M52" s="160">
        <f t="shared" ref="M52:Q54" si="9">SUM(M40,M43,M46,M49)</f>
        <v>0.21299999999999999</v>
      </c>
      <c r="N52" s="160">
        <f t="shared" si="9"/>
        <v>0.218</v>
      </c>
      <c r="O52" s="160">
        <f t="shared" si="9"/>
        <v>0.215</v>
      </c>
      <c r="P52" s="160">
        <f t="shared" si="9"/>
        <v>0.22699999999999998</v>
      </c>
      <c r="Q52" s="161">
        <f t="shared" si="9"/>
        <v>0.216</v>
      </c>
    </row>
    <row r="53" spans="1:17" x14ac:dyDescent="0.25">
      <c r="A53" s="360"/>
      <c r="B53" s="345"/>
      <c r="C53" s="162" t="s">
        <v>2</v>
      </c>
      <c r="D53" s="157"/>
      <c r="E53" s="157"/>
      <c r="F53" s="157">
        <f t="shared" ref="F53:I53" si="10">SUM(F41,F44,F47,F50)</f>
        <v>2529</v>
      </c>
      <c r="G53" s="157">
        <f t="shared" si="10"/>
        <v>3324</v>
      </c>
      <c r="H53" s="157">
        <f t="shared" si="10"/>
        <v>4030</v>
      </c>
      <c r="I53" s="157">
        <f t="shared" si="10"/>
        <v>4141</v>
      </c>
      <c r="J53" s="163"/>
      <c r="K53" s="219"/>
      <c r="L53" s="220"/>
      <c r="M53" s="220">
        <f t="shared" si="9"/>
        <v>0.224</v>
      </c>
      <c r="N53" s="220">
        <f t="shared" si="9"/>
        <v>0.224</v>
      </c>
      <c r="O53" s="220">
        <f t="shared" si="9"/>
        <v>0.219</v>
      </c>
      <c r="P53" s="220">
        <f t="shared" si="9"/>
        <v>0.22999999999999998</v>
      </c>
      <c r="Q53" s="163"/>
    </row>
    <row r="54" spans="1:17" x14ac:dyDescent="0.25">
      <c r="A54" s="360"/>
      <c r="B54" s="346"/>
      <c r="C54" s="167" t="s">
        <v>3</v>
      </c>
      <c r="D54" s="168"/>
      <c r="E54" s="169"/>
      <c r="F54" s="169">
        <f t="shared" ref="F54:I54" si="11">SUM(F42,F45,F48,F51)</f>
        <v>2621</v>
      </c>
      <c r="G54" s="169">
        <f t="shared" si="11"/>
        <v>3426</v>
      </c>
      <c r="H54" s="169">
        <f t="shared" si="11"/>
        <v>4173</v>
      </c>
      <c r="I54" s="169">
        <f t="shared" si="11"/>
        <v>4246</v>
      </c>
      <c r="J54" s="170"/>
      <c r="K54" s="221"/>
      <c r="L54" s="222"/>
      <c r="M54" s="307">
        <f t="shared" si="9"/>
        <v>0.23200000000000001</v>
      </c>
      <c r="N54" s="307">
        <f t="shared" si="9"/>
        <v>0.23100000000000001</v>
      </c>
      <c r="O54" s="307">
        <f t="shared" si="9"/>
        <v>0.22600000000000001</v>
      </c>
      <c r="P54" s="307">
        <f t="shared" si="9"/>
        <v>0.23499999999999999</v>
      </c>
      <c r="Q54" s="170"/>
    </row>
    <row r="55" spans="1:17" x14ac:dyDescent="0.25">
      <c r="A55" s="360"/>
      <c r="B55" s="367" t="s">
        <v>0</v>
      </c>
      <c r="C55" s="162" t="s">
        <v>1</v>
      </c>
      <c r="D55" s="156"/>
      <c r="E55" s="157"/>
      <c r="F55" s="157">
        <v>11247</v>
      </c>
      <c r="G55" s="157">
        <v>14759</v>
      </c>
      <c r="H55" s="157">
        <v>18225</v>
      </c>
      <c r="I55" s="157">
        <v>17783</v>
      </c>
      <c r="J55" s="158">
        <v>17263</v>
      </c>
      <c r="K55" s="164"/>
      <c r="L55" s="165"/>
      <c r="M55" s="165"/>
      <c r="N55" s="165"/>
      <c r="O55" s="165"/>
      <c r="P55" s="165"/>
      <c r="Q55" s="166"/>
    </row>
    <row r="56" spans="1:17" x14ac:dyDescent="0.25">
      <c r="A56" s="360"/>
      <c r="B56" s="345"/>
      <c r="C56" s="162" t="s">
        <v>2</v>
      </c>
      <c r="D56" s="156"/>
      <c r="E56" s="157"/>
      <c r="F56" s="157">
        <v>11305</v>
      </c>
      <c r="G56" s="157">
        <v>14827</v>
      </c>
      <c r="H56" s="157">
        <v>18322</v>
      </c>
      <c r="I56" s="157">
        <v>17929</v>
      </c>
      <c r="J56" s="163"/>
      <c r="K56" s="164"/>
      <c r="L56" s="165"/>
      <c r="M56" s="165"/>
      <c r="N56" s="165"/>
      <c r="O56" s="165"/>
      <c r="P56" s="165"/>
      <c r="Q56" s="166"/>
    </row>
    <row r="57" spans="1:17" x14ac:dyDescent="0.25">
      <c r="A57" s="361"/>
      <c r="B57" s="346"/>
      <c r="C57" s="167" t="s">
        <v>3</v>
      </c>
      <c r="D57" s="168"/>
      <c r="E57" s="169"/>
      <c r="F57" s="169">
        <v>11296</v>
      </c>
      <c r="G57" s="169">
        <v>14870</v>
      </c>
      <c r="H57" s="169">
        <v>18407</v>
      </c>
      <c r="I57" s="169">
        <v>17948</v>
      </c>
      <c r="J57" s="170"/>
      <c r="K57" s="171"/>
      <c r="L57" s="172"/>
      <c r="M57" s="172"/>
      <c r="N57" s="172"/>
      <c r="O57" s="172"/>
      <c r="P57" s="172"/>
      <c r="Q57" s="173"/>
    </row>
  </sheetData>
  <mergeCells count="21">
    <mergeCell ref="A4:A21"/>
    <mergeCell ref="A22:A39"/>
    <mergeCell ref="B22:B24"/>
    <mergeCell ref="B25:B27"/>
    <mergeCell ref="B28:B30"/>
    <mergeCell ref="B31:B33"/>
    <mergeCell ref="B34:B36"/>
    <mergeCell ref="B37:B39"/>
    <mergeCell ref="B13:B15"/>
    <mergeCell ref="B4:B6"/>
    <mergeCell ref="B7:B9"/>
    <mergeCell ref="B10:B12"/>
    <mergeCell ref="B19:B21"/>
    <mergeCell ref="B16:B18"/>
    <mergeCell ref="A40:A57"/>
    <mergeCell ref="B40:B42"/>
    <mergeCell ref="B43:B45"/>
    <mergeCell ref="B46:B48"/>
    <mergeCell ref="B49:B51"/>
    <mergeCell ref="B52:B54"/>
    <mergeCell ref="B55:B57"/>
  </mergeCells>
  <pageMargins left="0.25" right="0.25" top="1.25" bottom="0.75" header="0.3" footer="0.3"/>
  <pageSetup scale="63" orientation="portrait" r:id="rId1"/>
  <headerFooter>
    <oddHeader>&amp;C&amp;"-,Bold"&amp;14Dorchester Collegiate Academy Charter School&amp;"-,Regular"&amp;11
Attachment B
&amp;12Students with Disabilities - Level of Need Breakdown&amp;11
FY2010 to FY2016</oddHeader>
    <oddFooter>&amp;LMassachusetts Department of Elementary and Secondary Education&amp;RB-1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view="pageLayout" topLeftCell="P1" zoomScale="50" zoomScaleNormal="100" zoomScalePageLayoutView="50" workbookViewId="0">
      <selection activeCell="AC72" sqref="AC72"/>
    </sheetView>
  </sheetViews>
  <sheetFormatPr defaultRowHeight="15" x14ac:dyDescent="0.25"/>
  <cols>
    <col min="1" max="1" width="16.7109375" customWidth="1"/>
    <col min="2" max="2" width="9.140625" customWidth="1"/>
    <col min="3" max="44" width="9.28515625" customWidth="1"/>
  </cols>
  <sheetData>
    <row r="1" spans="1:44" ht="15.75" x14ac:dyDescent="0.25">
      <c r="C1" s="371" t="s">
        <v>36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 t="s">
        <v>38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 t="s">
        <v>30</v>
      </c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</row>
    <row r="2" spans="1:44" ht="22.5" customHeight="1" x14ac:dyDescent="0.25">
      <c r="A2" s="121"/>
      <c r="B2" s="328"/>
      <c r="C2" s="329" t="s">
        <v>52</v>
      </c>
      <c r="D2" s="330" t="s">
        <v>53</v>
      </c>
      <c r="E2" s="330" t="s">
        <v>54</v>
      </c>
      <c r="F2" s="330" t="s">
        <v>55</v>
      </c>
      <c r="G2" s="330" t="s">
        <v>56</v>
      </c>
      <c r="H2" s="330" t="s">
        <v>57</v>
      </c>
      <c r="I2" s="331" t="s">
        <v>58</v>
      </c>
      <c r="J2" s="332" t="s">
        <v>52</v>
      </c>
      <c r="K2" s="330" t="s">
        <v>53</v>
      </c>
      <c r="L2" s="330" t="s">
        <v>54</v>
      </c>
      <c r="M2" s="330" t="s">
        <v>55</v>
      </c>
      <c r="N2" s="330" t="s">
        <v>56</v>
      </c>
      <c r="O2" s="333" t="s">
        <v>57</v>
      </c>
      <c r="P2" s="331" t="s">
        <v>58</v>
      </c>
      <c r="Q2" s="329" t="s">
        <v>52</v>
      </c>
      <c r="R2" s="330" t="s">
        <v>53</v>
      </c>
      <c r="S2" s="330" t="s">
        <v>54</v>
      </c>
      <c r="T2" s="330" t="s">
        <v>55</v>
      </c>
      <c r="U2" s="330" t="s">
        <v>56</v>
      </c>
      <c r="V2" s="330" t="s">
        <v>57</v>
      </c>
      <c r="W2" s="331" t="s">
        <v>58</v>
      </c>
      <c r="X2" s="332" t="s">
        <v>52</v>
      </c>
      <c r="Y2" s="330" t="s">
        <v>53</v>
      </c>
      <c r="Z2" s="330" t="s">
        <v>54</v>
      </c>
      <c r="AA2" s="330" t="s">
        <v>55</v>
      </c>
      <c r="AB2" s="330" t="s">
        <v>56</v>
      </c>
      <c r="AC2" s="333" t="s">
        <v>57</v>
      </c>
      <c r="AD2" s="331" t="s">
        <v>58</v>
      </c>
      <c r="AE2" s="329" t="s">
        <v>52</v>
      </c>
      <c r="AF2" s="330" t="s">
        <v>53</v>
      </c>
      <c r="AG2" s="330" t="s">
        <v>54</v>
      </c>
      <c r="AH2" s="330" t="s">
        <v>55</v>
      </c>
      <c r="AI2" s="330" t="s">
        <v>56</v>
      </c>
      <c r="AJ2" s="330" t="s">
        <v>57</v>
      </c>
      <c r="AK2" s="331" t="s">
        <v>58</v>
      </c>
      <c r="AL2" s="332" t="s">
        <v>52</v>
      </c>
      <c r="AM2" s="330" t="s">
        <v>53</v>
      </c>
      <c r="AN2" s="330" t="s">
        <v>54</v>
      </c>
      <c r="AO2" s="330" t="s">
        <v>55</v>
      </c>
      <c r="AP2" s="330" t="s">
        <v>56</v>
      </c>
      <c r="AQ2" s="333" t="s">
        <v>57</v>
      </c>
      <c r="AR2" s="331" t="s">
        <v>58</v>
      </c>
    </row>
    <row r="3" spans="1:44" ht="15.75" thickBot="1" x14ac:dyDescent="0.3">
      <c r="A3" s="2"/>
      <c r="B3" s="209"/>
      <c r="C3" s="312" t="s">
        <v>40</v>
      </c>
      <c r="D3" s="313" t="s">
        <v>41</v>
      </c>
      <c r="E3" s="313" t="s">
        <v>42</v>
      </c>
      <c r="F3" s="313" t="s">
        <v>43</v>
      </c>
      <c r="G3" s="313" t="s">
        <v>44</v>
      </c>
      <c r="H3" s="313" t="s">
        <v>44</v>
      </c>
      <c r="I3" s="322" t="s">
        <v>44</v>
      </c>
      <c r="J3" s="317" t="s">
        <v>40</v>
      </c>
      <c r="K3" s="313" t="s">
        <v>41</v>
      </c>
      <c r="L3" s="313" t="s">
        <v>42</v>
      </c>
      <c r="M3" s="313" t="s">
        <v>43</v>
      </c>
      <c r="N3" s="313" t="s">
        <v>44</v>
      </c>
      <c r="O3" s="313" t="s">
        <v>44</v>
      </c>
      <c r="P3" s="322" t="s">
        <v>44</v>
      </c>
      <c r="Q3" s="312" t="s">
        <v>40</v>
      </c>
      <c r="R3" s="313" t="s">
        <v>41</v>
      </c>
      <c r="S3" s="313" t="s">
        <v>42</v>
      </c>
      <c r="T3" s="313" t="s">
        <v>43</v>
      </c>
      <c r="U3" s="313" t="s">
        <v>44</v>
      </c>
      <c r="V3" s="313" t="s">
        <v>44</v>
      </c>
      <c r="W3" s="322" t="s">
        <v>44</v>
      </c>
      <c r="X3" s="317" t="s">
        <v>40</v>
      </c>
      <c r="Y3" s="313" t="s">
        <v>41</v>
      </c>
      <c r="Z3" s="313" t="s">
        <v>42</v>
      </c>
      <c r="AA3" s="313" t="s">
        <v>43</v>
      </c>
      <c r="AB3" s="313" t="s">
        <v>44</v>
      </c>
      <c r="AC3" s="313" t="s">
        <v>44</v>
      </c>
      <c r="AD3" s="322" t="s">
        <v>44</v>
      </c>
      <c r="AE3" s="312" t="s">
        <v>40</v>
      </c>
      <c r="AF3" s="313" t="s">
        <v>41</v>
      </c>
      <c r="AG3" s="313" t="s">
        <v>42</v>
      </c>
      <c r="AH3" s="313" t="s">
        <v>43</v>
      </c>
      <c r="AI3" s="313" t="s">
        <v>44</v>
      </c>
      <c r="AJ3" s="313" t="s">
        <v>44</v>
      </c>
      <c r="AK3" s="322" t="s">
        <v>44</v>
      </c>
      <c r="AL3" s="317" t="s">
        <v>40</v>
      </c>
      <c r="AM3" s="313" t="s">
        <v>41</v>
      </c>
      <c r="AN3" s="313" t="s">
        <v>42</v>
      </c>
      <c r="AO3" s="313" t="s">
        <v>43</v>
      </c>
      <c r="AP3" s="313" t="s">
        <v>44</v>
      </c>
      <c r="AQ3" s="313" t="s">
        <v>44</v>
      </c>
      <c r="AR3" s="314" t="s">
        <v>44</v>
      </c>
    </row>
    <row r="4" spans="1:44" x14ac:dyDescent="0.25">
      <c r="A4" s="342" t="s">
        <v>14</v>
      </c>
      <c r="B4" s="50" t="s">
        <v>1</v>
      </c>
      <c r="C4" s="51">
        <v>0</v>
      </c>
      <c r="D4" s="52">
        <v>1</v>
      </c>
      <c r="E4" s="52">
        <v>4</v>
      </c>
      <c r="F4" s="52">
        <v>3</v>
      </c>
      <c r="G4" s="52">
        <v>2</v>
      </c>
      <c r="H4" s="52">
        <v>0</v>
      </c>
      <c r="I4" s="53">
        <v>0</v>
      </c>
      <c r="J4" s="74">
        <v>0</v>
      </c>
      <c r="K4" s="32">
        <v>1.4E-2</v>
      </c>
      <c r="L4" s="32">
        <v>3.5999999999999997E-2</v>
      </c>
      <c r="M4" s="32">
        <v>2.1000000000000001E-2</v>
      </c>
      <c r="N4" s="32">
        <v>0.01</v>
      </c>
      <c r="O4" s="75">
        <v>0</v>
      </c>
      <c r="P4" s="78">
        <v>0</v>
      </c>
      <c r="Q4" s="51"/>
      <c r="R4" s="52"/>
      <c r="S4" s="207">
        <v>10</v>
      </c>
      <c r="T4" s="207">
        <v>26</v>
      </c>
      <c r="U4" s="207">
        <v>38</v>
      </c>
      <c r="V4" s="207">
        <v>47</v>
      </c>
      <c r="W4" s="208">
        <v>65</v>
      </c>
      <c r="X4" s="202"/>
      <c r="Y4" s="32"/>
      <c r="Z4" s="32">
        <v>6.0000000000000001E-3</v>
      </c>
      <c r="AA4" s="32">
        <v>8.9999999999999993E-3</v>
      </c>
      <c r="AB4" s="32">
        <v>8.9999999999999993E-3</v>
      </c>
      <c r="AC4" s="203">
        <v>8.9999999999999993E-3</v>
      </c>
      <c r="AD4" s="33">
        <v>1.0999999999999999E-2</v>
      </c>
      <c r="AE4" s="51"/>
      <c r="AF4" s="52"/>
      <c r="AG4" s="207">
        <v>268</v>
      </c>
      <c r="AH4" s="207">
        <v>353</v>
      </c>
      <c r="AI4" s="207">
        <v>444</v>
      </c>
      <c r="AJ4" s="207">
        <v>412</v>
      </c>
      <c r="AK4" s="208">
        <v>342</v>
      </c>
      <c r="AL4" s="202"/>
      <c r="AM4" s="32"/>
      <c r="AN4" s="32">
        <v>2.4E-2</v>
      </c>
      <c r="AO4" s="32">
        <v>2.4E-2</v>
      </c>
      <c r="AP4" s="32">
        <v>2.4E-2</v>
      </c>
      <c r="AQ4" s="203">
        <v>2.3E-2</v>
      </c>
      <c r="AR4" s="33">
        <v>0.02</v>
      </c>
    </row>
    <row r="5" spans="1:44" x14ac:dyDescent="0.25">
      <c r="A5" s="343"/>
      <c r="B5" s="11" t="s">
        <v>2</v>
      </c>
      <c r="C5" s="54">
        <v>0</v>
      </c>
      <c r="D5" s="55">
        <v>1</v>
      </c>
      <c r="E5" s="55">
        <v>4</v>
      </c>
      <c r="F5" s="55">
        <v>3</v>
      </c>
      <c r="G5" s="55">
        <v>2</v>
      </c>
      <c r="H5" s="55">
        <v>0</v>
      </c>
      <c r="I5" s="47"/>
      <c r="J5" s="71">
        <v>0</v>
      </c>
      <c r="K5" s="35">
        <v>1.4E-2</v>
      </c>
      <c r="L5" s="35">
        <v>3.5999999999999997E-2</v>
      </c>
      <c r="M5" s="35">
        <v>2.1999999999999999E-2</v>
      </c>
      <c r="N5" s="35">
        <v>0.01</v>
      </c>
      <c r="O5" s="72">
        <v>0</v>
      </c>
      <c r="P5" s="76"/>
      <c r="Q5" s="54"/>
      <c r="R5" s="55"/>
      <c r="S5" s="195">
        <v>9</v>
      </c>
      <c r="T5" s="195">
        <v>23</v>
      </c>
      <c r="U5" s="195">
        <v>37</v>
      </c>
      <c r="V5" s="195">
        <v>48</v>
      </c>
      <c r="W5" s="179"/>
      <c r="X5" s="35"/>
      <c r="Y5" s="35"/>
      <c r="Z5" s="35">
        <v>5.0000000000000001E-3</v>
      </c>
      <c r="AA5" s="35">
        <v>8.0000000000000002E-3</v>
      </c>
      <c r="AB5" s="35">
        <v>8.9999999999999993E-3</v>
      </c>
      <c r="AC5" s="41">
        <v>8.9999999999999993E-3</v>
      </c>
      <c r="AD5" s="76"/>
      <c r="AE5" s="54"/>
      <c r="AF5" s="55"/>
      <c r="AG5" s="195">
        <v>282</v>
      </c>
      <c r="AH5" s="195">
        <v>387</v>
      </c>
      <c r="AI5" s="195">
        <v>454</v>
      </c>
      <c r="AJ5" s="195">
        <v>422</v>
      </c>
      <c r="AK5" s="179"/>
      <c r="AL5" s="35"/>
      <c r="AM5" s="35"/>
      <c r="AN5" s="35">
        <v>2.5000000000000001E-2</v>
      </c>
      <c r="AO5" s="35">
        <v>2.5999999999999999E-2</v>
      </c>
      <c r="AP5" s="35">
        <v>2.5000000000000001E-2</v>
      </c>
      <c r="AQ5" s="41">
        <v>2.4E-2</v>
      </c>
      <c r="AR5" s="76"/>
    </row>
    <row r="6" spans="1:44" x14ac:dyDescent="0.25">
      <c r="A6" s="343"/>
      <c r="B6" s="11" t="s">
        <v>3</v>
      </c>
      <c r="C6" s="54">
        <v>0</v>
      </c>
      <c r="D6" s="55">
        <v>1</v>
      </c>
      <c r="E6" s="55">
        <v>4</v>
      </c>
      <c r="F6" s="55">
        <v>3</v>
      </c>
      <c r="G6" s="55">
        <v>1</v>
      </c>
      <c r="H6" s="56">
        <v>0</v>
      </c>
      <c r="I6" s="48"/>
      <c r="J6" s="70">
        <v>0</v>
      </c>
      <c r="K6" s="35">
        <v>1.4E-2</v>
      </c>
      <c r="L6" s="35">
        <v>3.6999999999999998E-2</v>
      </c>
      <c r="M6" s="35">
        <v>2.3E-2</v>
      </c>
      <c r="N6" s="35">
        <v>5.0000000000000001E-3</v>
      </c>
      <c r="O6" s="72">
        <v>0</v>
      </c>
      <c r="P6" s="77"/>
      <c r="Q6" s="54"/>
      <c r="R6" s="55"/>
      <c r="S6" s="195">
        <v>9</v>
      </c>
      <c r="T6" s="195">
        <v>24</v>
      </c>
      <c r="U6" s="195">
        <v>40</v>
      </c>
      <c r="V6" s="196">
        <v>48</v>
      </c>
      <c r="W6" s="199"/>
      <c r="X6" s="34"/>
      <c r="Y6" s="35"/>
      <c r="Z6" s="35">
        <v>5.0000000000000001E-3</v>
      </c>
      <c r="AA6" s="35">
        <v>8.0000000000000002E-3</v>
      </c>
      <c r="AB6" s="35">
        <v>0.01</v>
      </c>
      <c r="AC6" s="41">
        <v>8.9999999999999993E-3</v>
      </c>
      <c r="AD6" s="77"/>
      <c r="AE6" s="54"/>
      <c r="AF6" s="55"/>
      <c r="AG6" s="195">
        <v>306</v>
      </c>
      <c r="AH6" s="195">
        <v>395</v>
      </c>
      <c r="AI6" s="195">
        <v>480</v>
      </c>
      <c r="AJ6" s="196">
        <v>426</v>
      </c>
      <c r="AK6" s="199"/>
      <c r="AL6" s="34"/>
      <c r="AM6" s="35"/>
      <c r="AN6" s="35">
        <v>2.7E-2</v>
      </c>
      <c r="AO6" s="35">
        <v>2.7E-2</v>
      </c>
      <c r="AP6" s="35">
        <v>2.5999999999999999E-2</v>
      </c>
      <c r="AQ6" s="41">
        <v>2.4E-2</v>
      </c>
      <c r="AR6" s="77"/>
    </row>
    <row r="7" spans="1:44" x14ac:dyDescent="0.25">
      <c r="A7" s="373" t="s">
        <v>15</v>
      </c>
      <c r="B7" s="300" t="s">
        <v>1</v>
      </c>
      <c r="C7" s="87">
        <v>0</v>
      </c>
      <c r="D7" s="88">
        <v>0</v>
      </c>
      <c r="E7" s="88">
        <v>0</v>
      </c>
      <c r="F7" s="88">
        <v>0</v>
      </c>
      <c r="G7" s="88">
        <v>0</v>
      </c>
      <c r="H7" s="89">
        <v>0</v>
      </c>
      <c r="I7" s="90">
        <v>0</v>
      </c>
      <c r="J7" s="91">
        <v>0</v>
      </c>
      <c r="K7" s="92">
        <v>0</v>
      </c>
      <c r="L7" s="92">
        <v>0</v>
      </c>
      <c r="M7" s="92">
        <v>0</v>
      </c>
      <c r="N7" s="92">
        <v>0</v>
      </c>
      <c r="O7" s="93">
        <v>0</v>
      </c>
      <c r="P7" s="94">
        <v>0</v>
      </c>
      <c r="Q7" s="87"/>
      <c r="R7" s="88"/>
      <c r="S7" s="192">
        <v>0</v>
      </c>
      <c r="T7" s="192">
        <v>1</v>
      </c>
      <c r="U7" s="192">
        <v>0</v>
      </c>
      <c r="V7" s="193">
        <v>1</v>
      </c>
      <c r="W7" s="194">
        <v>2</v>
      </c>
      <c r="X7" s="36"/>
      <c r="Y7" s="37"/>
      <c r="Z7" s="37">
        <v>0</v>
      </c>
      <c r="AA7" s="37">
        <v>0</v>
      </c>
      <c r="AB7" s="37">
        <v>0</v>
      </c>
      <c r="AC7" s="42">
        <v>0</v>
      </c>
      <c r="AD7" s="27">
        <v>0</v>
      </c>
      <c r="AE7" s="87"/>
      <c r="AF7" s="88"/>
      <c r="AG7" s="192">
        <v>25</v>
      </c>
      <c r="AH7" s="192">
        <v>33</v>
      </c>
      <c r="AI7" s="192">
        <v>44</v>
      </c>
      <c r="AJ7" s="193">
        <v>44</v>
      </c>
      <c r="AK7" s="194">
        <v>40</v>
      </c>
      <c r="AL7" s="36"/>
      <c r="AM7" s="37"/>
      <c r="AN7" s="37">
        <v>2E-3</v>
      </c>
      <c r="AO7" s="37">
        <v>2E-3</v>
      </c>
      <c r="AP7" s="37">
        <v>2E-3</v>
      </c>
      <c r="AQ7" s="42">
        <v>2E-3</v>
      </c>
      <c r="AR7" s="27">
        <v>2E-3</v>
      </c>
    </row>
    <row r="8" spans="1:44" x14ac:dyDescent="0.25">
      <c r="A8" s="374"/>
      <c r="B8" s="175" t="s">
        <v>2</v>
      </c>
      <c r="C8" s="95">
        <v>0</v>
      </c>
      <c r="D8" s="96">
        <v>0</v>
      </c>
      <c r="E8" s="96">
        <v>0</v>
      </c>
      <c r="F8" s="96">
        <v>0</v>
      </c>
      <c r="G8" s="96">
        <v>0</v>
      </c>
      <c r="H8" s="97">
        <v>0</v>
      </c>
      <c r="I8" s="98"/>
      <c r="J8" s="99">
        <v>0</v>
      </c>
      <c r="K8" s="99">
        <v>0</v>
      </c>
      <c r="L8" s="100">
        <v>0</v>
      </c>
      <c r="M8" s="100">
        <v>0</v>
      </c>
      <c r="N8" s="100">
        <v>0</v>
      </c>
      <c r="O8" s="100">
        <v>0</v>
      </c>
      <c r="P8" s="101"/>
      <c r="Q8" s="95"/>
      <c r="R8" s="96"/>
      <c r="S8" s="195">
        <v>0</v>
      </c>
      <c r="T8" s="195">
        <v>0</v>
      </c>
      <c r="U8" s="195">
        <v>2</v>
      </c>
      <c r="V8" s="196">
        <v>1</v>
      </c>
      <c r="W8" s="179"/>
      <c r="X8" s="35"/>
      <c r="Y8" s="35"/>
      <c r="Z8" s="41">
        <v>0</v>
      </c>
      <c r="AA8" s="41">
        <v>0</v>
      </c>
      <c r="AB8" s="41">
        <v>0</v>
      </c>
      <c r="AC8" s="41">
        <v>0</v>
      </c>
      <c r="AD8" s="76"/>
      <c r="AE8" s="95"/>
      <c r="AF8" s="96"/>
      <c r="AG8" s="195">
        <v>27</v>
      </c>
      <c r="AH8" s="195">
        <v>34</v>
      </c>
      <c r="AI8" s="195">
        <v>46</v>
      </c>
      <c r="AJ8" s="196">
        <v>41</v>
      </c>
      <c r="AK8" s="179"/>
      <c r="AL8" s="35"/>
      <c r="AM8" s="35"/>
      <c r="AN8" s="41">
        <v>2E-3</v>
      </c>
      <c r="AO8" s="41">
        <v>2E-3</v>
      </c>
      <c r="AP8" s="41">
        <v>3.0000000000000001E-3</v>
      </c>
      <c r="AQ8" s="41">
        <v>2E-3</v>
      </c>
      <c r="AR8" s="76"/>
    </row>
    <row r="9" spans="1:44" x14ac:dyDescent="0.25">
      <c r="A9" s="375"/>
      <c r="B9" s="303" t="s">
        <v>3</v>
      </c>
      <c r="C9" s="102">
        <v>0</v>
      </c>
      <c r="D9" s="103">
        <v>0</v>
      </c>
      <c r="E9" s="103">
        <v>0</v>
      </c>
      <c r="F9" s="103">
        <v>0</v>
      </c>
      <c r="G9" s="103">
        <v>0</v>
      </c>
      <c r="H9" s="104">
        <v>0</v>
      </c>
      <c r="I9" s="105"/>
      <c r="J9" s="106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8"/>
      <c r="Q9" s="102"/>
      <c r="R9" s="103"/>
      <c r="S9" s="197">
        <v>0</v>
      </c>
      <c r="T9" s="197">
        <v>0</v>
      </c>
      <c r="U9" s="197">
        <v>2</v>
      </c>
      <c r="V9" s="198">
        <v>1</v>
      </c>
      <c r="W9" s="199"/>
      <c r="X9" s="34"/>
      <c r="Y9" s="43"/>
      <c r="Z9" s="43">
        <v>0</v>
      </c>
      <c r="AA9" s="43">
        <v>0</v>
      </c>
      <c r="AB9" s="43">
        <v>0</v>
      </c>
      <c r="AC9" s="43">
        <v>0</v>
      </c>
      <c r="AD9" s="77"/>
      <c r="AE9" s="102"/>
      <c r="AF9" s="103"/>
      <c r="AG9" s="197">
        <v>29</v>
      </c>
      <c r="AH9" s="197">
        <v>36</v>
      </c>
      <c r="AI9" s="197">
        <v>47</v>
      </c>
      <c r="AJ9" s="198">
        <v>42</v>
      </c>
      <c r="AK9" s="199"/>
      <c r="AL9" s="34"/>
      <c r="AM9" s="43"/>
      <c r="AN9" s="43">
        <v>3.0000000000000001E-3</v>
      </c>
      <c r="AO9" s="43">
        <v>2E-3</v>
      </c>
      <c r="AP9" s="43">
        <v>3.0000000000000001E-3</v>
      </c>
      <c r="AQ9" s="43">
        <v>2E-3</v>
      </c>
      <c r="AR9" s="77"/>
    </row>
    <row r="10" spans="1:44" x14ac:dyDescent="0.25">
      <c r="A10" s="373" t="s">
        <v>16</v>
      </c>
      <c r="B10" s="175" t="s">
        <v>1</v>
      </c>
      <c r="C10" s="301">
        <v>0</v>
      </c>
      <c r="D10" s="192">
        <v>1</v>
      </c>
      <c r="E10" s="192">
        <v>3</v>
      </c>
      <c r="F10" s="192">
        <v>3</v>
      </c>
      <c r="G10" s="192">
        <v>4</v>
      </c>
      <c r="H10" s="193">
        <v>5</v>
      </c>
      <c r="I10" s="194">
        <v>7</v>
      </c>
      <c r="J10" s="67">
        <v>0</v>
      </c>
      <c r="K10" s="37">
        <v>1.4E-2</v>
      </c>
      <c r="L10" s="37">
        <v>2.7E-2</v>
      </c>
      <c r="M10" s="37">
        <v>2.1000000000000001E-2</v>
      </c>
      <c r="N10" s="37">
        <v>2.1000000000000001E-2</v>
      </c>
      <c r="O10" s="42">
        <v>2.7E-2</v>
      </c>
      <c r="P10" s="27">
        <v>3.4000000000000002E-2</v>
      </c>
      <c r="Q10" s="57"/>
      <c r="R10" s="58"/>
      <c r="S10" s="192">
        <v>60</v>
      </c>
      <c r="T10" s="192">
        <v>97</v>
      </c>
      <c r="U10" s="192">
        <v>129</v>
      </c>
      <c r="V10" s="193">
        <v>161</v>
      </c>
      <c r="W10" s="194">
        <v>183</v>
      </c>
      <c r="X10" s="36"/>
      <c r="Y10" s="37"/>
      <c r="Z10" s="37">
        <v>3.5999999999999997E-2</v>
      </c>
      <c r="AA10" s="37">
        <v>3.3000000000000002E-2</v>
      </c>
      <c r="AB10" s="37">
        <v>3.1E-2</v>
      </c>
      <c r="AC10" s="42">
        <v>3.1E-2</v>
      </c>
      <c r="AD10" s="27">
        <v>3.1E-2</v>
      </c>
      <c r="AE10" s="57"/>
      <c r="AF10" s="58"/>
      <c r="AG10" s="192">
        <v>497</v>
      </c>
      <c r="AH10" s="192">
        <v>587</v>
      </c>
      <c r="AI10" s="192">
        <v>639</v>
      </c>
      <c r="AJ10" s="193">
        <v>650</v>
      </c>
      <c r="AK10" s="194">
        <v>554</v>
      </c>
      <c r="AL10" s="36"/>
      <c r="AM10" s="37"/>
      <c r="AN10" s="37">
        <v>4.3999999999999997E-2</v>
      </c>
      <c r="AO10" s="37">
        <v>0.04</v>
      </c>
      <c r="AP10" s="37">
        <v>3.5000000000000003E-2</v>
      </c>
      <c r="AQ10" s="42">
        <v>3.6999999999999998E-2</v>
      </c>
      <c r="AR10" s="27">
        <v>3.2000000000000001E-2</v>
      </c>
    </row>
    <row r="11" spans="1:44" x14ac:dyDescent="0.25">
      <c r="A11" s="374"/>
      <c r="B11" s="175" t="s">
        <v>2</v>
      </c>
      <c r="C11" s="302">
        <v>0</v>
      </c>
      <c r="D11" s="195">
        <v>1</v>
      </c>
      <c r="E11" s="195">
        <v>3</v>
      </c>
      <c r="F11" s="195">
        <v>8</v>
      </c>
      <c r="G11" s="195">
        <v>6</v>
      </c>
      <c r="H11" s="196">
        <v>5</v>
      </c>
      <c r="I11" s="179"/>
      <c r="J11" s="71">
        <v>0</v>
      </c>
      <c r="K11" s="35">
        <v>1.4E-2</v>
      </c>
      <c r="L11" s="35">
        <v>2.7E-2</v>
      </c>
      <c r="M11" s="35">
        <v>0.06</v>
      </c>
      <c r="N11" s="35">
        <v>3.1E-2</v>
      </c>
      <c r="O11" s="41">
        <v>2.7E-2</v>
      </c>
      <c r="P11" s="76"/>
      <c r="Q11" s="54"/>
      <c r="R11" s="55"/>
      <c r="S11" s="195">
        <v>64</v>
      </c>
      <c r="T11" s="195">
        <v>95</v>
      </c>
      <c r="U11" s="195">
        <v>131</v>
      </c>
      <c r="V11" s="196">
        <v>162</v>
      </c>
      <c r="W11" s="179"/>
      <c r="X11" s="35"/>
      <c r="Y11" s="35"/>
      <c r="Z11" s="35">
        <v>3.7999999999999999E-2</v>
      </c>
      <c r="AA11" s="35">
        <v>3.3000000000000002E-2</v>
      </c>
      <c r="AB11" s="35">
        <v>3.2000000000000001E-2</v>
      </c>
      <c r="AC11" s="41">
        <v>3.1E-2</v>
      </c>
      <c r="AD11" s="76"/>
      <c r="AE11" s="54"/>
      <c r="AF11" s="55"/>
      <c r="AG11" s="195">
        <v>506</v>
      </c>
      <c r="AH11" s="195">
        <v>609</v>
      </c>
      <c r="AI11" s="195">
        <v>664</v>
      </c>
      <c r="AJ11" s="196">
        <v>655</v>
      </c>
      <c r="AK11" s="179"/>
      <c r="AL11" s="35"/>
      <c r="AM11" s="35"/>
      <c r="AN11" s="35">
        <v>4.4999999999999998E-2</v>
      </c>
      <c r="AO11" s="35">
        <v>4.1000000000000002E-2</v>
      </c>
      <c r="AP11" s="35">
        <v>3.5999999999999997E-2</v>
      </c>
      <c r="AQ11" s="41">
        <v>3.6999999999999998E-2</v>
      </c>
      <c r="AR11" s="76"/>
    </row>
    <row r="12" spans="1:44" x14ac:dyDescent="0.25">
      <c r="A12" s="375"/>
      <c r="B12" s="303" t="s">
        <v>3</v>
      </c>
      <c r="C12" s="304">
        <v>0</v>
      </c>
      <c r="D12" s="197">
        <v>1</v>
      </c>
      <c r="E12" s="197">
        <v>3</v>
      </c>
      <c r="F12" s="197">
        <v>8</v>
      </c>
      <c r="G12" s="197">
        <v>5</v>
      </c>
      <c r="H12" s="198">
        <v>5</v>
      </c>
      <c r="I12" s="199"/>
      <c r="J12" s="70">
        <v>0</v>
      </c>
      <c r="K12" s="40">
        <v>1.4E-2</v>
      </c>
      <c r="L12" s="40">
        <v>2.8000000000000001E-2</v>
      </c>
      <c r="M12" s="40">
        <v>6.2E-2</v>
      </c>
      <c r="N12" s="40">
        <v>2.7E-2</v>
      </c>
      <c r="O12" s="43">
        <v>2.8000000000000001E-2</v>
      </c>
      <c r="P12" s="77"/>
      <c r="Q12" s="59"/>
      <c r="R12" s="60"/>
      <c r="S12" s="197">
        <v>66</v>
      </c>
      <c r="T12" s="197">
        <v>96</v>
      </c>
      <c r="U12" s="197">
        <v>126</v>
      </c>
      <c r="V12" s="198">
        <v>164</v>
      </c>
      <c r="W12" s="199"/>
      <c r="X12" s="34"/>
      <c r="Y12" s="40"/>
      <c r="Z12" s="40">
        <v>3.9E-2</v>
      </c>
      <c r="AA12" s="40">
        <v>3.3000000000000002E-2</v>
      </c>
      <c r="AB12" s="40">
        <v>3.1E-2</v>
      </c>
      <c r="AC12" s="43">
        <v>3.2000000000000001E-2</v>
      </c>
      <c r="AD12" s="77"/>
      <c r="AE12" s="59"/>
      <c r="AF12" s="60"/>
      <c r="AG12" s="197">
        <v>491</v>
      </c>
      <c r="AH12" s="197">
        <v>579</v>
      </c>
      <c r="AI12" s="197">
        <v>624</v>
      </c>
      <c r="AJ12" s="198">
        <v>621</v>
      </c>
      <c r="AK12" s="199"/>
      <c r="AL12" s="34"/>
      <c r="AM12" s="40"/>
      <c r="AN12" s="40">
        <v>4.2999999999999997E-2</v>
      </c>
      <c r="AO12" s="40">
        <v>3.9E-2</v>
      </c>
      <c r="AP12" s="40">
        <v>3.4000000000000002E-2</v>
      </c>
      <c r="AQ12" s="43">
        <v>3.5000000000000003E-2</v>
      </c>
      <c r="AR12" s="77"/>
    </row>
    <row r="13" spans="1:44" x14ac:dyDescent="0.25">
      <c r="A13" s="373" t="s">
        <v>17</v>
      </c>
      <c r="B13" s="175" t="s">
        <v>1</v>
      </c>
      <c r="C13" s="301">
        <v>0</v>
      </c>
      <c r="D13" s="192">
        <v>0</v>
      </c>
      <c r="E13" s="192">
        <v>0</v>
      </c>
      <c r="F13" s="192">
        <v>0</v>
      </c>
      <c r="G13" s="192">
        <v>0</v>
      </c>
      <c r="H13" s="193">
        <v>1</v>
      </c>
      <c r="I13" s="61">
        <v>0</v>
      </c>
      <c r="J13" s="67">
        <v>0</v>
      </c>
      <c r="K13" s="68">
        <v>0</v>
      </c>
      <c r="L13" s="68">
        <v>0</v>
      </c>
      <c r="M13" s="68">
        <v>0</v>
      </c>
      <c r="N13" s="68">
        <v>0</v>
      </c>
      <c r="O13" s="42">
        <v>5.0000000000000001E-3</v>
      </c>
      <c r="P13" s="79">
        <v>0</v>
      </c>
      <c r="Q13" s="57"/>
      <c r="R13" s="58"/>
      <c r="S13" s="192">
        <v>2</v>
      </c>
      <c r="T13" s="192">
        <v>3</v>
      </c>
      <c r="U13" s="192">
        <v>2</v>
      </c>
      <c r="V13" s="193">
        <v>1</v>
      </c>
      <c r="W13" s="61">
        <v>1</v>
      </c>
      <c r="X13" s="36"/>
      <c r="Y13" s="37"/>
      <c r="Z13" s="37">
        <v>1E-3</v>
      </c>
      <c r="AA13" s="37">
        <v>1E-3</v>
      </c>
      <c r="AB13" s="37">
        <v>0</v>
      </c>
      <c r="AC13" s="42">
        <v>0</v>
      </c>
      <c r="AD13" s="38">
        <v>0</v>
      </c>
      <c r="AE13" s="57"/>
      <c r="AF13" s="58"/>
      <c r="AG13" s="192">
        <v>6</v>
      </c>
      <c r="AH13" s="192">
        <v>10</v>
      </c>
      <c r="AI13" s="192">
        <v>14</v>
      </c>
      <c r="AJ13" s="193">
        <v>8</v>
      </c>
      <c r="AK13" s="61">
        <v>9</v>
      </c>
      <c r="AL13" s="36"/>
      <c r="AM13" s="37"/>
      <c r="AN13" s="37">
        <v>1E-3</v>
      </c>
      <c r="AO13" s="37">
        <v>1E-3</v>
      </c>
      <c r="AP13" s="37">
        <v>1E-3</v>
      </c>
      <c r="AQ13" s="42">
        <v>0</v>
      </c>
      <c r="AR13" s="38">
        <v>1E-3</v>
      </c>
    </row>
    <row r="14" spans="1:44" x14ac:dyDescent="0.25">
      <c r="A14" s="374"/>
      <c r="B14" s="175" t="s">
        <v>2</v>
      </c>
      <c r="C14" s="302">
        <v>0</v>
      </c>
      <c r="D14" s="195">
        <v>0</v>
      </c>
      <c r="E14" s="195">
        <v>0</v>
      </c>
      <c r="F14" s="195">
        <v>0</v>
      </c>
      <c r="G14" s="195">
        <v>1</v>
      </c>
      <c r="H14" s="196">
        <v>1</v>
      </c>
      <c r="I14" s="179"/>
      <c r="J14" s="71">
        <v>0</v>
      </c>
      <c r="K14" s="71">
        <v>0</v>
      </c>
      <c r="L14" s="71">
        <v>0</v>
      </c>
      <c r="M14" s="71">
        <v>0</v>
      </c>
      <c r="N14" s="35">
        <v>5.0000000000000001E-3</v>
      </c>
      <c r="O14" s="41">
        <v>5.0000000000000001E-3</v>
      </c>
      <c r="P14" s="76"/>
      <c r="Q14" s="54"/>
      <c r="R14" s="55"/>
      <c r="S14" s="195">
        <v>2</v>
      </c>
      <c r="T14" s="195">
        <v>2</v>
      </c>
      <c r="U14" s="195">
        <v>3</v>
      </c>
      <c r="V14" s="196">
        <v>1</v>
      </c>
      <c r="W14" s="179"/>
      <c r="X14" s="35"/>
      <c r="Y14" s="35"/>
      <c r="Z14" s="35">
        <v>1E-3</v>
      </c>
      <c r="AA14" s="35">
        <v>1E-3</v>
      </c>
      <c r="AB14" s="35">
        <v>1E-3</v>
      </c>
      <c r="AC14" s="41">
        <v>0</v>
      </c>
      <c r="AD14" s="76"/>
      <c r="AE14" s="54"/>
      <c r="AF14" s="55"/>
      <c r="AG14" s="195">
        <v>7</v>
      </c>
      <c r="AH14" s="195">
        <v>10</v>
      </c>
      <c r="AI14" s="195">
        <v>14</v>
      </c>
      <c r="AJ14" s="196">
        <v>8</v>
      </c>
      <c r="AK14" s="179"/>
      <c r="AL14" s="35"/>
      <c r="AM14" s="35"/>
      <c r="AN14" s="35">
        <v>1E-3</v>
      </c>
      <c r="AO14" s="35">
        <v>1E-3</v>
      </c>
      <c r="AP14" s="35">
        <v>1E-3</v>
      </c>
      <c r="AQ14" s="41">
        <v>0</v>
      </c>
      <c r="AR14" s="76"/>
    </row>
    <row r="15" spans="1:44" x14ac:dyDescent="0.25">
      <c r="A15" s="374"/>
      <c r="B15" s="303" t="s">
        <v>3</v>
      </c>
      <c r="C15" s="302">
        <v>0</v>
      </c>
      <c r="D15" s="195">
        <v>0</v>
      </c>
      <c r="E15" s="195">
        <v>0</v>
      </c>
      <c r="F15" s="195">
        <v>0</v>
      </c>
      <c r="G15" s="195">
        <v>1</v>
      </c>
      <c r="H15" s="196">
        <v>1</v>
      </c>
      <c r="I15" s="199"/>
      <c r="J15" s="70">
        <v>0</v>
      </c>
      <c r="K15" s="73">
        <v>0</v>
      </c>
      <c r="L15" s="73">
        <v>0</v>
      </c>
      <c r="M15" s="73">
        <v>0</v>
      </c>
      <c r="N15" s="35">
        <v>5.0000000000000001E-3</v>
      </c>
      <c r="O15" s="41">
        <v>6.0000000000000001E-3</v>
      </c>
      <c r="P15" s="77"/>
      <c r="Q15" s="54"/>
      <c r="R15" s="55"/>
      <c r="S15" s="195">
        <v>2</v>
      </c>
      <c r="T15" s="195">
        <v>2</v>
      </c>
      <c r="U15" s="195">
        <v>3</v>
      </c>
      <c r="V15" s="196">
        <v>0</v>
      </c>
      <c r="W15" s="199"/>
      <c r="X15" s="34"/>
      <c r="Y15" s="43"/>
      <c r="Z15" s="43">
        <v>1E-3</v>
      </c>
      <c r="AA15" s="43">
        <v>1E-3</v>
      </c>
      <c r="AB15" s="35">
        <v>1E-3</v>
      </c>
      <c r="AC15" s="41">
        <v>0</v>
      </c>
      <c r="AD15" s="77"/>
      <c r="AE15" s="54"/>
      <c r="AF15" s="55"/>
      <c r="AG15" s="195">
        <v>7</v>
      </c>
      <c r="AH15" s="195">
        <v>11</v>
      </c>
      <c r="AI15" s="195">
        <v>10</v>
      </c>
      <c r="AJ15" s="196">
        <v>7</v>
      </c>
      <c r="AK15" s="199"/>
      <c r="AL15" s="34"/>
      <c r="AM15" s="43"/>
      <c r="AN15" s="43">
        <v>1E-3</v>
      </c>
      <c r="AO15" s="43">
        <v>1E-3</v>
      </c>
      <c r="AP15" s="35">
        <v>1E-3</v>
      </c>
      <c r="AQ15" s="41">
        <v>0</v>
      </c>
      <c r="AR15" s="77"/>
    </row>
    <row r="16" spans="1:44" x14ac:dyDescent="0.25">
      <c r="A16" s="373" t="s">
        <v>18</v>
      </c>
      <c r="B16" s="175" t="s">
        <v>1</v>
      </c>
      <c r="C16" s="301">
        <v>0</v>
      </c>
      <c r="D16" s="192">
        <v>0</v>
      </c>
      <c r="E16" s="192">
        <v>1</v>
      </c>
      <c r="F16" s="192">
        <v>1</v>
      </c>
      <c r="G16" s="192">
        <v>5</v>
      </c>
      <c r="H16" s="193">
        <v>6</v>
      </c>
      <c r="I16" s="194">
        <v>6</v>
      </c>
      <c r="J16" s="67">
        <v>0</v>
      </c>
      <c r="K16" s="68">
        <v>0</v>
      </c>
      <c r="L16" s="37">
        <v>8.9999999999999993E-3</v>
      </c>
      <c r="M16" s="37">
        <v>7.0000000000000001E-3</v>
      </c>
      <c r="N16" s="37">
        <v>2.5000000000000001E-2</v>
      </c>
      <c r="O16" s="42">
        <v>3.2000000000000001E-2</v>
      </c>
      <c r="P16" s="27">
        <v>0.03</v>
      </c>
      <c r="Q16" s="57"/>
      <c r="R16" s="58"/>
      <c r="S16" s="192">
        <v>19</v>
      </c>
      <c r="T16" s="192">
        <v>35</v>
      </c>
      <c r="U16" s="192">
        <v>73</v>
      </c>
      <c r="V16" s="193">
        <v>101</v>
      </c>
      <c r="W16" s="194">
        <v>114</v>
      </c>
      <c r="X16" s="36"/>
      <c r="Y16" s="37"/>
      <c r="Z16" s="37">
        <v>1.0999999999999999E-2</v>
      </c>
      <c r="AA16" s="37">
        <v>1.2E-2</v>
      </c>
      <c r="AB16" s="37">
        <v>1.7999999999999999E-2</v>
      </c>
      <c r="AC16" s="42">
        <v>1.9E-2</v>
      </c>
      <c r="AD16" s="27">
        <v>1.9E-2</v>
      </c>
      <c r="AE16" s="57"/>
      <c r="AF16" s="58"/>
      <c r="AG16" s="192">
        <v>243</v>
      </c>
      <c r="AH16" s="192">
        <v>336</v>
      </c>
      <c r="AI16" s="192">
        <v>452</v>
      </c>
      <c r="AJ16" s="193">
        <v>527</v>
      </c>
      <c r="AK16" s="194">
        <v>524</v>
      </c>
      <c r="AL16" s="36"/>
      <c r="AM16" s="37"/>
      <c r="AN16" s="37">
        <v>2.1999999999999999E-2</v>
      </c>
      <c r="AO16" s="37">
        <v>2.3E-2</v>
      </c>
      <c r="AP16" s="37">
        <v>2.5000000000000001E-2</v>
      </c>
      <c r="AQ16" s="42">
        <v>0.03</v>
      </c>
      <c r="AR16" s="27">
        <v>0.03</v>
      </c>
    </row>
    <row r="17" spans="1:44" x14ac:dyDescent="0.25">
      <c r="A17" s="374"/>
      <c r="B17" s="175" t="s">
        <v>2</v>
      </c>
      <c r="C17" s="302">
        <v>0</v>
      </c>
      <c r="D17" s="195">
        <v>0</v>
      </c>
      <c r="E17" s="195">
        <v>1</v>
      </c>
      <c r="F17" s="195">
        <v>5</v>
      </c>
      <c r="G17" s="195">
        <v>3</v>
      </c>
      <c r="H17" s="196">
        <v>6</v>
      </c>
      <c r="I17" s="179"/>
      <c r="J17" s="71">
        <v>0</v>
      </c>
      <c r="K17" s="71">
        <v>0</v>
      </c>
      <c r="L17" s="35">
        <v>8.9999999999999993E-3</v>
      </c>
      <c r="M17" s="35">
        <v>3.6999999999999998E-2</v>
      </c>
      <c r="N17" s="35">
        <v>1.6E-2</v>
      </c>
      <c r="O17" s="41">
        <v>3.2000000000000001E-2</v>
      </c>
      <c r="P17" s="76"/>
      <c r="Q17" s="54"/>
      <c r="R17" s="55"/>
      <c r="S17" s="195">
        <v>21</v>
      </c>
      <c r="T17" s="195">
        <v>45</v>
      </c>
      <c r="U17" s="195">
        <v>77</v>
      </c>
      <c r="V17" s="196">
        <v>104</v>
      </c>
      <c r="W17" s="179"/>
      <c r="X17" s="35"/>
      <c r="Y17" s="35"/>
      <c r="Z17" s="35">
        <v>1.2999999999999999E-2</v>
      </c>
      <c r="AA17" s="35">
        <v>1.4999999999999999E-2</v>
      </c>
      <c r="AB17" s="35">
        <v>1.9E-2</v>
      </c>
      <c r="AC17" s="41">
        <v>0.02</v>
      </c>
      <c r="AD17" s="76"/>
      <c r="AE17" s="54"/>
      <c r="AF17" s="55"/>
      <c r="AG17" s="195">
        <v>260</v>
      </c>
      <c r="AH17" s="195">
        <v>348</v>
      </c>
      <c r="AI17" s="195">
        <v>510</v>
      </c>
      <c r="AJ17" s="196">
        <v>543</v>
      </c>
      <c r="AK17" s="179"/>
      <c r="AL17" s="35"/>
      <c r="AM17" s="35"/>
      <c r="AN17" s="35">
        <v>2.3E-2</v>
      </c>
      <c r="AO17" s="35">
        <v>2.3E-2</v>
      </c>
      <c r="AP17" s="35">
        <v>2.8000000000000001E-2</v>
      </c>
      <c r="AQ17" s="41">
        <v>0.03</v>
      </c>
      <c r="AR17" s="76"/>
    </row>
    <row r="18" spans="1:44" x14ac:dyDescent="0.25">
      <c r="A18" s="375"/>
      <c r="B18" s="303" t="s">
        <v>3</v>
      </c>
      <c r="C18" s="304">
        <v>0</v>
      </c>
      <c r="D18" s="197">
        <v>0</v>
      </c>
      <c r="E18" s="197">
        <v>1</v>
      </c>
      <c r="F18" s="197">
        <v>5</v>
      </c>
      <c r="G18" s="197">
        <v>3</v>
      </c>
      <c r="H18" s="198">
        <v>5</v>
      </c>
      <c r="I18" s="199"/>
      <c r="J18" s="70">
        <v>0</v>
      </c>
      <c r="K18" s="73">
        <v>0</v>
      </c>
      <c r="L18" s="40">
        <v>8.9999999999999993E-3</v>
      </c>
      <c r="M18" s="40">
        <v>3.9E-2</v>
      </c>
      <c r="N18" s="40">
        <v>1.6E-2</v>
      </c>
      <c r="O18" s="43">
        <v>2.8000000000000001E-2</v>
      </c>
      <c r="P18" s="77"/>
      <c r="Q18" s="59"/>
      <c r="R18" s="60"/>
      <c r="S18" s="197">
        <v>23</v>
      </c>
      <c r="T18" s="197">
        <v>46</v>
      </c>
      <c r="U18" s="197">
        <v>84</v>
      </c>
      <c r="V18" s="198">
        <v>113</v>
      </c>
      <c r="W18" s="199"/>
      <c r="X18" s="34"/>
      <c r="Y18" s="43"/>
      <c r="Z18" s="40">
        <v>1.4E-2</v>
      </c>
      <c r="AA18" s="40">
        <v>1.6E-2</v>
      </c>
      <c r="AB18" s="40">
        <v>0.02</v>
      </c>
      <c r="AC18" s="43">
        <v>2.1999999999999999E-2</v>
      </c>
      <c r="AD18" s="77"/>
      <c r="AE18" s="59"/>
      <c r="AF18" s="60"/>
      <c r="AG18" s="197">
        <v>269</v>
      </c>
      <c r="AH18" s="197">
        <v>382</v>
      </c>
      <c r="AI18" s="197">
        <v>543</v>
      </c>
      <c r="AJ18" s="198">
        <v>560</v>
      </c>
      <c r="AK18" s="199"/>
      <c r="AL18" s="34"/>
      <c r="AM18" s="43"/>
      <c r="AN18" s="40">
        <v>2.4E-2</v>
      </c>
      <c r="AO18" s="40">
        <v>2.5999999999999999E-2</v>
      </c>
      <c r="AP18" s="40">
        <v>2.9000000000000001E-2</v>
      </c>
      <c r="AQ18" s="43">
        <v>3.1E-2</v>
      </c>
      <c r="AR18" s="77"/>
    </row>
    <row r="19" spans="1:44" x14ac:dyDescent="0.25">
      <c r="A19" s="373" t="s">
        <v>19</v>
      </c>
      <c r="B19" s="175" t="s">
        <v>1</v>
      </c>
      <c r="C19" s="87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  <c r="I19" s="90">
        <v>0</v>
      </c>
      <c r="J19" s="91">
        <v>0</v>
      </c>
      <c r="K19" s="92">
        <v>0</v>
      </c>
      <c r="L19" s="92">
        <v>0</v>
      </c>
      <c r="M19" s="92">
        <v>0</v>
      </c>
      <c r="N19" s="92">
        <v>0</v>
      </c>
      <c r="O19" s="93">
        <v>0</v>
      </c>
      <c r="P19" s="94">
        <v>0</v>
      </c>
      <c r="Q19" s="87"/>
      <c r="R19" s="88"/>
      <c r="S19" s="192">
        <v>3</v>
      </c>
      <c r="T19" s="192">
        <v>4</v>
      </c>
      <c r="U19" s="192">
        <v>15</v>
      </c>
      <c r="V19" s="193">
        <v>16</v>
      </c>
      <c r="W19" s="194">
        <v>17</v>
      </c>
      <c r="X19" s="36"/>
      <c r="Y19" s="37"/>
      <c r="Z19" s="37">
        <v>2E-3</v>
      </c>
      <c r="AA19" s="37">
        <v>1E-3</v>
      </c>
      <c r="AB19" s="37">
        <v>4.0000000000000001E-3</v>
      </c>
      <c r="AC19" s="42">
        <v>3.0000000000000001E-3</v>
      </c>
      <c r="AD19" s="27">
        <v>3.0000000000000001E-3</v>
      </c>
      <c r="AE19" s="87"/>
      <c r="AF19" s="88"/>
      <c r="AG19" s="192">
        <v>58</v>
      </c>
      <c r="AH19" s="192">
        <v>74</v>
      </c>
      <c r="AI19" s="192">
        <v>77</v>
      </c>
      <c r="AJ19" s="193">
        <v>83</v>
      </c>
      <c r="AK19" s="194">
        <v>73</v>
      </c>
      <c r="AL19" s="36"/>
      <c r="AM19" s="37"/>
      <c r="AN19" s="37">
        <v>5.0000000000000001E-3</v>
      </c>
      <c r="AO19" s="37">
        <v>5.0000000000000001E-3</v>
      </c>
      <c r="AP19" s="37">
        <v>4.0000000000000001E-3</v>
      </c>
      <c r="AQ19" s="42">
        <v>5.0000000000000001E-3</v>
      </c>
      <c r="AR19" s="27">
        <v>4.0000000000000001E-3</v>
      </c>
    </row>
    <row r="20" spans="1:44" x14ac:dyDescent="0.25">
      <c r="A20" s="374"/>
      <c r="B20" s="175" t="s">
        <v>2</v>
      </c>
      <c r="C20" s="95">
        <v>0</v>
      </c>
      <c r="D20" s="96">
        <v>0</v>
      </c>
      <c r="E20" s="96">
        <v>0</v>
      </c>
      <c r="F20" s="96">
        <v>0</v>
      </c>
      <c r="G20" s="96">
        <v>0</v>
      </c>
      <c r="H20" s="97">
        <v>0</v>
      </c>
      <c r="I20" s="98"/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100">
        <v>0</v>
      </c>
      <c r="P20" s="101"/>
      <c r="Q20" s="95"/>
      <c r="R20" s="96"/>
      <c r="S20" s="195">
        <v>3</v>
      </c>
      <c r="T20" s="195">
        <v>6</v>
      </c>
      <c r="U20" s="195">
        <v>15</v>
      </c>
      <c r="V20" s="196">
        <v>16</v>
      </c>
      <c r="W20" s="179"/>
      <c r="X20" s="35"/>
      <c r="Y20" s="35"/>
      <c r="Z20" s="35">
        <v>2E-3</v>
      </c>
      <c r="AA20" s="35">
        <v>2E-3</v>
      </c>
      <c r="AB20" s="35">
        <v>4.0000000000000001E-3</v>
      </c>
      <c r="AC20" s="41">
        <v>3.0000000000000001E-3</v>
      </c>
      <c r="AD20" s="76"/>
      <c r="AE20" s="95"/>
      <c r="AF20" s="96"/>
      <c r="AG20" s="195">
        <v>64</v>
      </c>
      <c r="AH20" s="195">
        <v>78</v>
      </c>
      <c r="AI20" s="195">
        <v>77</v>
      </c>
      <c r="AJ20" s="196">
        <v>83</v>
      </c>
      <c r="AK20" s="179"/>
      <c r="AL20" s="35"/>
      <c r="AM20" s="35"/>
      <c r="AN20" s="35">
        <v>6.0000000000000001E-3</v>
      </c>
      <c r="AO20" s="35">
        <v>5.0000000000000001E-3</v>
      </c>
      <c r="AP20" s="35">
        <v>4.0000000000000001E-3</v>
      </c>
      <c r="AQ20" s="41">
        <v>5.0000000000000001E-3</v>
      </c>
      <c r="AR20" s="76"/>
    </row>
    <row r="21" spans="1:44" x14ac:dyDescent="0.25">
      <c r="A21" s="375"/>
      <c r="B21" s="303" t="s">
        <v>3</v>
      </c>
      <c r="C21" s="102">
        <v>0</v>
      </c>
      <c r="D21" s="103">
        <v>0</v>
      </c>
      <c r="E21" s="103">
        <v>0</v>
      </c>
      <c r="F21" s="103">
        <v>0</v>
      </c>
      <c r="G21" s="103">
        <v>0</v>
      </c>
      <c r="H21" s="104">
        <v>0</v>
      </c>
      <c r="I21" s="105"/>
      <c r="J21" s="106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8"/>
      <c r="Q21" s="102"/>
      <c r="R21" s="103"/>
      <c r="S21" s="197">
        <v>4</v>
      </c>
      <c r="T21" s="197">
        <v>6</v>
      </c>
      <c r="U21" s="197">
        <v>13</v>
      </c>
      <c r="V21" s="198">
        <v>15</v>
      </c>
      <c r="W21" s="199"/>
      <c r="X21" s="34"/>
      <c r="Y21" s="43"/>
      <c r="Z21" s="43">
        <v>2E-3</v>
      </c>
      <c r="AA21" s="43">
        <v>2E-3</v>
      </c>
      <c r="AB21" s="43">
        <v>3.0000000000000001E-3</v>
      </c>
      <c r="AC21" s="43">
        <v>3.0000000000000001E-3</v>
      </c>
      <c r="AD21" s="77"/>
      <c r="AE21" s="102"/>
      <c r="AF21" s="103"/>
      <c r="AG21" s="197">
        <v>66</v>
      </c>
      <c r="AH21" s="197">
        <v>79</v>
      </c>
      <c r="AI21" s="197">
        <v>70</v>
      </c>
      <c r="AJ21" s="198">
        <v>76</v>
      </c>
      <c r="AK21" s="199"/>
      <c r="AL21" s="34"/>
      <c r="AM21" s="43"/>
      <c r="AN21" s="43">
        <v>6.0000000000000001E-3</v>
      </c>
      <c r="AO21" s="43">
        <v>5.0000000000000001E-3</v>
      </c>
      <c r="AP21" s="43">
        <v>4.0000000000000001E-3</v>
      </c>
      <c r="AQ21" s="43">
        <v>4.0000000000000001E-3</v>
      </c>
      <c r="AR21" s="77"/>
    </row>
    <row r="22" spans="1:44" x14ac:dyDescent="0.25">
      <c r="A22" s="373" t="s">
        <v>20</v>
      </c>
      <c r="B22" s="175" t="s">
        <v>1</v>
      </c>
      <c r="C22" s="301">
        <v>0</v>
      </c>
      <c r="D22" s="192">
        <v>1</v>
      </c>
      <c r="E22" s="192">
        <v>1</v>
      </c>
      <c r="F22" s="192">
        <v>1</v>
      </c>
      <c r="G22" s="192">
        <v>1</v>
      </c>
      <c r="H22" s="193">
        <v>3</v>
      </c>
      <c r="I22" s="61">
        <v>3</v>
      </c>
      <c r="J22" s="67">
        <v>0</v>
      </c>
      <c r="K22" s="37">
        <v>1.4E-2</v>
      </c>
      <c r="L22" s="37">
        <v>8.9999999999999993E-3</v>
      </c>
      <c r="M22" s="37">
        <v>7.0000000000000001E-3</v>
      </c>
      <c r="N22" s="37">
        <v>5.0000000000000001E-3</v>
      </c>
      <c r="O22" s="42">
        <v>1.6E-2</v>
      </c>
      <c r="P22" s="38">
        <v>1.4999999999999999E-2</v>
      </c>
      <c r="Q22" s="57"/>
      <c r="R22" s="58"/>
      <c r="S22" s="192">
        <v>13</v>
      </c>
      <c r="T22" s="192">
        <v>36</v>
      </c>
      <c r="U22" s="192">
        <v>57</v>
      </c>
      <c r="V22" s="193">
        <v>103</v>
      </c>
      <c r="W22" s="61">
        <v>116</v>
      </c>
      <c r="X22" s="36"/>
      <c r="Y22" s="37"/>
      <c r="Z22" s="37">
        <v>8.0000000000000002E-3</v>
      </c>
      <c r="AA22" s="37">
        <v>1.2E-2</v>
      </c>
      <c r="AB22" s="37">
        <v>1.4E-2</v>
      </c>
      <c r="AC22" s="42">
        <v>0.02</v>
      </c>
      <c r="AD22" s="38">
        <v>0.02</v>
      </c>
      <c r="AE22" s="57"/>
      <c r="AF22" s="58"/>
      <c r="AG22" s="192">
        <v>73</v>
      </c>
      <c r="AH22" s="192">
        <v>122</v>
      </c>
      <c r="AI22" s="192">
        <v>221</v>
      </c>
      <c r="AJ22" s="193">
        <v>273</v>
      </c>
      <c r="AK22" s="61">
        <v>282</v>
      </c>
      <c r="AL22" s="36"/>
      <c r="AM22" s="37"/>
      <c r="AN22" s="37">
        <v>6.0000000000000001E-3</v>
      </c>
      <c r="AO22" s="37">
        <v>8.0000000000000002E-3</v>
      </c>
      <c r="AP22" s="37">
        <v>1.2E-2</v>
      </c>
      <c r="AQ22" s="42">
        <v>1.4999999999999999E-2</v>
      </c>
      <c r="AR22" s="38">
        <v>1.6E-2</v>
      </c>
    </row>
    <row r="23" spans="1:44" x14ac:dyDescent="0.25">
      <c r="A23" s="374"/>
      <c r="B23" s="175" t="s">
        <v>2</v>
      </c>
      <c r="C23" s="302">
        <v>0</v>
      </c>
      <c r="D23" s="195">
        <v>1</v>
      </c>
      <c r="E23" s="195">
        <v>1</v>
      </c>
      <c r="F23" s="195">
        <v>2</v>
      </c>
      <c r="G23" s="195">
        <v>5</v>
      </c>
      <c r="H23" s="196">
        <v>3</v>
      </c>
      <c r="I23" s="179"/>
      <c r="J23" s="71">
        <v>0</v>
      </c>
      <c r="K23" s="35">
        <v>1.4E-2</v>
      </c>
      <c r="L23" s="35">
        <v>8.9999999999999993E-3</v>
      </c>
      <c r="M23" s="35">
        <v>1.4999999999999999E-2</v>
      </c>
      <c r="N23" s="35">
        <v>2.5999999999999999E-2</v>
      </c>
      <c r="O23" s="41">
        <v>1.6E-2</v>
      </c>
      <c r="P23" s="76"/>
      <c r="Q23" s="54"/>
      <c r="R23" s="55"/>
      <c r="S23" s="195">
        <v>15</v>
      </c>
      <c r="T23" s="195">
        <v>47</v>
      </c>
      <c r="U23" s="195">
        <v>70</v>
      </c>
      <c r="V23" s="196">
        <v>115</v>
      </c>
      <c r="W23" s="179"/>
      <c r="X23" s="35"/>
      <c r="Y23" s="35"/>
      <c r="Z23" s="35">
        <v>8.9999999999999993E-3</v>
      </c>
      <c r="AA23" s="35">
        <v>1.6E-2</v>
      </c>
      <c r="AB23" s="35">
        <v>1.7000000000000001E-2</v>
      </c>
      <c r="AC23" s="41">
        <v>2.1999999999999999E-2</v>
      </c>
      <c r="AD23" s="76"/>
      <c r="AE23" s="54"/>
      <c r="AF23" s="55"/>
      <c r="AG23" s="195">
        <v>83</v>
      </c>
      <c r="AH23" s="195">
        <v>141</v>
      </c>
      <c r="AI23" s="195">
        <v>247</v>
      </c>
      <c r="AJ23" s="196">
        <v>302</v>
      </c>
      <c r="AK23" s="179"/>
      <c r="AL23" s="35"/>
      <c r="AM23" s="35"/>
      <c r="AN23" s="35">
        <v>7.0000000000000001E-3</v>
      </c>
      <c r="AO23" s="35">
        <v>0.01</v>
      </c>
      <c r="AP23" s="35">
        <v>1.2999999999999999E-2</v>
      </c>
      <c r="AQ23" s="41">
        <v>1.7000000000000001E-2</v>
      </c>
      <c r="AR23" s="76"/>
    </row>
    <row r="24" spans="1:44" x14ac:dyDescent="0.25">
      <c r="A24" s="375"/>
      <c r="B24" s="303" t="s">
        <v>3</v>
      </c>
      <c r="C24" s="304">
        <v>0</v>
      </c>
      <c r="D24" s="197">
        <v>1</v>
      </c>
      <c r="E24" s="197">
        <v>1</v>
      </c>
      <c r="F24" s="197">
        <v>2</v>
      </c>
      <c r="G24" s="197">
        <v>8</v>
      </c>
      <c r="H24" s="198">
        <v>2</v>
      </c>
      <c r="I24" s="199"/>
      <c r="J24" s="70">
        <v>0</v>
      </c>
      <c r="K24" s="40">
        <v>1.4E-2</v>
      </c>
      <c r="L24" s="40">
        <v>8.9999999999999993E-3</v>
      </c>
      <c r="M24" s="40">
        <v>1.6E-2</v>
      </c>
      <c r="N24" s="40">
        <v>4.2999999999999997E-2</v>
      </c>
      <c r="O24" s="43">
        <v>1.0999999999999999E-2</v>
      </c>
      <c r="P24" s="77"/>
      <c r="Q24" s="59"/>
      <c r="R24" s="60"/>
      <c r="S24" s="197">
        <v>18</v>
      </c>
      <c r="T24" s="197">
        <v>45</v>
      </c>
      <c r="U24" s="197">
        <v>77</v>
      </c>
      <c r="V24" s="198">
        <v>124</v>
      </c>
      <c r="W24" s="199"/>
      <c r="X24" s="34"/>
      <c r="Y24" s="40"/>
      <c r="Z24" s="40">
        <v>1.0999999999999999E-2</v>
      </c>
      <c r="AA24" s="40">
        <v>1.6E-2</v>
      </c>
      <c r="AB24" s="40">
        <v>1.9E-2</v>
      </c>
      <c r="AC24" s="43">
        <v>2.4E-2</v>
      </c>
      <c r="AD24" s="77"/>
      <c r="AE24" s="59"/>
      <c r="AF24" s="60"/>
      <c r="AG24" s="197">
        <v>102</v>
      </c>
      <c r="AH24" s="197">
        <v>172</v>
      </c>
      <c r="AI24" s="197">
        <v>283</v>
      </c>
      <c r="AJ24" s="198">
        <v>326</v>
      </c>
      <c r="AK24" s="199"/>
      <c r="AL24" s="34"/>
      <c r="AM24" s="40"/>
      <c r="AN24" s="40">
        <v>8.9999999999999993E-3</v>
      </c>
      <c r="AO24" s="40">
        <v>1.2E-2</v>
      </c>
      <c r="AP24" s="40">
        <v>1.4999999999999999E-2</v>
      </c>
      <c r="AQ24" s="43">
        <v>1.7999999999999999E-2</v>
      </c>
      <c r="AR24" s="77"/>
    </row>
    <row r="25" spans="1:44" x14ac:dyDescent="0.25">
      <c r="A25" s="373" t="s">
        <v>21</v>
      </c>
      <c r="B25" s="175" t="s">
        <v>1</v>
      </c>
      <c r="C25" s="301">
        <v>3</v>
      </c>
      <c r="D25" s="192">
        <v>3</v>
      </c>
      <c r="E25" s="192">
        <v>2</v>
      </c>
      <c r="F25" s="192">
        <v>3</v>
      </c>
      <c r="G25" s="192">
        <v>4</v>
      </c>
      <c r="H25" s="193">
        <v>21</v>
      </c>
      <c r="I25" s="194">
        <v>34</v>
      </c>
      <c r="J25" s="36">
        <v>7.4999999999999997E-2</v>
      </c>
      <c r="K25" s="37">
        <v>4.2999999999999997E-2</v>
      </c>
      <c r="L25" s="37">
        <v>1.7999999999999999E-2</v>
      </c>
      <c r="M25" s="37">
        <v>2.1000000000000001E-2</v>
      </c>
      <c r="N25" s="37">
        <v>2.1000000000000001E-2</v>
      </c>
      <c r="O25" s="42">
        <v>0.114</v>
      </c>
      <c r="P25" s="27">
        <v>0.16700000000000001</v>
      </c>
      <c r="Q25" s="57"/>
      <c r="R25" s="58"/>
      <c r="S25" s="192">
        <v>135</v>
      </c>
      <c r="T25" s="192">
        <v>236</v>
      </c>
      <c r="U25" s="192">
        <v>315</v>
      </c>
      <c r="V25" s="193">
        <v>362</v>
      </c>
      <c r="W25" s="194">
        <v>410</v>
      </c>
      <c r="X25" s="36"/>
      <c r="Y25" s="37"/>
      <c r="Z25" s="37">
        <v>0.08</v>
      </c>
      <c r="AA25" s="37">
        <v>8.1000000000000003E-2</v>
      </c>
      <c r="AB25" s="37">
        <v>7.5999999999999998E-2</v>
      </c>
      <c r="AC25" s="42">
        <v>6.9000000000000006E-2</v>
      </c>
      <c r="AD25" s="27">
        <v>7.0000000000000007E-2</v>
      </c>
      <c r="AE25" s="57"/>
      <c r="AF25" s="58"/>
      <c r="AG25" s="192">
        <v>934</v>
      </c>
      <c r="AH25" s="192">
        <v>1226</v>
      </c>
      <c r="AI25" s="192">
        <v>1531</v>
      </c>
      <c r="AJ25" s="193">
        <v>1524</v>
      </c>
      <c r="AK25" s="194">
        <v>1385</v>
      </c>
      <c r="AL25" s="36"/>
      <c r="AM25" s="37"/>
      <c r="AN25" s="37">
        <v>8.3000000000000004E-2</v>
      </c>
      <c r="AO25" s="37">
        <v>8.3000000000000004E-2</v>
      </c>
      <c r="AP25" s="37">
        <v>8.4000000000000005E-2</v>
      </c>
      <c r="AQ25" s="42">
        <v>8.5999999999999993E-2</v>
      </c>
      <c r="AR25" s="27">
        <v>0.08</v>
      </c>
    </row>
    <row r="26" spans="1:44" x14ac:dyDescent="0.25">
      <c r="A26" s="374"/>
      <c r="B26" s="175" t="s">
        <v>2</v>
      </c>
      <c r="C26" s="302">
        <v>3</v>
      </c>
      <c r="D26" s="195">
        <v>3</v>
      </c>
      <c r="E26" s="195">
        <v>3</v>
      </c>
      <c r="F26" s="195">
        <v>5</v>
      </c>
      <c r="G26" s="195">
        <v>20</v>
      </c>
      <c r="H26" s="196">
        <v>26</v>
      </c>
      <c r="I26" s="179"/>
      <c r="J26" s="34">
        <v>7.4999999999999997E-2</v>
      </c>
      <c r="K26" s="35">
        <v>4.2999999999999997E-2</v>
      </c>
      <c r="L26" s="35">
        <v>2.7E-2</v>
      </c>
      <c r="M26" s="35">
        <v>3.6999999999999998E-2</v>
      </c>
      <c r="N26" s="35">
        <v>0.105</v>
      </c>
      <c r="O26" s="41">
        <v>0.14000000000000001</v>
      </c>
      <c r="P26" s="76"/>
      <c r="Q26" s="54"/>
      <c r="R26" s="55"/>
      <c r="S26" s="195">
        <v>134</v>
      </c>
      <c r="T26" s="195">
        <v>237</v>
      </c>
      <c r="U26" s="195">
        <v>325</v>
      </c>
      <c r="V26" s="196">
        <v>365</v>
      </c>
      <c r="W26" s="179"/>
      <c r="X26" s="34"/>
      <c r="Y26" s="35"/>
      <c r="Z26" s="35">
        <v>0.08</v>
      </c>
      <c r="AA26" s="35">
        <v>8.1000000000000003E-2</v>
      </c>
      <c r="AB26" s="35">
        <v>7.9000000000000001E-2</v>
      </c>
      <c r="AC26" s="41">
        <v>7.0000000000000007E-2</v>
      </c>
      <c r="AD26" s="76"/>
      <c r="AE26" s="54"/>
      <c r="AF26" s="55"/>
      <c r="AG26" s="195">
        <v>1031</v>
      </c>
      <c r="AH26" s="195">
        <v>1331</v>
      </c>
      <c r="AI26" s="195">
        <v>1602</v>
      </c>
      <c r="AJ26" s="196">
        <v>1611</v>
      </c>
      <c r="AK26" s="179"/>
      <c r="AL26" s="34"/>
      <c r="AM26" s="35"/>
      <c r="AN26" s="35">
        <v>9.0999999999999998E-2</v>
      </c>
      <c r="AO26" s="35">
        <v>0.09</v>
      </c>
      <c r="AP26" s="35">
        <v>8.6999999999999994E-2</v>
      </c>
      <c r="AQ26" s="41">
        <v>0.09</v>
      </c>
      <c r="AR26" s="76"/>
    </row>
    <row r="27" spans="1:44" x14ac:dyDescent="0.25">
      <c r="A27" s="375"/>
      <c r="B27" s="303" t="s">
        <v>3</v>
      </c>
      <c r="C27" s="304">
        <v>3</v>
      </c>
      <c r="D27" s="197">
        <v>3</v>
      </c>
      <c r="E27" s="197">
        <v>3</v>
      </c>
      <c r="F27" s="197">
        <v>5</v>
      </c>
      <c r="G27" s="197">
        <v>26</v>
      </c>
      <c r="H27" s="198">
        <v>26</v>
      </c>
      <c r="I27" s="199"/>
      <c r="J27" s="39">
        <v>7.4999999999999997E-2</v>
      </c>
      <c r="K27" s="40">
        <v>4.2999999999999997E-2</v>
      </c>
      <c r="L27" s="40">
        <v>2.8000000000000001E-2</v>
      </c>
      <c r="M27" s="40">
        <v>3.9E-2</v>
      </c>
      <c r="N27" s="40">
        <v>0.14000000000000001</v>
      </c>
      <c r="O27" s="43">
        <v>0.14399999999999999</v>
      </c>
      <c r="P27" s="77"/>
      <c r="Q27" s="59"/>
      <c r="R27" s="60"/>
      <c r="S27" s="197">
        <v>136</v>
      </c>
      <c r="T27" s="197">
        <v>245</v>
      </c>
      <c r="U27" s="197">
        <v>330</v>
      </c>
      <c r="V27" s="198">
        <v>387</v>
      </c>
      <c r="W27" s="199"/>
      <c r="X27" s="39"/>
      <c r="Y27" s="40"/>
      <c r="Z27" s="40">
        <v>8.1000000000000003E-2</v>
      </c>
      <c r="AA27" s="40">
        <v>8.5000000000000006E-2</v>
      </c>
      <c r="AB27" s="40">
        <v>0.08</v>
      </c>
      <c r="AC27" s="43">
        <v>7.4999999999999997E-2</v>
      </c>
      <c r="AD27" s="77"/>
      <c r="AE27" s="59"/>
      <c r="AF27" s="60"/>
      <c r="AG27" s="197">
        <v>1107</v>
      </c>
      <c r="AH27" s="197">
        <v>1429</v>
      </c>
      <c r="AI27" s="197">
        <v>1710</v>
      </c>
      <c r="AJ27" s="198">
        <v>1694</v>
      </c>
      <c r="AK27" s="199"/>
      <c r="AL27" s="39"/>
      <c r="AM27" s="40"/>
      <c r="AN27" s="40">
        <v>9.8000000000000004E-2</v>
      </c>
      <c r="AO27" s="40">
        <v>9.6000000000000002E-2</v>
      </c>
      <c r="AP27" s="40">
        <v>9.2999999999999999E-2</v>
      </c>
      <c r="AQ27" s="43">
        <v>9.4E-2</v>
      </c>
      <c r="AR27" s="77"/>
    </row>
    <row r="28" spans="1:44" x14ac:dyDescent="0.25">
      <c r="A28" s="373" t="s">
        <v>22</v>
      </c>
      <c r="B28" s="175" t="s">
        <v>1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90">
        <v>0</v>
      </c>
      <c r="J28" s="91">
        <v>0</v>
      </c>
      <c r="K28" s="92">
        <v>0</v>
      </c>
      <c r="L28" s="92">
        <v>0</v>
      </c>
      <c r="M28" s="92">
        <v>0</v>
      </c>
      <c r="N28" s="92">
        <v>0</v>
      </c>
      <c r="O28" s="93">
        <v>0</v>
      </c>
      <c r="P28" s="94">
        <v>0</v>
      </c>
      <c r="Q28" s="87"/>
      <c r="R28" s="88"/>
      <c r="S28" s="192">
        <v>0</v>
      </c>
      <c r="T28" s="192">
        <v>1</v>
      </c>
      <c r="U28" s="192">
        <v>2</v>
      </c>
      <c r="V28" s="193">
        <v>1</v>
      </c>
      <c r="W28" s="194">
        <v>2</v>
      </c>
      <c r="X28" s="36"/>
      <c r="Y28" s="37"/>
      <c r="Z28" s="37">
        <v>0</v>
      </c>
      <c r="AA28" s="37">
        <v>0</v>
      </c>
      <c r="AB28" s="37">
        <v>0</v>
      </c>
      <c r="AC28" s="42">
        <v>0</v>
      </c>
      <c r="AD28" s="27">
        <v>0</v>
      </c>
      <c r="AE28" s="87"/>
      <c r="AF28" s="88"/>
      <c r="AG28" s="192">
        <v>2</v>
      </c>
      <c r="AH28" s="192">
        <v>3</v>
      </c>
      <c r="AI28" s="192">
        <v>2</v>
      </c>
      <c r="AJ28" s="193">
        <v>3</v>
      </c>
      <c r="AK28" s="194">
        <v>5</v>
      </c>
      <c r="AL28" s="36"/>
      <c r="AM28" s="37"/>
      <c r="AN28" s="37">
        <v>0</v>
      </c>
      <c r="AO28" s="37">
        <v>0</v>
      </c>
      <c r="AP28" s="37">
        <v>0</v>
      </c>
      <c r="AQ28" s="42">
        <v>0</v>
      </c>
      <c r="AR28" s="27">
        <v>0</v>
      </c>
    </row>
    <row r="29" spans="1:44" x14ac:dyDescent="0.25">
      <c r="A29" s="374"/>
      <c r="B29" s="175" t="s">
        <v>2</v>
      </c>
      <c r="C29" s="95">
        <v>0</v>
      </c>
      <c r="D29" s="96">
        <v>0</v>
      </c>
      <c r="E29" s="96">
        <v>0</v>
      </c>
      <c r="F29" s="96">
        <v>0</v>
      </c>
      <c r="G29" s="96">
        <v>0</v>
      </c>
      <c r="H29" s="97">
        <v>0</v>
      </c>
      <c r="I29" s="98"/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100">
        <v>0</v>
      </c>
      <c r="P29" s="101"/>
      <c r="Q29" s="95"/>
      <c r="R29" s="96"/>
      <c r="S29" s="195">
        <v>0</v>
      </c>
      <c r="T29" s="195">
        <v>2</v>
      </c>
      <c r="U29" s="195">
        <v>0</v>
      </c>
      <c r="V29" s="196">
        <v>1</v>
      </c>
      <c r="W29" s="179"/>
      <c r="X29" s="35"/>
      <c r="Y29" s="35"/>
      <c r="Z29" s="35">
        <v>0</v>
      </c>
      <c r="AA29" s="35">
        <v>1E-3</v>
      </c>
      <c r="AB29" s="35">
        <v>0</v>
      </c>
      <c r="AC29" s="41">
        <v>0</v>
      </c>
      <c r="AD29" s="76"/>
      <c r="AE29" s="95"/>
      <c r="AF29" s="96"/>
      <c r="AG29" s="195">
        <v>2</v>
      </c>
      <c r="AH29" s="195">
        <v>3</v>
      </c>
      <c r="AI29" s="195">
        <v>2</v>
      </c>
      <c r="AJ29" s="196">
        <v>3</v>
      </c>
      <c r="AK29" s="179"/>
      <c r="AL29" s="35"/>
      <c r="AM29" s="35"/>
      <c r="AN29" s="35">
        <v>0</v>
      </c>
      <c r="AO29" s="35">
        <v>0</v>
      </c>
      <c r="AP29" s="35">
        <v>0</v>
      </c>
      <c r="AQ29" s="41">
        <v>0</v>
      </c>
      <c r="AR29" s="76"/>
    </row>
    <row r="30" spans="1:44" x14ac:dyDescent="0.25">
      <c r="A30" s="375"/>
      <c r="B30" s="303" t="s">
        <v>3</v>
      </c>
      <c r="C30" s="102">
        <v>0</v>
      </c>
      <c r="D30" s="103">
        <v>0</v>
      </c>
      <c r="E30" s="103">
        <v>0</v>
      </c>
      <c r="F30" s="103">
        <v>0</v>
      </c>
      <c r="G30" s="104">
        <v>0</v>
      </c>
      <c r="H30" s="104">
        <v>0</v>
      </c>
      <c r="I30" s="105"/>
      <c r="J30" s="106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8"/>
      <c r="Q30" s="102"/>
      <c r="R30" s="103"/>
      <c r="S30" s="197">
        <v>0</v>
      </c>
      <c r="T30" s="197">
        <v>2</v>
      </c>
      <c r="U30" s="198">
        <v>0</v>
      </c>
      <c r="V30" s="198">
        <v>1</v>
      </c>
      <c r="W30" s="199"/>
      <c r="X30" s="34"/>
      <c r="Y30" s="43"/>
      <c r="Z30" s="43">
        <v>0</v>
      </c>
      <c r="AA30" s="43">
        <v>1E-3</v>
      </c>
      <c r="AB30" s="43">
        <v>0</v>
      </c>
      <c r="AC30" s="43">
        <v>0</v>
      </c>
      <c r="AD30" s="77"/>
      <c r="AE30" s="102"/>
      <c r="AF30" s="103"/>
      <c r="AG30" s="197">
        <v>2</v>
      </c>
      <c r="AH30" s="197">
        <v>3</v>
      </c>
      <c r="AI30" s="198">
        <v>4</v>
      </c>
      <c r="AJ30" s="198">
        <v>4</v>
      </c>
      <c r="AK30" s="199"/>
      <c r="AL30" s="34"/>
      <c r="AM30" s="43"/>
      <c r="AN30" s="43">
        <v>0</v>
      </c>
      <c r="AO30" s="43">
        <v>0</v>
      </c>
      <c r="AP30" s="43">
        <v>0</v>
      </c>
      <c r="AQ30" s="43">
        <v>0</v>
      </c>
      <c r="AR30" s="77"/>
    </row>
    <row r="31" spans="1:44" x14ac:dyDescent="0.25">
      <c r="A31" s="373" t="s">
        <v>25</v>
      </c>
      <c r="B31" s="175" t="s">
        <v>1</v>
      </c>
      <c r="C31" s="301">
        <v>0</v>
      </c>
      <c r="D31" s="192">
        <v>0</v>
      </c>
      <c r="E31" s="192">
        <v>0</v>
      </c>
      <c r="F31" s="192">
        <v>0</v>
      </c>
      <c r="G31" s="192">
        <v>2</v>
      </c>
      <c r="H31" s="193">
        <v>0</v>
      </c>
      <c r="I31" s="61">
        <v>0</v>
      </c>
      <c r="J31" s="67">
        <v>0</v>
      </c>
      <c r="K31" s="68">
        <v>0</v>
      </c>
      <c r="L31" s="68">
        <v>0</v>
      </c>
      <c r="M31" s="68">
        <v>0</v>
      </c>
      <c r="N31" s="37">
        <v>0.01</v>
      </c>
      <c r="O31" s="69">
        <v>0</v>
      </c>
      <c r="P31" s="79">
        <v>0</v>
      </c>
      <c r="Q31" s="57"/>
      <c r="R31" s="58"/>
      <c r="S31" s="192">
        <v>10</v>
      </c>
      <c r="T31" s="192">
        <v>19</v>
      </c>
      <c r="U31" s="192">
        <v>17</v>
      </c>
      <c r="V31" s="193">
        <v>14</v>
      </c>
      <c r="W31" s="61">
        <v>14</v>
      </c>
      <c r="X31" s="36"/>
      <c r="Y31" s="37"/>
      <c r="Z31" s="37">
        <v>6.0000000000000001E-3</v>
      </c>
      <c r="AA31" s="37">
        <v>6.0000000000000001E-3</v>
      </c>
      <c r="AB31" s="37">
        <v>4.0000000000000001E-3</v>
      </c>
      <c r="AC31" s="42">
        <v>3.0000000000000001E-3</v>
      </c>
      <c r="AD31" s="38">
        <v>2E-3</v>
      </c>
      <c r="AE31" s="57"/>
      <c r="AF31" s="58"/>
      <c r="AG31" s="192">
        <v>81</v>
      </c>
      <c r="AH31" s="192">
        <v>128</v>
      </c>
      <c r="AI31" s="192">
        <v>94</v>
      </c>
      <c r="AJ31" s="193">
        <v>80</v>
      </c>
      <c r="AK31" s="61">
        <v>67</v>
      </c>
      <c r="AL31" s="36"/>
      <c r="AM31" s="37"/>
      <c r="AN31" s="37">
        <v>7.0000000000000001E-3</v>
      </c>
      <c r="AO31" s="37">
        <v>8.9999999999999993E-3</v>
      </c>
      <c r="AP31" s="37">
        <v>5.0000000000000001E-3</v>
      </c>
      <c r="AQ31" s="42">
        <v>4.0000000000000001E-3</v>
      </c>
      <c r="AR31" s="38">
        <v>4.0000000000000001E-3</v>
      </c>
    </row>
    <row r="32" spans="1:44" x14ac:dyDescent="0.25">
      <c r="A32" s="374"/>
      <c r="B32" s="175" t="s">
        <v>2</v>
      </c>
      <c r="C32" s="302">
        <v>0</v>
      </c>
      <c r="D32" s="195">
        <v>0</v>
      </c>
      <c r="E32" s="195">
        <v>0</v>
      </c>
      <c r="F32" s="195">
        <v>1</v>
      </c>
      <c r="G32" s="195">
        <v>0</v>
      </c>
      <c r="H32" s="196">
        <v>0</v>
      </c>
      <c r="I32" s="179"/>
      <c r="J32" s="71">
        <v>0</v>
      </c>
      <c r="K32" s="71">
        <v>0</v>
      </c>
      <c r="L32" s="71">
        <v>0</v>
      </c>
      <c r="M32" s="35">
        <v>7.0000000000000001E-3</v>
      </c>
      <c r="N32" s="71">
        <v>0</v>
      </c>
      <c r="O32" s="72">
        <v>0</v>
      </c>
      <c r="P32" s="76"/>
      <c r="Q32" s="54"/>
      <c r="R32" s="55"/>
      <c r="S32" s="195">
        <v>10</v>
      </c>
      <c r="T32" s="195">
        <v>14</v>
      </c>
      <c r="U32" s="195">
        <v>14</v>
      </c>
      <c r="V32" s="196">
        <v>14</v>
      </c>
      <c r="W32" s="179"/>
      <c r="X32" s="35"/>
      <c r="Y32" s="35"/>
      <c r="Z32" s="35">
        <v>6.0000000000000001E-3</v>
      </c>
      <c r="AA32" s="35">
        <v>5.0000000000000001E-3</v>
      </c>
      <c r="AB32" s="35">
        <v>3.0000000000000001E-3</v>
      </c>
      <c r="AC32" s="41">
        <v>3.0000000000000001E-3</v>
      </c>
      <c r="AD32" s="76"/>
      <c r="AE32" s="54"/>
      <c r="AF32" s="55"/>
      <c r="AG32" s="195">
        <v>89</v>
      </c>
      <c r="AH32" s="195">
        <v>97</v>
      </c>
      <c r="AI32" s="195">
        <v>75</v>
      </c>
      <c r="AJ32" s="196">
        <v>65</v>
      </c>
      <c r="AK32" s="179"/>
      <c r="AL32" s="35"/>
      <c r="AM32" s="35"/>
      <c r="AN32" s="35">
        <v>8.0000000000000002E-3</v>
      </c>
      <c r="AO32" s="35">
        <v>7.0000000000000001E-3</v>
      </c>
      <c r="AP32" s="35">
        <v>4.0000000000000001E-3</v>
      </c>
      <c r="AQ32" s="41">
        <v>4.0000000000000001E-3</v>
      </c>
      <c r="AR32" s="76"/>
    </row>
    <row r="33" spans="1:44" x14ac:dyDescent="0.25">
      <c r="A33" s="375"/>
      <c r="B33" s="303" t="s">
        <v>3</v>
      </c>
      <c r="C33" s="304">
        <v>0</v>
      </c>
      <c r="D33" s="197">
        <v>0</v>
      </c>
      <c r="E33" s="197">
        <v>0</v>
      </c>
      <c r="F33" s="197">
        <v>1</v>
      </c>
      <c r="G33" s="198">
        <v>0</v>
      </c>
      <c r="H33" s="198">
        <v>0</v>
      </c>
      <c r="I33" s="199"/>
      <c r="J33" s="70">
        <v>0</v>
      </c>
      <c r="K33" s="73">
        <v>0</v>
      </c>
      <c r="L33" s="73">
        <v>0</v>
      </c>
      <c r="M33" s="40">
        <v>8.0000000000000002E-3</v>
      </c>
      <c r="N33" s="73">
        <v>0</v>
      </c>
      <c r="O33" s="73">
        <v>0</v>
      </c>
      <c r="P33" s="77"/>
      <c r="Q33" s="59"/>
      <c r="R33" s="60"/>
      <c r="S33" s="197">
        <v>11</v>
      </c>
      <c r="T33" s="197">
        <v>17</v>
      </c>
      <c r="U33" s="198">
        <v>12</v>
      </c>
      <c r="V33" s="198">
        <v>13</v>
      </c>
      <c r="W33" s="199"/>
      <c r="X33" s="34"/>
      <c r="Y33" s="43"/>
      <c r="Z33" s="43">
        <v>7.0000000000000001E-3</v>
      </c>
      <c r="AA33" s="40">
        <v>6.0000000000000001E-3</v>
      </c>
      <c r="AB33" s="43">
        <v>3.0000000000000001E-3</v>
      </c>
      <c r="AC33" s="43">
        <v>3.0000000000000001E-3</v>
      </c>
      <c r="AD33" s="77"/>
      <c r="AE33" s="59"/>
      <c r="AF33" s="60"/>
      <c r="AG33" s="197">
        <v>85</v>
      </c>
      <c r="AH33" s="197">
        <v>85</v>
      </c>
      <c r="AI33" s="198">
        <v>72</v>
      </c>
      <c r="AJ33" s="198">
        <v>77</v>
      </c>
      <c r="AK33" s="199"/>
      <c r="AL33" s="34"/>
      <c r="AM33" s="43"/>
      <c r="AN33" s="43">
        <v>8.0000000000000002E-3</v>
      </c>
      <c r="AO33" s="40">
        <v>6.0000000000000001E-3</v>
      </c>
      <c r="AP33" s="43">
        <v>4.0000000000000001E-3</v>
      </c>
      <c r="AQ33" s="43">
        <v>4.0000000000000001E-3</v>
      </c>
      <c r="AR33" s="77"/>
    </row>
    <row r="34" spans="1:44" x14ac:dyDescent="0.25">
      <c r="A34" s="373" t="s">
        <v>23</v>
      </c>
      <c r="B34" s="175" t="s">
        <v>1</v>
      </c>
      <c r="C34" s="301">
        <v>0</v>
      </c>
      <c r="D34" s="192">
        <v>0</v>
      </c>
      <c r="E34" s="192">
        <v>0</v>
      </c>
      <c r="F34" s="192">
        <v>0</v>
      </c>
      <c r="G34" s="192">
        <v>0</v>
      </c>
      <c r="H34" s="193">
        <v>0</v>
      </c>
      <c r="I34" s="194">
        <v>1</v>
      </c>
      <c r="J34" s="67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27">
        <v>5.0000000000000001E-3</v>
      </c>
      <c r="Q34" s="57"/>
      <c r="R34" s="58"/>
      <c r="S34" s="192">
        <v>5</v>
      </c>
      <c r="T34" s="192">
        <v>14</v>
      </c>
      <c r="U34" s="192">
        <v>25</v>
      </c>
      <c r="V34" s="193">
        <v>26</v>
      </c>
      <c r="W34" s="194">
        <v>38</v>
      </c>
      <c r="X34" s="36"/>
      <c r="Y34" s="37"/>
      <c r="Z34" s="37">
        <v>3.0000000000000001E-3</v>
      </c>
      <c r="AA34" s="37">
        <v>5.0000000000000001E-3</v>
      </c>
      <c r="AB34" s="37">
        <v>6.0000000000000001E-3</v>
      </c>
      <c r="AC34" s="42">
        <v>5.0000000000000001E-3</v>
      </c>
      <c r="AD34" s="27">
        <v>6.0000000000000001E-3</v>
      </c>
      <c r="AE34" s="57"/>
      <c r="AF34" s="58"/>
      <c r="AG34" s="192">
        <v>117</v>
      </c>
      <c r="AH34" s="192">
        <v>207</v>
      </c>
      <c r="AI34" s="192">
        <v>270</v>
      </c>
      <c r="AJ34" s="193">
        <v>298</v>
      </c>
      <c r="AK34" s="194">
        <v>323</v>
      </c>
      <c r="AL34" s="36"/>
      <c r="AM34" s="37"/>
      <c r="AN34" s="37">
        <v>0.01</v>
      </c>
      <c r="AO34" s="37">
        <v>1.4E-2</v>
      </c>
      <c r="AP34" s="37">
        <v>1.4999999999999999E-2</v>
      </c>
      <c r="AQ34" s="42">
        <v>1.7000000000000001E-2</v>
      </c>
      <c r="AR34" s="27">
        <v>1.9E-2</v>
      </c>
    </row>
    <row r="35" spans="1:44" x14ac:dyDescent="0.25">
      <c r="A35" s="374"/>
      <c r="B35" s="175" t="s">
        <v>2</v>
      </c>
      <c r="C35" s="302">
        <v>0</v>
      </c>
      <c r="D35" s="195">
        <v>0</v>
      </c>
      <c r="E35" s="195">
        <v>0</v>
      </c>
      <c r="F35" s="195">
        <v>0</v>
      </c>
      <c r="G35" s="195">
        <v>0</v>
      </c>
      <c r="H35" s="196">
        <v>0</v>
      </c>
      <c r="I35" s="179"/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2">
        <v>0</v>
      </c>
      <c r="P35" s="76"/>
      <c r="Q35" s="54"/>
      <c r="R35" s="55"/>
      <c r="S35" s="195">
        <v>5</v>
      </c>
      <c r="T35" s="195">
        <v>15</v>
      </c>
      <c r="U35" s="195">
        <v>28</v>
      </c>
      <c r="V35" s="196">
        <v>25</v>
      </c>
      <c r="W35" s="179"/>
      <c r="X35" s="35"/>
      <c r="Y35" s="35"/>
      <c r="Z35" s="35">
        <v>3.0000000000000001E-3</v>
      </c>
      <c r="AA35" s="35">
        <v>5.0000000000000001E-3</v>
      </c>
      <c r="AB35" s="35">
        <v>7.0000000000000001E-3</v>
      </c>
      <c r="AC35" s="41">
        <v>5.0000000000000001E-3</v>
      </c>
      <c r="AD35" s="76"/>
      <c r="AE35" s="54"/>
      <c r="AF35" s="55"/>
      <c r="AG35" s="195">
        <v>128</v>
      </c>
      <c r="AH35" s="195">
        <v>213</v>
      </c>
      <c r="AI35" s="195">
        <v>271</v>
      </c>
      <c r="AJ35" s="196">
        <v>306</v>
      </c>
      <c r="AK35" s="179"/>
      <c r="AL35" s="35"/>
      <c r="AM35" s="35"/>
      <c r="AN35" s="35">
        <v>1.0999999999999999E-2</v>
      </c>
      <c r="AO35" s="35">
        <v>1.4E-2</v>
      </c>
      <c r="AP35" s="35">
        <v>1.4999999999999999E-2</v>
      </c>
      <c r="AQ35" s="41">
        <v>1.7000000000000001E-2</v>
      </c>
      <c r="AR35" s="76"/>
    </row>
    <row r="36" spans="1:44" x14ac:dyDescent="0.25">
      <c r="A36" s="375"/>
      <c r="B36" s="303" t="s">
        <v>3</v>
      </c>
      <c r="C36" s="304">
        <v>0</v>
      </c>
      <c r="D36" s="197">
        <v>0</v>
      </c>
      <c r="E36" s="197">
        <v>0</v>
      </c>
      <c r="F36" s="197">
        <v>0</v>
      </c>
      <c r="G36" s="198">
        <v>0</v>
      </c>
      <c r="H36" s="198">
        <v>0</v>
      </c>
      <c r="I36" s="199"/>
      <c r="J36" s="70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7"/>
      <c r="Q36" s="59"/>
      <c r="R36" s="60"/>
      <c r="S36" s="197">
        <v>6</v>
      </c>
      <c r="T36" s="197">
        <v>16</v>
      </c>
      <c r="U36" s="198">
        <v>29</v>
      </c>
      <c r="V36" s="198">
        <v>28</v>
      </c>
      <c r="W36" s="199"/>
      <c r="X36" s="34"/>
      <c r="Y36" s="43"/>
      <c r="Z36" s="43">
        <v>4.0000000000000001E-3</v>
      </c>
      <c r="AA36" s="43">
        <v>6.0000000000000001E-3</v>
      </c>
      <c r="AB36" s="43">
        <v>7.0000000000000001E-3</v>
      </c>
      <c r="AC36" s="43">
        <v>5.0000000000000001E-3</v>
      </c>
      <c r="AD36" s="77"/>
      <c r="AE36" s="59"/>
      <c r="AF36" s="60"/>
      <c r="AG36" s="197">
        <v>133</v>
      </c>
      <c r="AH36" s="197">
        <v>214</v>
      </c>
      <c r="AI36" s="198">
        <v>277</v>
      </c>
      <c r="AJ36" s="198">
        <v>314</v>
      </c>
      <c r="AK36" s="199"/>
      <c r="AL36" s="34"/>
      <c r="AM36" s="43"/>
      <c r="AN36" s="43">
        <v>1.2E-2</v>
      </c>
      <c r="AO36" s="43">
        <v>1.4E-2</v>
      </c>
      <c r="AP36" s="43">
        <v>1.4999999999999999E-2</v>
      </c>
      <c r="AQ36" s="43">
        <v>1.7000000000000001E-2</v>
      </c>
      <c r="AR36" s="77"/>
    </row>
    <row r="37" spans="1:44" x14ac:dyDescent="0.25">
      <c r="A37" s="373" t="s">
        <v>24</v>
      </c>
      <c r="B37" s="175" t="s">
        <v>1</v>
      </c>
      <c r="C37" s="301">
        <v>0</v>
      </c>
      <c r="D37" s="192">
        <v>0</v>
      </c>
      <c r="E37" s="192">
        <v>0</v>
      </c>
      <c r="F37" s="192">
        <v>0</v>
      </c>
      <c r="G37" s="192">
        <v>0</v>
      </c>
      <c r="H37" s="193">
        <v>0</v>
      </c>
      <c r="I37" s="194">
        <v>3</v>
      </c>
      <c r="J37" s="67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  <c r="P37" s="27">
        <v>1.4999999999999999E-2</v>
      </c>
      <c r="Q37" s="57"/>
      <c r="R37" s="58"/>
      <c r="S37" s="192">
        <v>21</v>
      </c>
      <c r="T37" s="192">
        <v>29</v>
      </c>
      <c r="U37" s="192">
        <v>44</v>
      </c>
      <c r="V37" s="193">
        <v>54</v>
      </c>
      <c r="W37" s="194">
        <v>74</v>
      </c>
      <c r="X37" s="36"/>
      <c r="Y37" s="37"/>
      <c r="Z37" s="37">
        <v>1.2999999999999999E-2</v>
      </c>
      <c r="AA37" s="37">
        <v>0.01</v>
      </c>
      <c r="AB37" s="37">
        <v>1.0999999999999999E-2</v>
      </c>
      <c r="AC37" s="42">
        <v>0.01</v>
      </c>
      <c r="AD37" s="27">
        <v>1.2999999999999999E-2</v>
      </c>
      <c r="AE37" s="57"/>
      <c r="AF37" s="58"/>
      <c r="AG37" s="192">
        <v>24</v>
      </c>
      <c r="AH37" s="192">
        <v>29</v>
      </c>
      <c r="AI37" s="192">
        <v>40</v>
      </c>
      <c r="AJ37" s="193">
        <v>46</v>
      </c>
      <c r="AK37" s="194">
        <v>51</v>
      </c>
      <c r="AL37" s="36"/>
      <c r="AM37" s="37"/>
      <c r="AN37" s="37">
        <v>2E-3</v>
      </c>
      <c r="AO37" s="37">
        <v>2E-3</v>
      </c>
      <c r="AP37" s="37">
        <v>2E-3</v>
      </c>
      <c r="AQ37" s="42">
        <v>3.0000000000000001E-3</v>
      </c>
      <c r="AR37" s="27">
        <v>3.0000000000000001E-3</v>
      </c>
    </row>
    <row r="38" spans="1:44" x14ac:dyDescent="0.25">
      <c r="A38" s="374"/>
      <c r="B38" s="175" t="s">
        <v>2</v>
      </c>
      <c r="C38" s="302">
        <v>0</v>
      </c>
      <c r="D38" s="195">
        <v>0</v>
      </c>
      <c r="E38" s="195">
        <v>0</v>
      </c>
      <c r="F38" s="195">
        <v>0</v>
      </c>
      <c r="G38" s="195">
        <v>0</v>
      </c>
      <c r="H38" s="196">
        <v>0</v>
      </c>
      <c r="I38" s="179"/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2">
        <v>0</v>
      </c>
      <c r="P38" s="179"/>
      <c r="Q38" s="54"/>
      <c r="R38" s="55"/>
      <c r="S38" s="195">
        <v>25</v>
      </c>
      <c r="T38" s="195">
        <v>37</v>
      </c>
      <c r="U38" s="195">
        <v>51</v>
      </c>
      <c r="V38" s="196">
        <v>58</v>
      </c>
      <c r="W38" s="179"/>
      <c r="X38" s="35"/>
      <c r="Y38" s="35"/>
      <c r="Z38" s="35">
        <v>1.4999999999999999E-2</v>
      </c>
      <c r="AA38" s="35">
        <v>1.2999999999999999E-2</v>
      </c>
      <c r="AB38" s="35">
        <v>1.2E-2</v>
      </c>
      <c r="AC38" s="41">
        <v>1.0999999999999999E-2</v>
      </c>
      <c r="AD38" s="76"/>
      <c r="AE38" s="54"/>
      <c r="AF38" s="55"/>
      <c r="AG38" s="195">
        <v>20</v>
      </c>
      <c r="AH38" s="195">
        <v>33</v>
      </c>
      <c r="AI38" s="195">
        <v>41</v>
      </c>
      <c r="AJ38" s="196">
        <v>48</v>
      </c>
      <c r="AK38" s="179"/>
      <c r="AL38" s="35"/>
      <c r="AM38" s="35"/>
      <c r="AN38" s="35">
        <v>2E-3</v>
      </c>
      <c r="AO38" s="35">
        <v>2E-3</v>
      </c>
      <c r="AP38" s="35">
        <v>2E-3</v>
      </c>
      <c r="AQ38" s="41">
        <v>3.0000000000000001E-3</v>
      </c>
      <c r="AR38" s="76"/>
    </row>
    <row r="39" spans="1:44" x14ac:dyDescent="0.25">
      <c r="A39" s="375"/>
      <c r="B39" s="303" t="s">
        <v>3</v>
      </c>
      <c r="C39" s="304">
        <v>0</v>
      </c>
      <c r="D39" s="197">
        <v>0</v>
      </c>
      <c r="E39" s="197">
        <v>0</v>
      </c>
      <c r="F39" s="197">
        <v>0</v>
      </c>
      <c r="G39" s="197">
        <v>0</v>
      </c>
      <c r="H39" s="198">
        <v>0</v>
      </c>
      <c r="I39" s="199"/>
      <c r="J39" s="70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199"/>
      <c r="Q39" s="59"/>
      <c r="R39" s="60"/>
      <c r="S39" s="197">
        <v>25</v>
      </c>
      <c r="T39" s="197">
        <v>43</v>
      </c>
      <c r="U39" s="197">
        <v>56</v>
      </c>
      <c r="V39" s="198">
        <v>65</v>
      </c>
      <c r="W39" s="199"/>
      <c r="X39" s="34"/>
      <c r="Y39" s="43"/>
      <c r="Z39" s="43">
        <v>1.4999999999999999E-2</v>
      </c>
      <c r="AA39" s="43">
        <v>1.4999999999999999E-2</v>
      </c>
      <c r="AB39" s="43">
        <v>1.4E-2</v>
      </c>
      <c r="AC39" s="43">
        <v>1.2999999999999999E-2</v>
      </c>
      <c r="AD39" s="77"/>
      <c r="AE39" s="59"/>
      <c r="AF39" s="60"/>
      <c r="AG39" s="197">
        <v>17</v>
      </c>
      <c r="AH39" s="197">
        <v>30</v>
      </c>
      <c r="AI39" s="197">
        <v>46</v>
      </c>
      <c r="AJ39" s="198">
        <v>52</v>
      </c>
      <c r="AK39" s="199"/>
      <c r="AL39" s="34"/>
      <c r="AM39" s="43"/>
      <c r="AN39" s="43">
        <v>2E-3</v>
      </c>
      <c r="AO39" s="43">
        <v>2E-3</v>
      </c>
      <c r="AP39" s="43">
        <v>2E-3</v>
      </c>
      <c r="AQ39" s="43">
        <v>3.0000000000000001E-3</v>
      </c>
      <c r="AR39" s="77"/>
    </row>
    <row r="40" spans="1:44" x14ac:dyDescent="0.25">
      <c r="A40" s="373" t="s">
        <v>34</v>
      </c>
      <c r="B40" s="175" t="s">
        <v>1</v>
      </c>
      <c r="C40" s="301">
        <v>0</v>
      </c>
      <c r="D40" s="192">
        <v>0</v>
      </c>
      <c r="E40" s="192">
        <v>0</v>
      </c>
      <c r="F40" s="192">
        <v>0</v>
      </c>
      <c r="G40" s="192">
        <v>0</v>
      </c>
      <c r="H40" s="193">
        <v>2</v>
      </c>
      <c r="I40" s="61">
        <v>2</v>
      </c>
      <c r="J40" s="67">
        <v>0</v>
      </c>
      <c r="K40" s="68">
        <v>0</v>
      </c>
      <c r="L40" s="68">
        <v>0</v>
      </c>
      <c r="M40" s="68">
        <v>0</v>
      </c>
      <c r="N40" s="68">
        <v>0</v>
      </c>
      <c r="O40" s="42">
        <v>1.0999999999999999E-2</v>
      </c>
      <c r="P40" s="38">
        <v>0.01</v>
      </c>
      <c r="Q40" s="57"/>
      <c r="R40" s="58"/>
      <c r="S40" s="192">
        <v>1</v>
      </c>
      <c r="T40" s="192">
        <v>1</v>
      </c>
      <c r="U40" s="192">
        <v>1</v>
      </c>
      <c r="V40" s="193">
        <v>11</v>
      </c>
      <c r="W40" s="61">
        <v>12</v>
      </c>
      <c r="X40" s="36"/>
      <c r="Y40" s="37"/>
      <c r="Z40" s="37">
        <v>1E-3</v>
      </c>
      <c r="AA40" s="37">
        <v>0</v>
      </c>
      <c r="AB40" s="37">
        <v>0</v>
      </c>
      <c r="AC40" s="42">
        <v>2E-3</v>
      </c>
      <c r="AD40" s="38">
        <v>2E-3</v>
      </c>
      <c r="AE40" s="57"/>
      <c r="AF40" s="58"/>
      <c r="AG40" s="192">
        <v>65</v>
      </c>
      <c r="AH40" s="192">
        <v>88</v>
      </c>
      <c r="AI40" s="192">
        <v>67</v>
      </c>
      <c r="AJ40" s="193">
        <v>85</v>
      </c>
      <c r="AK40" s="61">
        <v>90</v>
      </c>
      <c r="AL40" s="36"/>
      <c r="AM40" s="37"/>
      <c r="AN40" s="37">
        <v>6.0000000000000001E-3</v>
      </c>
      <c r="AO40" s="37">
        <v>6.0000000000000001E-3</v>
      </c>
      <c r="AP40" s="37">
        <v>4.0000000000000001E-3</v>
      </c>
      <c r="AQ40" s="42">
        <v>5.0000000000000001E-3</v>
      </c>
      <c r="AR40" s="38">
        <v>5.0000000000000001E-3</v>
      </c>
    </row>
    <row r="41" spans="1:44" x14ac:dyDescent="0.25">
      <c r="A41" s="374"/>
      <c r="B41" s="175" t="s">
        <v>2</v>
      </c>
      <c r="C41" s="302">
        <v>0</v>
      </c>
      <c r="D41" s="195">
        <v>0</v>
      </c>
      <c r="E41" s="195">
        <v>0</v>
      </c>
      <c r="F41" s="195">
        <v>0</v>
      </c>
      <c r="G41" s="195">
        <v>0</v>
      </c>
      <c r="H41" s="196">
        <v>1</v>
      </c>
      <c r="I41" s="179"/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41">
        <v>5.0000000000000001E-3</v>
      </c>
      <c r="P41" s="179"/>
      <c r="Q41" s="54"/>
      <c r="R41" s="55"/>
      <c r="S41" s="195">
        <v>1</v>
      </c>
      <c r="T41" s="195">
        <v>1</v>
      </c>
      <c r="U41" s="195">
        <v>1</v>
      </c>
      <c r="V41" s="196">
        <v>9</v>
      </c>
      <c r="W41" s="179"/>
      <c r="X41" s="35"/>
      <c r="Y41" s="35"/>
      <c r="Z41" s="35">
        <v>1E-3</v>
      </c>
      <c r="AA41" s="35">
        <v>0</v>
      </c>
      <c r="AB41" s="35">
        <v>0</v>
      </c>
      <c r="AC41" s="41">
        <v>2E-3</v>
      </c>
      <c r="AD41" s="76"/>
      <c r="AE41" s="54"/>
      <c r="AF41" s="55"/>
      <c r="AG41" s="195">
        <v>30</v>
      </c>
      <c r="AH41" s="195">
        <v>40</v>
      </c>
      <c r="AI41" s="195">
        <v>27</v>
      </c>
      <c r="AJ41" s="196">
        <v>54</v>
      </c>
      <c r="AK41" s="179"/>
      <c r="AL41" s="35"/>
      <c r="AM41" s="35"/>
      <c r="AN41" s="35">
        <v>3.0000000000000001E-3</v>
      </c>
      <c r="AO41" s="35">
        <v>3.0000000000000001E-3</v>
      </c>
      <c r="AP41" s="35">
        <v>1E-3</v>
      </c>
      <c r="AQ41" s="41">
        <v>3.0000000000000001E-3</v>
      </c>
      <c r="AR41" s="76"/>
    </row>
    <row r="42" spans="1:44" ht="15.75" thickBot="1" x14ac:dyDescent="0.3">
      <c r="A42" s="374"/>
      <c r="B42" s="180" t="s">
        <v>3</v>
      </c>
      <c r="C42" s="302">
        <v>0</v>
      </c>
      <c r="D42" s="195">
        <v>0</v>
      </c>
      <c r="E42" s="195">
        <v>0</v>
      </c>
      <c r="F42" s="195">
        <v>0</v>
      </c>
      <c r="G42" s="195">
        <v>0</v>
      </c>
      <c r="H42" s="196">
        <v>1</v>
      </c>
      <c r="I42" s="199"/>
      <c r="J42" s="85">
        <v>0</v>
      </c>
      <c r="K42" s="82">
        <v>0</v>
      </c>
      <c r="L42" s="82">
        <v>0</v>
      </c>
      <c r="M42" s="81">
        <v>0</v>
      </c>
      <c r="N42" s="81">
        <v>0</v>
      </c>
      <c r="O42" s="80">
        <v>6.0000000000000001E-3</v>
      </c>
      <c r="P42" s="183"/>
      <c r="Q42" s="54"/>
      <c r="R42" s="55"/>
      <c r="S42" s="195">
        <v>0</v>
      </c>
      <c r="T42" s="200">
        <v>0</v>
      </c>
      <c r="U42" s="200">
        <v>3</v>
      </c>
      <c r="V42" s="201">
        <v>4</v>
      </c>
      <c r="W42" s="183"/>
      <c r="X42" s="204"/>
      <c r="Y42" s="205"/>
      <c r="Z42" s="205">
        <v>0</v>
      </c>
      <c r="AA42" s="80">
        <v>0</v>
      </c>
      <c r="AB42" s="80">
        <v>1E-3</v>
      </c>
      <c r="AC42" s="80">
        <v>1E-3</v>
      </c>
      <c r="AD42" s="206"/>
      <c r="AE42" s="54"/>
      <c r="AF42" s="55"/>
      <c r="AG42" s="195">
        <v>7</v>
      </c>
      <c r="AH42" s="200">
        <v>11</v>
      </c>
      <c r="AI42" s="200">
        <v>7</v>
      </c>
      <c r="AJ42" s="201">
        <v>26</v>
      </c>
      <c r="AK42" s="183"/>
      <c r="AL42" s="204"/>
      <c r="AM42" s="205"/>
      <c r="AN42" s="205">
        <v>1E-3</v>
      </c>
      <c r="AO42" s="80">
        <v>1E-3</v>
      </c>
      <c r="AP42" s="80">
        <v>0</v>
      </c>
      <c r="AQ42" s="80">
        <v>1E-3</v>
      </c>
      <c r="AR42" s="206"/>
    </row>
    <row r="43" spans="1:44" x14ac:dyDescent="0.25">
      <c r="A43" s="356" t="s">
        <v>13</v>
      </c>
      <c r="B43" s="223" t="s">
        <v>1</v>
      </c>
      <c r="C43" s="267">
        <v>3</v>
      </c>
      <c r="D43" s="268">
        <v>6</v>
      </c>
      <c r="E43" s="268">
        <v>11</v>
      </c>
      <c r="F43" s="268">
        <v>11</v>
      </c>
      <c r="G43" s="268">
        <v>18</v>
      </c>
      <c r="H43" s="268">
        <v>38</v>
      </c>
      <c r="I43" s="269">
        <v>56</v>
      </c>
      <c r="J43" s="270">
        <f t="shared" ref="C43:N45" si="0">SUM(J4,J7,J10,J13,J16,J19,J22,J25,J28,J31,J34,J37,J40)</f>
        <v>7.4999999999999997E-2</v>
      </c>
      <c r="K43" s="270">
        <f t="shared" si="0"/>
        <v>8.4999999999999992E-2</v>
      </c>
      <c r="L43" s="270">
        <f t="shared" si="0"/>
        <v>9.8999999999999991E-2</v>
      </c>
      <c r="M43" s="270">
        <f t="shared" si="0"/>
        <v>7.6999999999999999E-2</v>
      </c>
      <c r="N43" s="270">
        <f t="shared" si="0"/>
        <v>9.1999999999999998E-2</v>
      </c>
      <c r="O43" s="270">
        <f>SUM(O4,O7,O10,O13,O16,O19,O22,O25,O28,O31,O34,O37,O40)</f>
        <v>0.20500000000000002</v>
      </c>
      <c r="P43" s="271">
        <f>SUM(P4,P7,P10,P13,P16,P19,P22,P25,P28,P31,P34,P37,P40)</f>
        <v>0.27600000000000002</v>
      </c>
      <c r="Q43" s="272"/>
      <c r="R43" s="268"/>
      <c r="S43" s="273">
        <f t="shared" ref="S43:U43" si="1">SUM(S4,S7,S10,S13,S16,S19,S22,S25,S28,S31,S34,S37,S40)</f>
        <v>279</v>
      </c>
      <c r="T43" s="274">
        <f t="shared" si="1"/>
        <v>502</v>
      </c>
      <c r="U43" s="274">
        <f t="shared" si="1"/>
        <v>718</v>
      </c>
      <c r="V43" s="274">
        <f>SUM(V4,V7,V10,V13,V16,V19,V22,V25,V28,V31,V34,V37,V40)</f>
        <v>898</v>
      </c>
      <c r="W43" s="275">
        <f>SUM(W4,W7,W10,W13,W16,W19,W22,W25,W28,W31,W34,W37,W40)</f>
        <v>1048</v>
      </c>
      <c r="X43" s="270"/>
      <c r="Y43" s="270"/>
      <c r="Z43" s="270">
        <f t="shared" ref="Z43:AB45" si="2">SUM(Z4,Z7,Z10,Z13,Z16,Z19,Z22,Z25,Z28,Z31,Z34,Z37,Z40)</f>
        <v>0.16700000000000004</v>
      </c>
      <c r="AA43" s="270">
        <f t="shared" si="2"/>
        <v>0.17000000000000004</v>
      </c>
      <c r="AB43" s="270">
        <f t="shared" si="2"/>
        <v>0.17300000000000001</v>
      </c>
      <c r="AC43" s="270">
        <f>SUM(AC4,AC7,AC10,AC13,AC16,AC19,AC22,AC25,AC28,AC31,AC34,AC37,AC40)</f>
        <v>0.17100000000000004</v>
      </c>
      <c r="AD43" s="271">
        <f>SUM(AD4,AD7,AD10,AD13,AD16,AD19,AD22,AD25,AD28,AD31,AD34,AD37,AD40)</f>
        <v>0.17700000000000005</v>
      </c>
      <c r="AE43" s="272"/>
      <c r="AF43" s="268"/>
      <c r="AG43" s="273">
        <f t="shared" ref="AG43:AI43" si="3">SUM(AG4,AG7,AG10,AG13,AG16,AG19,AG22,AG25,AG28,AG31,AG34,AG37,AG40)</f>
        <v>2393</v>
      </c>
      <c r="AH43" s="274">
        <f t="shared" si="3"/>
        <v>3196</v>
      </c>
      <c r="AI43" s="274">
        <f t="shared" si="3"/>
        <v>3895</v>
      </c>
      <c r="AJ43" s="274">
        <f>SUM(AJ4,AJ7,AJ10,AJ13,AJ16,AJ19,AJ22,AJ25,AJ28,AJ31,AJ34,AJ37,AJ40)</f>
        <v>4033</v>
      </c>
      <c r="AK43" s="275">
        <f>SUM(AK4,AK7,AK10,AK13,AK16,AK19,AK22,AK25,AK28,AK31,AK34,AK37,AK40)</f>
        <v>3745</v>
      </c>
      <c r="AL43" s="270"/>
      <c r="AM43" s="270"/>
      <c r="AN43" s="270">
        <f t="shared" ref="AN43:AP45" si="4">SUM(AN4,AN7,AN10,AN13,AN16,AN19,AN22,AN25,AN28,AN31,AN34,AN37,AN40)</f>
        <v>0.21200000000000002</v>
      </c>
      <c r="AO43" s="270">
        <f t="shared" si="4"/>
        <v>0.21700000000000003</v>
      </c>
      <c r="AP43" s="270">
        <f t="shared" si="4"/>
        <v>0.21300000000000002</v>
      </c>
      <c r="AQ43" s="270">
        <f>SUM(AQ4,AQ7,AQ10,AQ13,AQ16,AQ19,AQ22,AQ25,AQ28,AQ31,AQ34,AQ37,AQ40)</f>
        <v>0.22700000000000004</v>
      </c>
      <c r="AR43" s="334">
        <f>SUM(AR4,AR7,AR10,AR13,AR16,AR19,AR22,AR25,AR28,AR31,AR34,AR37,AR40)</f>
        <v>0.216</v>
      </c>
    </row>
    <row r="44" spans="1:44" x14ac:dyDescent="0.25">
      <c r="A44" s="345"/>
      <c r="B44" s="223" t="s">
        <v>2</v>
      </c>
      <c r="C44" s="276">
        <f t="shared" si="0"/>
        <v>3</v>
      </c>
      <c r="D44" s="276">
        <f t="shared" si="0"/>
        <v>6</v>
      </c>
      <c r="E44" s="276">
        <f t="shared" si="0"/>
        <v>12</v>
      </c>
      <c r="F44" s="276">
        <f t="shared" si="0"/>
        <v>24</v>
      </c>
      <c r="G44" s="276">
        <f t="shared" si="0"/>
        <v>37</v>
      </c>
      <c r="H44" s="276">
        <f>SUM(H5,H8,H11,H14,H17,H20,H23,H26,H29,H32,H35,H38,H41)</f>
        <v>42</v>
      </c>
      <c r="I44" s="163"/>
      <c r="J44" s="270">
        <f t="shared" si="0"/>
        <v>7.4999999999999997E-2</v>
      </c>
      <c r="K44" s="270">
        <f t="shared" si="0"/>
        <v>8.4999999999999992E-2</v>
      </c>
      <c r="L44" s="270">
        <f t="shared" si="0"/>
        <v>0.10799999999999998</v>
      </c>
      <c r="M44" s="270">
        <f t="shared" si="0"/>
        <v>0.17800000000000002</v>
      </c>
      <c r="N44" s="270">
        <f t="shared" si="0"/>
        <v>0.193</v>
      </c>
      <c r="O44" s="270">
        <f>SUM(O5,O8,O11,O14,O17,O20,O23,O26,O29,O32,O35,O38,O41)</f>
        <v>0.22500000000000003</v>
      </c>
      <c r="P44" s="277"/>
      <c r="Q44" s="278"/>
      <c r="R44" s="276"/>
      <c r="S44" s="279">
        <f t="shared" ref="S44:V44" si="5">SUM(S5,S8,S11,S14,S17,S20,S23,S26,S29,S32,S35,S38,S41)</f>
        <v>289</v>
      </c>
      <c r="T44" s="279">
        <f t="shared" si="5"/>
        <v>524</v>
      </c>
      <c r="U44" s="279">
        <f t="shared" si="5"/>
        <v>754</v>
      </c>
      <c r="V44" s="279">
        <f t="shared" si="5"/>
        <v>919</v>
      </c>
      <c r="W44" s="280"/>
      <c r="X44" s="270"/>
      <c r="Y44" s="270"/>
      <c r="Z44" s="270">
        <f t="shared" si="2"/>
        <v>0.17299999999999999</v>
      </c>
      <c r="AA44" s="270">
        <f t="shared" si="2"/>
        <v>0.18000000000000005</v>
      </c>
      <c r="AB44" s="270">
        <f t="shared" si="2"/>
        <v>0.18300000000000002</v>
      </c>
      <c r="AC44" s="270">
        <f>SUM(AC5,AC8,AC11,AC14,AC17,AC20,AC23,AC26,AC29,AC32,AC35,AC38,AC41)</f>
        <v>0.17600000000000002</v>
      </c>
      <c r="AD44" s="281"/>
      <c r="AE44" s="278"/>
      <c r="AF44" s="276"/>
      <c r="AG44" s="279">
        <f t="shared" ref="AG44:AJ44" si="6">SUM(AG5,AG8,AG11,AG14,AG17,AG20,AG23,AG26,AG29,AG32,AG35,AG38,AG41)</f>
        <v>2529</v>
      </c>
      <c r="AH44" s="279">
        <f t="shared" si="6"/>
        <v>3324</v>
      </c>
      <c r="AI44" s="279">
        <f t="shared" si="6"/>
        <v>4030</v>
      </c>
      <c r="AJ44" s="279">
        <f t="shared" si="6"/>
        <v>4141</v>
      </c>
      <c r="AK44" s="280"/>
      <c r="AL44" s="270"/>
      <c r="AM44" s="270"/>
      <c r="AN44" s="270">
        <f t="shared" si="4"/>
        <v>0.22400000000000003</v>
      </c>
      <c r="AO44" s="270">
        <f t="shared" si="4"/>
        <v>0.22400000000000003</v>
      </c>
      <c r="AP44" s="270">
        <f t="shared" si="4"/>
        <v>0.21900000000000003</v>
      </c>
      <c r="AQ44" s="270">
        <f>SUM(AQ5,AQ8,AQ11,AQ14,AQ17,AQ20,AQ23,AQ26,AQ29,AQ32,AQ35,AQ38,AQ41)</f>
        <v>0.23200000000000004</v>
      </c>
      <c r="AR44" s="280"/>
    </row>
    <row r="45" spans="1:44" x14ac:dyDescent="0.25">
      <c r="A45" s="346"/>
      <c r="B45" s="236" t="s">
        <v>3</v>
      </c>
      <c r="C45" s="276">
        <f t="shared" ref="C45:G45" si="7">SUM(C6,C9,C12,C15,C18,C21,C24,C27,C30,C33,C36,C39,C42)</f>
        <v>3</v>
      </c>
      <c r="D45" s="276">
        <f t="shared" si="7"/>
        <v>6</v>
      </c>
      <c r="E45" s="276">
        <f t="shared" si="7"/>
        <v>12</v>
      </c>
      <c r="F45" s="276">
        <f t="shared" si="7"/>
        <v>24</v>
      </c>
      <c r="G45" s="276">
        <f t="shared" si="7"/>
        <v>44</v>
      </c>
      <c r="H45" s="276">
        <f>SUM(H6,H9,H12,H15,H18,H21,H24,H27,H30,H33,H36,H39,H42)</f>
        <v>40</v>
      </c>
      <c r="I45" s="170"/>
      <c r="J45" s="270">
        <f t="shared" si="0"/>
        <v>7.4999999999999997E-2</v>
      </c>
      <c r="K45" s="270">
        <f t="shared" si="0"/>
        <v>8.4999999999999992E-2</v>
      </c>
      <c r="L45" s="270">
        <f t="shared" si="0"/>
        <v>0.11099999999999999</v>
      </c>
      <c r="M45" s="270">
        <f t="shared" si="0"/>
        <v>0.18700000000000003</v>
      </c>
      <c r="N45" s="270">
        <f t="shared" si="0"/>
        <v>0.23600000000000002</v>
      </c>
      <c r="O45" s="270">
        <f>SUM(O6,O9,O12,O15,O18,O21,O24,O27,O30,O33,O36,O39,O42)</f>
        <v>0.22299999999999998</v>
      </c>
      <c r="P45" s="282"/>
      <c r="Q45" s="278"/>
      <c r="R45" s="276"/>
      <c r="S45" s="279">
        <f t="shared" ref="S45:V45" si="8">SUM(S6,S9,S12,S15,S18,S21,S24,S27,S30,S33,S36,S39,S42)</f>
        <v>300</v>
      </c>
      <c r="T45" s="279">
        <f t="shared" si="8"/>
        <v>542</v>
      </c>
      <c r="U45" s="279">
        <f t="shared" si="8"/>
        <v>775</v>
      </c>
      <c r="V45" s="279">
        <f t="shared" si="8"/>
        <v>963</v>
      </c>
      <c r="W45" s="283"/>
      <c r="X45" s="270"/>
      <c r="Y45" s="270"/>
      <c r="Z45" s="270">
        <f t="shared" si="2"/>
        <v>0.17899999999999999</v>
      </c>
      <c r="AA45" s="270">
        <f t="shared" si="2"/>
        <v>0.18900000000000006</v>
      </c>
      <c r="AB45" s="270">
        <f t="shared" si="2"/>
        <v>0.18900000000000003</v>
      </c>
      <c r="AC45" s="270">
        <f>SUM(AC6,AC9,AC12,AC15,AC18,AC21,AC24,AC27,AC30,AC33,AC36,AC39,AC42)</f>
        <v>0.187</v>
      </c>
      <c r="AD45" s="284"/>
      <c r="AE45" s="278"/>
      <c r="AF45" s="276"/>
      <c r="AG45" s="279">
        <f t="shared" ref="AG45:AJ45" si="9">SUM(AG6,AG9,AG12,AG15,AG18,AG21,AG24,AG27,AG30,AG33,AG36,AG39,AG42)</f>
        <v>2621</v>
      </c>
      <c r="AH45" s="279">
        <f t="shared" si="9"/>
        <v>3426</v>
      </c>
      <c r="AI45" s="279">
        <f t="shared" si="9"/>
        <v>4173</v>
      </c>
      <c r="AJ45" s="169">
        <f t="shared" si="9"/>
        <v>4225</v>
      </c>
      <c r="AK45" s="283"/>
      <c r="AL45" s="270"/>
      <c r="AM45" s="270"/>
      <c r="AN45" s="270">
        <f t="shared" si="4"/>
        <v>0.23400000000000004</v>
      </c>
      <c r="AO45" s="270">
        <f t="shared" si="4"/>
        <v>0.23100000000000004</v>
      </c>
      <c r="AP45" s="270">
        <f t="shared" si="4"/>
        <v>0.22600000000000003</v>
      </c>
      <c r="AQ45" s="270">
        <f>SUM(AQ6,AQ9,AQ12,AQ15,AQ18,AQ21,AQ24,AQ27,AQ30,AQ33,AQ36,AQ39,AQ42)</f>
        <v>0.23300000000000004</v>
      </c>
      <c r="AR45" s="283"/>
    </row>
    <row r="46" spans="1:44" x14ac:dyDescent="0.25">
      <c r="A46" s="345" t="s">
        <v>7</v>
      </c>
      <c r="B46" s="223" t="s">
        <v>1</v>
      </c>
      <c r="C46" s="285">
        <v>40</v>
      </c>
      <c r="D46" s="286">
        <v>70</v>
      </c>
      <c r="E46" s="286">
        <v>110</v>
      </c>
      <c r="F46" s="286">
        <v>141</v>
      </c>
      <c r="G46" s="286">
        <v>195</v>
      </c>
      <c r="H46" s="286">
        <v>185</v>
      </c>
      <c r="I46" s="287">
        <v>203</v>
      </c>
      <c r="J46" s="288"/>
      <c r="K46" s="289"/>
      <c r="L46" s="289"/>
      <c r="M46" s="289"/>
      <c r="N46" s="289"/>
      <c r="O46" s="289"/>
      <c r="P46" s="290"/>
      <c r="Q46" s="285"/>
      <c r="R46" s="286"/>
      <c r="S46" s="286">
        <v>1680</v>
      </c>
      <c r="T46" s="286">
        <v>2924</v>
      </c>
      <c r="U46" s="286">
        <v>4136</v>
      </c>
      <c r="V46" s="286">
        <v>5229</v>
      </c>
      <c r="W46" s="287">
        <v>5873</v>
      </c>
      <c r="X46" s="288"/>
      <c r="Y46" s="289"/>
      <c r="Z46" s="289"/>
      <c r="AA46" s="289"/>
      <c r="AB46" s="289"/>
      <c r="AC46" s="289"/>
      <c r="AD46" s="290"/>
      <c r="AE46" s="285"/>
      <c r="AF46" s="286"/>
      <c r="AG46" s="286">
        <v>11247</v>
      </c>
      <c r="AH46" s="286">
        <v>14759</v>
      </c>
      <c r="AI46" s="286">
        <v>18225</v>
      </c>
      <c r="AJ46" s="286">
        <v>17783</v>
      </c>
      <c r="AK46" s="287">
        <v>17263</v>
      </c>
      <c r="AL46" s="288"/>
      <c r="AM46" s="289"/>
      <c r="AN46" s="289"/>
      <c r="AO46" s="289"/>
      <c r="AP46" s="289"/>
      <c r="AQ46" s="289"/>
      <c r="AR46" s="335"/>
    </row>
    <row r="47" spans="1:44" x14ac:dyDescent="0.25">
      <c r="A47" s="345"/>
      <c r="B47" s="223" t="s">
        <v>2</v>
      </c>
      <c r="C47" s="291">
        <v>40</v>
      </c>
      <c r="D47" s="291">
        <v>70</v>
      </c>
      <c r="E47" s="291">
        <v>112</v>
      </c>
      <c r="F47" s="291">
        <v>134</v>
      </c>
      <c r="G47" s="291">
        <v>191</v>
      </c>
      <c r="H47" s="291">
        <v>186</v>
      </c>
      <c r="I47" s="163"/>
      <c r="J47" s="292"/>
      <c r="K47" s="226"/>
      <c r="L47" s="226"/>
      <c r="M47" s="226"/>
      <c r="N47" s="226"/>
      <c r="O47" s="226"/>
      <c r="P47" s="162"/>
      <c r="Q47" s="296"/>
      <c r="R47" s="297"/>
      <c r="S47" s="297"/>
      <c r="T47" s="297">
        <v>2908</v>
      </c>
      <c r="U47" s="297">
        <v>4140</v>
      </c>
      <c r="V47" s="297">
        <v>5226</v>
      </c>
      <c r="W47" s="163"/>
      <c r="X47" s="292"/>
      <c r="Y47" s="226"/>
      <c r="Z47" s="226"/>
      <c r="AA47" s="226"/>
      <c r="AB47" s="226"/>
      <c r="AC47" s="226"/>
      <c r="AD47" s="162"/>
      <c r="AE47" s="296"/>
      <c r="AF47" s="297"/>
      <c r="AG47" s="297">
        <v>11305</v>
      </c>
      <c r="AH47" s="297">
        <v>14827</v>
      </c>
      <c r="AI47" s="297">
        <v>18322</v>
      </c>
      <c r="AJ47" s="297">
        <v>17929</v>
      </c>
      <c r="AK47" s="163"/>
      <c r="AL47" s="292"/>
      <c r="AM47" s="226"/>
      <c r="AN47" s="226"/>
      <c r="AO47" s="226"/>
      <c r="AP47" s="226"/>
      <c r="AQ47" s="226"/>
      <c r="AR47" s="336"/>
    </row>
    <row r="48" spans="1:44" x14ac:dyDescent="0.25">
      <c r="A48" s="346"/>
      <c r="B48" s="236" t="s">
        <v>3</v>
      </c>
      <c r="C48" s="293">
        <v>40</v>
      </c>
      <c r="D48" s="293">
        <v>69</v>
      </c>
      <c r="E48" s="293">
        <v>109</v>
      </c>
      <c r="F48" s="293">
        <v>129</v>
      </c>
      <c r="G48" s="293">
        <v>186</v>
      </c>
      <c r="H48" s="293">
        <v>181</v>
      </c>
      <c r="I48" s="170"/>
      <c r="J48" s="294"/>
      <c r="K48" s="237"/>
      <c r="L48" s="237"/>
      <c r="M48" s="237"/>
      <c r="N48" s="237"/>
      <c r="O48" s="237"/>
      <c r="P48" s="295"/>
      <c r="Q48" s="298"/>
      <c r="R48" s="299"/>
      <c r="S48" s="299">
        <v>1672</v>
      </c>
      <c r="T48" s="299">
        <v>2890</v>
      </c>
      <c r="U48" s="299">
        <v>4101</v>
      </c>
      <c r="V48" s="299">
        <v>5168</v>
      </c>
      <c r="W48" s="170"/>
      <c r="X48" s="294"/>
      <c r="Y48" s="237"/>
      <c r="Z48" s="237"/>
      <c r="AA48" s="237"/>
      <c r="AB48" s="237"/>
      <c r="AC48" s="237"/>
      <c r="AD48" s="295"/>
      <c r="AE48" s="298"/>
      <c r="AF48" s="299"/>
      <c r="AG48" s="299">
        <v>11296</v>
      </c>
      <c r="AH48" s="299">
        <v>14870</v>
      </c>
      <c r="AI48" s="299">
        <v>18407</v>
      </c>
      <c r="AJ48" s="299">
        <v>17948</v>
      </c>
      <c r="AK48" s="170"/>
      <c r="AL48" s="294"/>
      <c r="AM48" s="237"/>
      <c r="AN48" s="237"/>
      <c r="AO48" s="237"/>
      <c r="AP48" s="237"/>
      <c r="AQ48" s="237"/>
      <c r="AR48" s="238"/>
    </row>
  </sheetData>
  <mergeCells count="18">
    <mergeCell ref="A34:A36"/>
    <mergeCell ref="A37:A39"/>
    <mergeCell ref="A40:A42"/>
    <mergeCell ref="A46:A48"/>
    <mergeCell ref="A43:A45"/>
    <mergeCell ref="Q1:AD1"/>
    <mergeCell ref="C1:P1"/>
    <mergeCell ref="AE1:AR1"/>
    <mergeCell ref="A31:A3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</mergeCells>
  <pageMargins left="0.25" right="0.25" top="1" bottom="0.75" header="0.3" footer="0.3"/>
  <pageSetup scale="56" orientation="portrait" r:id="rId1"/>
  <headerFooter>
    <oddHeader>&amp;C&amp;"-,Bold"&amp;14Dorchester Collegiate Academy Charter School&amp;"-,Regular"&amp;11
Attachment C
&amp;12Students with Disabilities - Nature of Primary Disability&amp;11
FY2010 to FY2016</oddHeader>
    <oddFooter>&amp;LMassachusetts Department of Elementary and Secondary Education&amp;RC-&amp;P</oddFooter>
  </headerFooter>
  <colBreaks count="2" manualBreakCount="2">
    <brk id="16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showGridLines="0" view="pageLayout" zoomScaleNormal="100" workbookViewId="0">
      <selection activeCell="B17" sqref="B17:G17"/>
    </sheetView>
  </sheetViews>
  <sheetFormatPr defaultRowHeight="15" x14ac:dyDescent="0.25"/>
  <cols>
    <col min="1" max="1" width="2.85546875" customWidth="1"/>
    <col min="2" max="2" width="13.42578125" customWidth="1"/>
    <col min="3" max="3" width="35.42578125" bestFit="1" customWidth="1"/>
    <col min="4" max="7" width="14.28515625" customWidth="1"/>
  </cols>
  <sheetData>
    <row r="2" spans="2:7" x14ac:dyDescent="0.25">
      <c r="B2" s="121"/>
      <c r="C2" s="121"/>
      <c r="D2" s="379" t="s">
        <v>28</v>
      </c>
      <c r="E2" s="380"/>
      <c r="F2" s="381" t="s">
        <v>29</v>
      </c>
      <c r="G2" s="382"/>
    </row>
    <row r="3" spans="2:7" ht="30.75" thickBot="1" x14ac:dyDescent="0.3">
      <c r="B3" s="134" t="s">
        <v>33</v>
      </c>
      <c r="C3" s="135" t="s">
        <v>31</v>
      </c>
      <c r="D3" s="125" t="s">
        <v>26</v>
      </c>
      <c r="E3" s="131" t="s">
        <v>27</v>
      </c>
      <c r="F3" s="128" t="s">
        <v>26</v>
      </c>
      <c r="G3" s="122" t="s">
        <v>27</v>
      </c>
    </row>
    <row r="4" spans="2:7" ht="22.5" customHeight="1" x14ac:dyDescent="0.25">
      <c r="B4" s="383" t="s">
        <v>35</v>
      </c>
      <c r="C4" s="150" t="s">
        <v>63</v>
      </c>
      <c r="D4" s="126">
        <v>7.1</v>
      </c>
      <c r="E4" s="132">
        <v>71.400000000000006</v>
      </c>
      <c r="F4" s="129">
        <v>0</v>
      </c>
      <c r="G4" s="123">
        <v>7.1</v>
      </c>
    </row>
    <row r="5" spans="2:7" ht="22.5" customHeight="1" x14ac:dyDescent="0.25">
      <c r="B5" s="384"/>
      <c r="C5" s="151" t="s">
        <v>64</v>
      </c>
      <c r="D5" s="136">
        <v>28.6</v>
      </c>
      <c r="E5" s="137">
        <v>71.400000000000006</v>
      </c>
      <c r="F5" s="138">
        <v>42.9</v>
      </c>
      <c r="G5" s="139">
        <v>85.7</v>
      </c>
    </row>
    <row r="6" spans="2:7" ht="22.5" customHeight="1" x14ac:dyDescent="0.25">
      <c r="B6" s="385" t="s">
        <v>32</v>
      </c>
      <c r="C6" s="152" t="s">
        <v>67</v>
      </c>
      <c r="D6" s="144">
        <v>75.900000000000006</v>
      </c>
      <c r="E6" s="145">
        <v>98.1</v>
      </c>
      <c r="F6" s="146">
        <v>48.1</v>
      </c>
      <c r="G6" s="147">
        <v>72.2</v>
      </c>
    </row>
    <row r="7" spans="2:7" ht="22.5" customHeight="1" x14ac:dyDescent="0.25">
      <c r="B7" s="386"/>
      <c r="C7" s="153" t="s">
        <v>68</v>
      </c>
      <c r="D7" s="127">
        <v>67.900000000000006</v>
      </c>
      <c r="E7" s="148">
        <v>100</v>
      </c>
      <c r="F7" s="130">
        <v>67.900000000000006</v>
      </c>
      <c r="G7" s="149">
        <v>71.7</v>
      </c>
    </row>
    <row r="8" spans="2:7" ht="22.5" customHeight="1" x14ac:dyDescent="0.25">
      <c r="B8" s="387" t="s">
        <v>50</v>
      </c>
      <c r="C8" s="154" t="s">
        <v>65</v>
      </c>
      <c r="D8" s="140">
        <v>24.9</v>
      </c>
      <c r="E8" s="141">
        <v>65.900000000000006</v>
      </c>
      <c r="F8" s="142">
        <v>20.5</v>
      </c>
      <c r="G8" s="143">
        <v>31.6</v>
      </c>
    </row>
    <row r="9" spans="2:7" ht="22.5" customHeight="1" x14ac:dyDescent="0.25">
      <c r="B9" s="386"/>
      <c r="C9" s="153" t="s">
        <v>66</v>
      </c>
      <c r="D9" s="127">
        <v>21.4</v>
      </c>
      <c r="E9" s="133">
        <v>63.1</v>
      </c>
      <c r="F9" s="130">
        <v>21.4</v>
      </c>
      <c r="G9" s="124">
        <v>30.2</v>
      </c>
    </row>
    <row r="11" spans="2:7" x14ac:dyDescent="0.25">
      <c r="B11" s="3"/>
      <c r="C11" s="3"/>
      <c r="D11" s="3"/>
      <c r="E11" s="3"/>
    </row>
    <row r="12" spans="2:7" ht="26.25" customHeight="1" x14ac:dyDescent="0.25">
      <c r="B12" s="377" t="s">
        <v>51</v>
      </c>
      <c r="C12" s="377"/>
      <c r="D12" s="377"/>
      <c r="E12" s="377"/>
      <c r="F12" s="377"/>
      <c r="G12" s="377"/>
    </row>
    <row r="13" spans="2:7" ht="15.75" x14ac:dyDescent="0.25">
      <c r="B13" s="378" t="s">
        <v>70</v>
      </c>
      <c r="C13" s="378"/>
      <c r="D13" s="378"/>
      <c r="E13" s="378"/>
      <c r="F13" s="378"/>
      <c r="G13" s="378"/>
    </row>
    <row r="14" spans="2:7" ht="26.25" customHeight="1" x14ac:dyDescent="0.25">
      <c r="B14" s="377" t="s">
        <v>71</v>
      </c>
      <c r="C14" s="377"/>
      <c r="D14" s="377"/>
      <c r="E14" s="377"/>
      <c r="F14" s="377"/>
      <c r="G14" s="377"/>
    </row>
    <row r="15" spans="2:7" ht="41.25" customHeight="1" x14ac:dyDescent="0.25">
      <c r="B15" s="377" t="s">
        <v>72</v>
      </c>
      <c r="C15" s="377"/>
      <c r="D15" s="377"/>
      <c r="E15" s="377"/>
      <c r="F15" s="377"/>
      <c r="G15" s="377"/>
    </row>
    <row r="16" spans="2:7" ht="26.25" customHeight="1" x14ac:dyDescent="0.25">
      <c r="B16" s="377" t="s">
        <v>69</v>
      </c>
      <c r="C16" s="377"/>
      <c r="D16" s="377"/>
      <c r="E16" s="377"/>
      <c r="F16" s="377"/>
      <c r="G16" s="377"/>
    </row>
    <row r="17" spans="2:7" ht="52.5" customHeight="1" x14ac:dyDescent="0.25">
      <c r="B17" s="377" t="s">
        <v>73</v>
      </c>
      <c r="C17" s="377"/>
      <c r="D17" s="377"/>
      <c r="E17" s="377"/>
      <c r="F17" s="377"/>
      <c r="G17" s="377"/>
    </row>
    <row r="18" spans="2:7" x14ac:dyDescent="0.25">
      <c r="C18" s="337" t="s">
        <v>49</v>
      </c>
    </row>
    <row r="19" spans="2:7" x14ac:dyDescent="0.25">
      <c r="C19" s="376" t="s">
        <v>48</v>
      </c>
      <c r="D19">
        <f>14/40</f>
        <v>0.35</v>
      </c>
    </row>
    <row r="20" spans="2:7" x14ac:dyDescent="0.25">
      <c r="C20" s="376"/>
      <c r="D20" s="338">
        <f>7/30</f>
        <v>0.23333333333333334</v>
      </c>
      <c r="E20" s="338"/>
    </row>
    <row r="21" spans="2:7" x14ac:dyDescent="0.25">
      <c r="C21" s="376" t="s">
        <v>32</v>
      </c>
      <c r="D21" s="338">
        <f>54/93</f>
        <v>0.58064516129032262</v>
      </c>
      <c r="E21" s="338"/>
    </row>
    <row r="22" spans="2:7" x14ac:dyDescent="0.25">
      <c r="C22" s="376"/>
      <c r="D22" s="338">
        <f>53/112</f>
        <v>0.4732142857142857</v>
      </c>
      <c r="E22" s="338"/>
    </row>
    <row r="23" spans="2:7" x14ac:dyDescent="0.25">
      <c r="C23" s="376" t="s">
        <v>30</v>
      </c>
      <c r="D23" s="338">
        <f>469/4017</f>
        <v>0.11675379636544685</v>
      </c>
      <c r="E23" s="339">
        <f>2657/4017</f>
        <v>0.66143888473985557</v>
      </c>
    </row>
    <row r="24" spans="2:7" x14ac:dyDescent="0.25">
      <c r="C24" s="376"/>
      <c r="D24" s="338">
        <f>510/4157</f>
        <v>0.12268462833774356</v>
      </c>
      <c r="E24" s="339">
        <f>2691/4157</f>
        <v>0.64734183305268223</v>
      </c>
    </row>
  </sheetData>
  <mergeCells count="14">
    <mergeCell ref="B15:G15"/>
    <mergeCell ref="B12:G12"/>
    <mergeCell ref="B13:G13"/>
    <mergeCell ref="D2:E2"/>
    <mergeCell ref="F2:G2"/>
    <mergeCell ref="B4:B5"/>
    <mergeCell ref="B6:B7"/>
    <mergeCell ref="B8:B9"/>
    <mergeCell ref="B14:G14"/>
    <mergeCell ref="C19:C20"/>
    <mergeCell ref="C21:C22"/>
    <mergeCell ref="C23:C24"/>
    <mergeCell ref="B16:G16"/>
    <mergeCell ref="B17:G17"/>
  </mergeCells>
  <pageMargins left="0.7" right="0.7" top="1.25" bottom="0.75" header="0.3" footer="0.3"/>
  <pageSetup orientation="landscape" r:id="rId1"/>
  <headerFooter>
    <oddHeader>&amp;C&amp;"-,Bold"&amp;14Dorchester Collegiate Academy Charter School&amp;"-,Regular"&amp;11
Attachment I
&amp;12Cohort Performance Over Time&amp;11
SY2010 to SY2014 and SY2011 to SY2015</oddHeader>
    <oddFooter>&amp;LMassachusetts Department of Elementary and Secondary Education&amp;RI-1</oddFooter>
  </headerFooter>
  <rowBreaks count="1" manualBreakCount="1">
    <brk id="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DESE-231-22119</_dlc_DocId>
    <_dlc_DocIdUrl xmlns="733efe1c-5bbe-4968-87dc-d400e65c879f">
      <Url>https://sharepoint.doemass.org/ese/webteam/cps/_layouts/DocIdRedir.aspx?ID=DESE-231-22119</Url>
      <Description>DESE-231-22119</Description>
    </_dlc_DocIdUrl>
  </documentManagement>
</p:properties>
</file>

<file path=customXml/itemProps1.xml><?xml version="1.0" encoding="utf-8"?>
<ds:datastoreItem xmlns:ds="http://schemas.openxmlformats.org/officeDocument/2006/customXml" ds:itemID="{554FC899-E85B-45C9-A224-379CDC6E8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A37C4E-07A1-49BE-82C7-DC018E9E906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78D992-AA1F-4993-8E9A-3D0289B6D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AA3219-1CCD-4CFD-A27B-AD917AA8C6D4}">
  <ds:schemaRefs>
    <ds:schemaRef ds:uri="http://schemas.microsoft.com/office/2006/documentManagement/types"/>
    <ds:schemaRef ds:uri="http://purl.org/dc/terms/"/>
    <ds:schemaRef ds:uri="0a4e05da-b9bc-4326-ad73-01ef31b95567"/>
    <ds:schemaRef ds:uri="733efe1c-5bbe-4968-87dc-d400e65c879f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Att A Subgroup Enrollment</vt:lpstr>
      <vt:lpstr>Att B SWD Level of Need</vt:lpstr>
      <vt:lpstr>Att C SWD Disability Type</vt:lpstr>
      <vt:lpstr>Att I 4 to 8 grade performance</vt:lpstr>
      <vt:lpstr>'Att A Subgroup Enrollment'!Print_Area</vt:lpstr>
      <vt:lpstr>'Att I 4 to 8 grade performance'!Print_Area</vt:lpstr>
      <vt:lpstr>'Att C SWD Disability Type'!Print_Titles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Dorchester Collegiate Enrollment Review, Attachments A, B, C, I</dc:title>
  <dc:creator>Massachusetts Department of Elementary and Secondary Education</dc:creator>
  <cp:lastModifiedBy>ESE</cp:lastModifiedBy>
  <cp:lastPrinted>2016-01-15T18:56:51Z</cp:lastPrinted>
  <dcterms:created xsi:type="dcterms:W3CDTF">2015-12-22T15:02:13Z</dcterms:created>
  <dcterms:modified xsi:type="dcterms:W3CDTF">2016-01-20T20:47:23Z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6bf595d0-cdbb-495f-bc87-c82f2226b682</vt:lpwstr>
  </property>
  <property fmtid="{D5CDD505-2E9C-101B-9397-08002B2CF9AE}" pid="4" name="metadate">
    <vt:lpwstr>Jan 20 2016</vt:lpwstr>
  </property>
</Properties>
</file>