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dzou\Desktop\2024-03\SCTASK0526684\"/>
    </mc:Choice>
  </mc:AlternateContent>
  <xr:revisionPtr revIDLastSave="0" documentId="13_ncr:1_{D5470CC3-57CA-481C-927F-97240CAB99F3}" xr6:coauthVersionLast="47" xr6:coauthVersionMax="47" xr10:uidLastSave="{00000000-0000-0000-0000-000000000000}"/>
  <bookViews>
    <workbookView xWindow="-120" yWindow="-120" windowWidth="29040" windowHeight="15720" xr2:uid="{C8E9EF3F-D2DF-45DC-9A8F-7ECCD684F136}"/>
  </bookViews>
  <sheets>
    <sheet name="abvfnd24" sheetId="1" r:id="rId1"/>
  </sheets>
  <definedNames>
    <definedName name="_xlnm._FilterDatabase" localSheetId="0" hidden="1">abvfnd24!$A$9:$AX$9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50" i="1" l="1"/>
  <c r="AQ450" i="1"/>
  <c r="AO450" i="1"/>
  <c r="AN450" i="1"/>
  <c r="AM450" i="1"/>
  <c r="AL450" i="1"/>
  <c r="AK450" i="1"/>
  <c r="AG450" i="1"/>
  <c r="AF450" i="1"/>
  <c r="Y450" i="1"/>
  <c r="X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AW449" i="1"/>
  <c r="AV449" i="1"/>
  <c r="AX448" i="1"/>
  <c r="Z448" i="1"/>
  <c r="U448" i="1"/>
  <c r="V448" i="1" s="1"/>
  <c r="AX447" i="1"/>
  <c r="Z447" i="1"/>
  <c r="U447" i="1"/>
  <c r="V447" i="1" s="1"/>
  <c r="AA447" i="1" s="1"/>
  <c r="AD447" i="1" s="1"/>
  <c r="AX446" i="1"/>
  <c r="Z446" i="1"/>
  <c r="U446" i="1"/>
  <c r="V446" i="1" s="1"/>
  <c r="AX445" i="1"/>
  <c r="Z445" i="1"/>
  <c r="AA445" i="1" s="1"/>
  <c r="AD445" i="1" s="1"/>
  <c r="AH445" i="1" s="1"/>
  <c r="AP445" i="1" s="1"/>
  <c r="AT445" i="1" s="1"/>
  <c r="U445" i="1"/>
  <c r="V445" i="1" s="1"/>
  <c r="AX444" i="1"/>
  <c r="Z444" i="1"/>
  <c r="U444" i="1"/>
  <c r="V444" i="1" s="1"/>
  <c r="AA444" i="1" s="1"/>
  <c r="AD444" i="1" s="1"/>
  <c r="AH444" i="1" s="1"/>
  <c r="AP444" i="1" s="1"/>
  <c r="AT444" i="1" s="1"/>
  <c r="AX443" i="1"/>
  <c r="Z443" i="1"/>
  <c r="U443" i="1"/>
  <c r="V443" i="1" s="1"/>
  <c r="AA443" i="1" s="1"/>
  <c r="AD443" i="1" s="1"/>
  <c r="AX442" i="1"/>
  <c r="Z442" i="1"/>
  <c r="U442" i="1"/>
  <c r="V442" i="1" s="1"/>
  <c r="AA442" i="1" s="1"/>
  <c r="AD442" i="1" s="1"/>
  <c r="AE442" i="1" s="1"/>
  <c r="AX441" i="1"/>
  <c r="Z441" i="1"/>
  <c r="U441" i="1"/>
  <c r="V441" i="1" s="1"/>
  <c r="AA441" i="1" s="1"/>
  <c r="AD441" i="1" s="1"/>
  <c r="AX440" i="1"/>
  <c r="Z440" i="1"/>
  <c r="U440" i="1"/>
  <c r="V440" i="1" s="1"/>
  <c r="AA440" i="1" s="1"/>
  <c r="AD440" i="1" s="1"/>
  <c r="AX439" i="1"/>
  <c r="Z439" i="1"/>
  <c r="AA439" i="1" s="1"/>
  <c r="AD439" i="1" s="1"/>
  <c r="AH439" i="1" s="1"/>
  <c r="AP439" i="1" s="1"/>
  <c r="AT439" i="1" s="1"/>
  <c r="U439" i="1"/>
  <c r="V439" i="1" s="1"/>
  <c r="AX438" i="1"/>
  <c r="Z438" i="1"/>
  <c r="U438" i="1"/>
  <c r="V438" i="1" s="1"/>
  <c r="AX437" i="1"/>
  <c r="Z437" i="1"/>
  <c r="U437" i="1"/>
  <c r="V437" i="1" s="1"/>
  <c r="AA437" i="1" s="1"/>
  <c r="AD437" i="1" s="1"/>
  <c r="AH437" i="1" s="1"/>
  <c r="AP437" i="1" s="1"/>
  <c r="AT437" i="1" s="1"/>
  <c r="AX436" i="1"/>
  <c r="Z436" i="1"/>
  <c r="U436" i="1"/>
  <c r="V436" i="1" s="1"/>
  <c r="AX435" i="1"/>
  <c r="Z435" i="1"/>
  <c r="V435" i="1"/>
  <c r="U435" i="1"/>
  <c r="AX434" i="1"/>
  <c r="Z434" i="1"/>
  <c r="U434" i="1"/>
  <c r="V434" i="1" s="1"/>
  <c r="AA434" i="1" s="1"/>
  <c r="AD434" i="1" s="1"/>
  <c r="AX433" i="1"/>
  <c r="Z433" i="1"/>
  <c r="U433" i="1"/>
  <c r="V433" i="1" s="1"/>
  <c r="AA433" i="1" s="1"/>
  <c r="AD433" i="1" s="1"/>
  <c r="AX432" i="1"/>
  <c r="Z432" i="1"/>
  <c r="U432" i="1"/>
  <c r="V432" i="1" s="1"/>
  <c r="AX431" i="1"/>
  <c r="Z431" i="1"/>
  <c r="U431" i="1"/>
  <c r="V431" i="1" s="1"/>
  <c r="AA431" i="1" s="1"/>
  <c r="AD431" i="1" s="1"/>
  <c r="AX430" i="1"/>
  <c r="Z430" i="1"/>
  <c r="U430" i="1"/>
  <c r="V430" i="1" s="1"/>
  <c r="AA430" i="1" s="1"/>
  <c r="AD430" i="1" s="1"/>
  <c r="AX429" i="1"/>
  <c r="Z429" i="1"/>
  <c r="U429" i="1"/>
  <c r="V429" i="1" s="1"/>
  <c r="AA429" i="1" s="1"/>
  <c r="AD429" i="1" s="1"/>
  <c r="AH429" i="1" s="1"/>
  <c r="AP429" i="1" s="1"/>
  <c r="AT429" i="1" s="1"/>
  <c r="AX428" i="1"/>
  <c r="Z428" i="1"/>
  <c r="U428" i="1"/>
  <c r="V428" i="1" s="1"/>
  <c r="AA428" i="1" s="1"/>
  <c r="AD428" i="1" s="1"/>
  <c r="AX427" i="1"/>
  <c r="Z427" i="1"/>
  <c r="U427" i="1"/>
  <c r="V427" i="1" s="1"/>
  <c r="AX426" i="1"/>
  <c r="Z426" i="1"/>
  <c r="U426" i="1"/>
  <c r="V426" i="1" s="1"/>
  <c r="AX425" i="1"/>
  <c r="AE425" i="1"/>
  <c r="Z425" i="1"/>
  <c r="U425" i="1"/>
  <c r="V425" i="1" s="1"/>
  <c r="AA425" i="1" s="1"/>
  <c r="AD425" i="1" s="1"/>
  <c r="AH425" i="1" s="1"/>
  <c r="AP425" i="1" s="1"/>
  <c r="AT425" i="1" s="1"/>
  <c r="AX424" i="1"/>
  <c r="Z424" i="1"/>
  <c r="U424" i="1"/>
  <c r="V424" i="1" s="1"/>
  <c r="AX423" i="1"/>
  <c r="Z423" i="1"/>
  <c r="U423" i="1"/>
  <c r="V423" i="1" s="1"/>
  <c r="AA423" i="1" s="1"/>
  <c r="AD423" i="1" s="1"/>
  <c r="AX422" i="1"/>
  <c r="Z422" i="1"/>
  <c r="U422" i="1"/>
  <c r="V422" i="1" s="1"/>
  <c r="AX421" i="1"/>
  <c r="Z421" i="1"/>
  <c r="U421" i="1"/>
  <c r="V421" i="1" s="1"/>
  <c r="AA421" i="1" s="1"/>
  <c r="AD421" i="1" s="1"/>
  <c r="AX420" i="1"/>
  <c r="Z420" i="1"/>
  <c r="U420" i="1"/>
  <c r="V420" i="1" s="1"/>
  <c r="AX419" i="1"/>
  <c r="Z419" i="1"/>
  <c r="U419" i="1"/>
  <c r="V419" i="1" s="1"/>
  <c r="AA419" i="1" s="1"/>
  <c r="AD419" i="1" s="1"/>
  <c r="AX418" i="1"/>
  <c r="Z418" i="1"/>
  <c r="U418" i="1"/>
  <c r="V418" i="1" s="1"/>
  <c r="AA418" i="1" s="1"/>
  <c r="AD418" i="1" s="1"/>
  <c r="AX417" i="1"/>
  <c r="Z417" i="1"/>
  <c r="U417" i="1"/>
  <c r="V417" i="1" s="1"/>
  <c r="AX416" i="1"/>
  <c r="Z416" i="1"/>
  <c r="U416" i="1"/>
  <c r="V416" i="1" s="1"/>
  <c r="AX415" i="1"/>
  <c r="Z415" i="1"/>
  <c r="AA415" i="1" s="1"/>
  <c r="AD415" i="1" s="1"/>
  <c r="U415" i="1"/>
  <c r="V415" i="1" s="1"/>
  <c r="AX414" i="1"/>
  <c r="Z414" i="1"/>
  <c r="U414" i="1"/>
  <c r="V414" i="1" s="1"/>
  <c r="AX413" i="1"/>
  <c r="Z413" i="1"/>
  <c r="U413" i="1"/>
  <c r="V413" i="1" s="1"/>
  <c r="AA413" i="1" s="1"/>
  <c r="AD413" i="1" s="1"/>
  <c r="AX412" i="1"/>
  <c r="Z412" i="1"/>
  <c r="U412" i="1"/>
  <c r="V412" i="1" s="1"/>
  <c r="AX411" i="1"/>
  <c r="Z411" i="1"/>
  <c r="U411" i="1"/>
  <c r="V411" i="1" s="1"/>
  <c r="AX410" i="1"/>
  <c r="Z410" i="1"/>
  <c r="U410" i="1"/>
  <c r="V410" i="1" s="1"/>
  <c r="AX409" i="1"/>
  <c r="Z409" i="1"/>
  <c r="U409" i="1"/>
  <c r="V409" i="1" s="1"/>
  <c r="AX408" i="1"/>
  <c r="Z408" i="1"/>
  <c r="U408" i="1"/>
  <c r="V408" i="1" s="1"/>
  <c r="AX407" i="1"/>
  <c r="Z407" i="1"/>
  <c r="U407" i="1"/>
  <c r="V407" i="1" s="1"/>
  <c r="AX406" i="1"/>
  <c r="Z406" i="1"/>
  <c r="U406" i="1"/>
  <c r="V406" i="1" s="1"/>
  <c r="AA406" i="1" s="1"/>
  <c r="AD406" i="1" s="1"/>
  <c r="AE406" i="1" s="1"/>
  <c r="AX405" i="1"/>
  <c r="Z405" i="1"/>
  <c r="U405" i="1"/>
  <c r="V405" i="1" s="1"/>
  <c r="AA405" i="1" s="1"/>
  <c r="AD405" i="1" s="1"/>
  <c r="AX404" i="1"/>
  <c r="Z404" i="1"/>
  <c r="U404" i="1"/>
  <c r="V404" i="1" s="1"/>
  <c r="AA404" i="1" s="1"/>
  <c r="AD404" i="1" s="1"/>
  <c r="AX403" i="1"/>
  <c r="Z403" i="1"/>
  <c r="U403" i="1"/>
  <c r="V403" i="1" s="1"/>
  <c r="AX402" i="1"/>
  <c r="Z402" i="1"/>
  <c r="U402" i="1"/>
  <c r="V402" i="1" s="1"/>
  <c r="AA402" i="1" s="1"/>
  <c r="AD402" i="1" s="1"/>
  <c r="AX401" i="1"/>
  <c r="Z401" i="1"/>
  <c r="U401" i="1"/>
  <c r="V401" i="1" s="1"/>
  <c r="AA401" i="1" s="1"/>
  <c r="AD401" i="1" s="1"/>
  <c r="AE401" i="1" s="1"/>
  <c r="AX400" i="1"/>
  <c r="Z400" i="1"/>
  <c r="U400" i="1"/>
  <c r="V400" i="1" s="1"/>
  <c r="AX399" i="1"/>
  <c r="Z399" i="1"/>
  <c r="U399" i="1"/>
  <c r="V399" i="1" s="1"/>
  <c r="AA399" i="1" s="1"/>
  <c r="AD399" i="1" s="1"/>
  <c r="AX398" i="1"/>
  <c r="Z398" i="1"/>
  <c r="U398" i="1"/>
  <c r="V398" i="1" s="1"/>
  <c r="AA398" i="1" s="1"/>
  <c r="AD398" i="1" s="1"/>
  <c r="AX397" i="1"/>
  <c r="Z397" i="1"/>
  <c r="U397" i="1"/>
  <c r="V397" i="1" s="1"/>
  <c r="AA397" i="1" s="1"/>
  <c r="AD397" i="1" s="1"/>
  <c r="AX396" i="1"/>
  <c r="Z396" i="1"/>
  <c r="U396" i="1"/>
  <c r="V396" i="1" s="1"/>
  <c r="AA396" i="1" s="1"/>
  <c r="AD396" i="1" s="1"/>
  <c r="AX395" i="1"/>
  <c r="Z395" i="1"/>
  <c r="U395" i="1"/>
  <c r="V395" i="1" s="1"/>
  <c r="AA395" i="1" s="1"/>
  <c r="AD395" i="1" s="1"/>
  <c r="AX394" i="1"/>
  <c r="Z394" i="1"/>
  <c r="U394" i="1"/>
  <c r="V394" i="1" s="1"/>
  <c r="AX393" i="1"/>
  <c r="Z393" i="1"/>
  <c r="U393" i="1"/>
  <c r="V393" i="1" s="1"/>
  <c r="AX392" i="1"/>
  <c r="Z392" i="1"/>
  <c r="U392" i="1"/>
  <c r="V392" i="1" s="1"/>
  <c r="AX391" i="1"/>
  <c r="Z391" i="1"/>
  <c r="U391" i="1"/>
  <c r="V391" i="1" s="1"/>
  <c r="AA391" i="1" s="1"/>
  <c r="AD391" i="1" s="1"/>
  <c r="AX390" i="1"/>
  <c r="Z390" i="1"/>
  <c r="U390" i="1"/>
  <c r="V390" i="1" s="1"/>
  <c r="AA390" i="1" s="1"/>
  <c r="AD390" i="1" s="1"/>
  <c r="AE390" i="1" s="1"/>
  <c r="AX389" i="1"/>
  <c r="AH389" i="1"/>
  <c r="AP389" i="1" s="1"/>
  <c r="AT389" i="1" s="1"/>
  <c r="Z389" i="1"/>
  <c r="U389" i="1"/>
  <c r="V389" i="1" s="1"/>
  <c r="AX388" i="1"/>
  <c r="Z388" i="1"/>
  <c r="U388" i="1"/>
  <c r="V388" i="1" s="1"/>
  <c r="AX387" i="1"/>
  <c r="Z387" i="1"/>
  <c r="U387" i="1"/>
  <c r="V387" i="1" s="1"/>
  <c r="AX386" i="1"/>
  <c r="Z386" i="1"/>
  <c r="U386" i="1"/>
  <c r="V386" i="1" s="1"/>
  <c r="AX385" i="1"/>
  <c r="Z385" i="1"/>
  <c r="U385" i="1"/>
  <c r="V385" i="1" s="1"/>
  <c r="AA385" i="1" s="1"/>
  <c r="AD385" i="1" s="1"/>
  <c r="AH385" i="1" s="1"/>
  <c r="AP385" i="1" s="1"/>
  <c r="AT385" i="1" s="1"/>
  <c r="AX384" i="1"/>
  <c r="Z384" i="1"/>
  <c r="U384" i="1"/>
  <c r="V384" i="1" s="1"/>
  <c r="AX383" i="1"/>
  <c r="Z383" i="1"/>
  <c r="U383" i="1"/>
  <c r="V383" i="1" s="1"/>
  <c r="AX382" i="1"/>
  <c r="AH382" i="1"/>
  <c r="AP382" i="1" s="1"/>
  <c r="AT382" i="1" s="1"/>
  <c r="Z382" i="1"/>
  <c r="U382" i="1"/>
  <c r="V382" i="1" s="1"/>
  <c r="AA382" i="1" s="1"/>
  <c r="AD382" i="1" s="1"/>
  <c r="AE382" i="1" s="1"/>
  <c r="AX381" i="1"/>
  <c r="Z381" i="1"/>
  <c r="U381" i="1"/>
  <c r="V381" i="1" s="1"/>
  <c r="AX380" i="1"/>
  <c r="Z380" i="1"/>
  <c r="U380" i="1"/>
  <c r="V380" i="1" s="1"/>
  <c r="AX379" i="1"/>
  <c r="Z379" i="1"/>
  <c r="AA379" i="1" s="1"/>
  <c r="AD379" i="1" s="1"/>
  <c r="U379" i="1"/>
  <c r="V379" i="1" s="1"/>
  <c r="AX378" i="1"/>
  <c r="Z378" i="1"/>
  <c r="U378" i="1"/>
  <c r="V378" i="1" s="1"/>
  <c r="AX377" i="1"/>
  <c r="Z377" i="1"/>
  <c r="U377" i="1"/>
  <c r="V377" i="1" s="1"/>
  <c r="AX376" i="1"/>
  <c r="Z376" i="1"/>
  <c r="U376" i="1"/>
  <c r="V376" i="1" s="1"/>
  <c r="AA376" i="1" s="1"/>
  <c r="AD376" i="1" s="1"/>
  <c r="AE376" i="1" s="1"/>
  <c r="AX375" i="1"/>
  <c r="Z375" i="1"/>
  <c r="U375" i="1"/>
  <c r="V375" i="1" s="1"/>
  <c r="AA375" i="1" s="1"/>
  <c r="AD375" i="1" s="1"/>
  <c r="AX374" i="1"/>
  <c r="Z374" i="1"/>
  <c r="U374" i="1"/>
  <c r="V374" i="1" s="1"/>
  <c r="AX373" i="1"/>
  <c r="AH373" i="1"/>
  <c r="AP373" i="1" s="1"/>
  <c r="AT373" i="1" s="1"/>
  <c r="Z373" i="1"/>
  <c r="U373" i="1"/>
  <c r="V373" i="1" s="1"/>
  <c r="AA373" i="1" s="1"/>
  <c r="AD373" i="1" s="1"/>
  <c r="AE373" i="1" s="1"/>
  <c r="AX372" i="1"/>
  <c r="Z372" i="1"/>
  <c r="U372" i="1"/>
  <c r="V372" i="1" s="1"/>
  <c r="AX371" i="1"/>
  <c r="Z371" i="1"/>
  <c r="U371" i="1"/>
  <c r="V371" i="1" s="1"/>
  <c r="AX370" i="1"/>
  <c r="Z370" i="1"/>
  <c r="U370" i="1"/>
  <c r="V370" i="1" s="1"/>
  <c r="AX369" i="1"/>
  <c r="Z369" i="1"/>
  <c r="V369" i="1"/>
  <c r="AA369" i="1" s="1"/>
  <c r="AD369" i="1" s="1"/>
  <c r="AH369" i="1" s="1"/>
  <c r="AP369" i="1" s="1"/>
  <c r="AT369" i="1" s="1"/>
  <c r="U369" i="1"/>
  <c r="AX368" i="1"/>
  <c r="Z368" i="1"/>
  <c r="U368" i="1"/>
  <c r="V368" i="1" s="1"/>
  <c r="AX367" i="1"/>
  <c r="Z367" i="1"/>
  <c r="U367" i="1"/>
  <c r="V367" i="1" s="1"/>
  <c r="AX366" i="1"/>
  <c r="Z366" i="1"/>
  <c r="U366" i="1"/>
  <c r="V366" i="1" s="1"/>
  <c r="AX365" i="1"/>
  <c r="Z365" i="1"/>
  <c r="U365" i="1"/>
  <c r="V365" i="1" s="1"/>
  <c r="AA365" i="1" s="1"/>
  <c r="AD365" i="1" s="1"/>
  <c r="AE365" i="1" s="1"/>
  <c r="AX364" i="1"/>
  <c r="Z364" i="1"/>
  <c r="U364" i="1"/>
  <c r="V364" i="1" s="1"/>
  <c r="AX363" i="1"/>
  <c r="Z363" i="1"/>
  <c r="V363" i="1"/>
  <c r="U363" i="1"/>
  <c r="AX362" i="1"/>
  <c r="Z362" i="1"/>
  <c r="U362" i="1"/>
  <c r="V362" i="1" s="1"/>
  <c r="AX361" i="1"/>
  <c r="AH361" i="1"/>
  <c r="AP361" i="1" s="1"/>
  <c r="AT361" i="1" s="1"/>
  <c r="AD361" i="1"/>
  <c r="AE361" i="1" s="1"/>
  <c r="Z361" i="1"/>
  <c r="U361" i="1"/>
  <c r="V361" i="1" s="1"/>
  <c r="AX360" i="1"/>
  <c r="AH360" i="1"/>
  <c r="AP360" i="1" s="1"/>
  <c r="AT360" i="1" s="1"/>
  <c r="AD360" i="1"/>
  <c r="AE360" i="1" s="1"/>
  <c r="Z360" i="1"/>
  <c r="U360" i="1"/>
  <c r="V360" i="1" s="1"/>
  <c r="AX359" i="1"/>
  <c r="AA359" i="1"/>
  <c r="AD359" i="1" s="1"/>
  <c r="Z359" i="1"/>
  <c r="U359" i="1"/>
  <c r="V359" i="1" s="1"/>
  <c r="AX358" i="1"/>
  <c r="AH358" i="1"/>
  <c r="AP358" i="1" s="1"/>
  <c r="AT358" i="1" s="1"/>
  <c r="Z358" i="1"/>
  <c r="AA358" i="1" s="1"/>
  <c r="AD358" i="1" s="1"/>
  <c r="AE358" i="1" s="1"/>
  <c r="U358" i="1"/>
  <c r="V358" i="1" s="1"/>
  <c r="AX357" i="1"/>
  <c r="Z357" i="1"/>
  <c r="U357" i="1"/>
  <c r="V357" i="1" s="1"/>
  <c r="AX356" i="1"/>
  <c r="Z356" i="1"/>
  <c r="U356" i="1"/>
  <c r="V356" i="1" s="1"/>
  <c r="AA356" i="1" s="1"/>
  <c r="AD356" i="1" s="1"/>
  <c r="AX355" i="1"/>
  <c r="Z355" i="1"/>
  <c r="U355" i="1"/>
  <c r="V355" i="1" s="1"/>
  <c r="AA355" i="1" s="1"/>
  <c r="AD355" i="1" s="1"/>
  <c r="AX354" i="1"/>
  <c r="AH354" i="1"/>
  <c r="AP354" i="1" s="1"/>
  <c r="AT354" i="1" s="1"/>
  <c r="AD354" i="1"/>
  <c r="AE354" i="1" s="1"/>
  <c r="Z354" i="1"/>
  <c r="U354" i="1"/>
  <c r="V354" i="1" s="1"/>
  <c r="AX353" i="1"/>
  <c r="Z353" i="1"/>
  <c r="U353" i="1"/>
  <c r="V353" i="1" s="1"/>
  <c r="AX352" i="1"/>
  <c r="Z352" i="1"/>
  <c r="U352" i="1"/>
  <c r="V352" i="1" s="1"/>
  <c r="AA352" i="1" s="1"/>
  <c r="AD352" i="1" s="1"/>
  <c r="AX351" i="1"/>
  <c r="Z351" i="1"/>
  <c r="U351" i="1"/>
  <c r="V351" i="1" s="1"/>
  <c r="AA351" i="1" s="1"/>
  <c r="AD351" i="1" s="1"/>
  <c r="AX350" i="1"/>
  <c r="AH350" i="1"/>
  <c r="AP350" i="1" s="1"/>
  <c r="AT350" i="1" s="1"/>
  <c r="AD350" i="1"/>
  <c r="AE350" i="1" s="1"/>
  <c r="Z350" i="1"/>
  <c r="U350" i="1"/>
  <c r="V350" i="1" s="1"/>
  <c r="AA350" i="1" s="1"/>
  <c r="AX349" i="1"/>
  <c r="AH349" i="1"/>
  <c r="AP349" i="1" s="1"/>
  <c r="AT349" i="1" s="1"/>
  <c r="Z349" i="1"/>
  <c r="V349" i="1"/>
  <c r="AA349" i="1" s="1"/>
  <c r="AD349" i="1" s="1"/>
  <c r="AE349" i="1" s="1"/>
  <c r="U349" i="1"/>
  <c r="AX348" i="1"/>
  <c r="AH348" i="1"/>
  <c r="AP348" i="1" s="1"/>
  <c r="AT348" i="1" s="1"/>
  <c r="AD348" i="1"/>
  <c r="AE348" i="1" s="1"/>
  <c r="Z348" i="1"/>
  <c r="U348" i="1"/>
  <c r="V348" i="1" s="1"/>
  <c r="AA348" i="1" s="1"/>
  <c r="AX347" i="1"/>
  <c r="AH347" i="1"/>
  <c r="AP347" i="1" s="1"/>
  <c r="AT347" i="1" s="1"/>
  <c r="AD347" i="1"/>
  <c r="AE347" i="1" s="1"/>
  <c r="Z347" i="1"/>
  <c r="U347" i="1"/>
  <c r="V347" i="1" s="1"/>
  <c r="AA347" i="1" s="1"/>
  <c r="AX346" i="1"/>
  <c r="Z346" i="1"/>
  <c r="U346" i="1"/>
  <c r="V346" i="1" s="1"/>
  <c r="AA346" i="1" s="1"/>
  <c r="AD346" i="1" s="1"/>
  <c r="AX345" i="1"/>
  <c r="AH345" i="1"/>
  <c r="AP345" i="1" s="1"/>
  <c r="AT345" i="1" s="1"/>
  <c r="Z345" i="1"/>
  <c r="U345" i="1"/>
  <c r="V345" i="1" s="1"/>
  <c r="AX344" i="1"/>
  <c r="Z344" i="1"/>
  <c r="U344" i="1"/>
  <c r="V344" i="1" s="1"/>
  <c r="AX343" i="1"/>
  <c r="AH343" i="1"/>
  <c r="AP343" i="1" s="1"/>
  <c r="AT343" i="1" s="1"/>
  <c r="AD343" i="1"/>
  <c r="AE343" i="1" s="1"/>
  <c r="Z343" i="1"/>
  <c r="U343" i="1"/>
  <c r="V343" i="1" s="1"/>
  <c r="AX342" i="1"/>
  <c r="AP342" i="1"/>
  <c r="AT342" i="1" s="1"/>
  <c r="AH342" i="1"/>
  <c r="AD342" i="1"/>
  <c r="AE342" i="1" s="1"/>
  <c r="Z342" i="1"/>
  <c r="U342" i="1"/>
  <c r="V342" i="1" s="1"/>
  <c r="AX341" i="1"/>
  <c r="Z341" i="1"/>
  <c r="U341" i="1"/>
  <c r="V341" i="1" s="1"/>
  <c r="AA341" i="1" s="1"/>
  <c r="AD341" i="1" s="1"/>
  <c r="AX340" i="1"/>
  <c r="Z340" i="1"/>
  <c r="U340" i="1"/>
  <c r="V340" i="1" s="1"/>
  <c r="AA340" i="1" s="1"/>
  <c r="AD340" i="1" s="1"/>
  <c r="AX339" i="1"/>
  <c r="Z339" i="1"/>
  <c r="U339" i="1"/>
  <c r="V339" i="1" s="1"/>
  <c r="AX338" i="1"/>
  <c r="AH338" i="1"/>
  <c r="AP338" i="1" s="1"/>
  <c r="AT338" i="1" s="1"/>
  <c r="AD338" i="1"/>
  <c r="AE338" i="1" s="1"/>
  <c r="Z338" i="1"/>
  <c r="U338" i="1"/>
  <c r="V338" i="1" s="1"/>
  <c r="AA338" i="1" s="1"/>
  <c r="AX337" i="1"/>
  <c r="AH337" i="1"/>
  <c r="AP337" i="1" s="1"/>
  <c r="AT337" i="1" s="1"/>
  <c r="AD337" i="1"/>
  <c r="AE337" i="1" s="1"/>
  <c r="Z337" i="1"/>
  <c r="U337" i="1"/>
  <c r="V337" i="1" s="1"/>
  <c r="AA337" i="1" s="1"/>
  <c r="AX336" i="1"/>
  <c r="AH336" i="1"/>
  <c r="AP336" i="1" s="1"/>
  <c r="AT336" i="1" s="1"/>
  <c r="Z336" i="1"/>
  <c r="U336" i="1"/>
  <c r="V336" i="1" s="1"/>
  <c r="AX335" i="1"/>
  <c r="Z335" i="1"/>
  <c r="U335" i="1"/>
  <c r="V335" i="1" s="1"/>
  <c r="AX334" i="1"/>
  <c r="Z334" i="1"/>
  <c r="U334" i="1"/>
  <c r="V334" i="1" s="1"/>
  <c r="AX333" i="1"/>
  <c r="AH333" i="1"/>
  <c r="AP333" i="1" s="1"/>
  <c r="AT333" i="1" s="1"/>
  <c r="AD333" i="1"/>
  <c r="AE333" i="1" s="1"/>
  <c r="Z333" i="1"/>
  <c r="U333" i="1"/>
  <c r="V333" i="1" s="1"/>
  <c r="AA333" i="1" s="1"/>
  <c r="AX332" i="1"/>
  <c r="Z332" i="1"/>
  <c r="U332" i="1"/>
  <c r="V332" i="1" s="1"/>
  <c r="AX331" i="1"/>
  <c r="Z331" i="1"/>
  <c r="U331" i="1"/>
  <c r="V331" i="1" s="1"/>
  <c r="AX330" i="1"/>
  <c r="Z330" i="1"/>
  <c r="U330" i="1"/>
  <c r="V330" i="1" s="1"/>
  <c r="AX329" i="1"/>
  <c r="AH329" i="1"/>
  <c r="AP329" i="1" s="1"/>
  <c r="AT329" i="1" s="1"/>
  <c r="AD329" i="1"/>
  <c r="AE329" i="1" s="1"/>
  <c r="Z329" i="1"/>
  <c r="U329" i="1"/>
  <c r="V329" i="1" s="1"/>
  <c r="AA329" i="1" s="1"/>
  <c r="AX328" i="1"/>
  <c r="AH328" i="1"/>
  <c r="AP328" i="1" s="1"/>
  <c r="AT328" i="1" s="1"/>
  <c r="AE328" i="1"/>
  <c r="AD328" i="1"/>
  <c r="Z328" i="1"/>
  <c r="AA328" i="1" s="1"/>
  <c r="U328" i="1"/>
  <c r="V328" i="1" s="1"/>
  <c r="AX327" i="1"/>
  <c r="Z327" i="1"/>
  <c r="U327" i="1"/>
  <c r="V327" i="1" s="1"/>
  <c r="AX326" i="1"/>
  <c r="Z326" i="1"/>
  <c r="U326" i="1"/>
  <c r="V326" i="1" s="1"/>
  <c r="AX325" i="1"/>
  <c r="Z325" i="1"/>
  <c r="U325" i="1"/>
  <c r="V325" i="1" s="1"/>
  <c r="AX324" i="1"/>
  <c r="Z324" i="1"/>
  <c r="U324" i="1"/>
  <c r="V324" i="1" s="1"/>
  <c r="AA324" i="1" s="1"/>
  <c r="AD324" i="1" s="1"/>
  <c r="AX323" i="1"/>
  <c r="Z323" i="1"/>
  <c r="U323" i="1"/>
  <c r="V323" i="1" s="1"/>
  <c r="AA323" i="1" s="1"/>
  <c r="AD323" i="1" s="1"/>
  <c r="AX322" i="1"/>
  <c r="AH322" i="1"/>
  <c r="AP322" i="1" s="1"/>
  <c r="AT322" i="1" s="1"/>
  <c r="AD322" i="1"/>
  <c r="AE322" i="1" s="1"/>
  <c r="Z322" i="1"/>
  <c r="U322" i="1"/>
  <c r="V322" i="1" s="1"/>
  <c r="AX321" i="1"/>
  <c r="Z321" i="1"/>
  <c r="U321" i="1"/>
  <c r="V321" i="1" s="1"/>
  <c r="AX320" i="1"/>
  <c r="AH320" i="1"/>
  <c r="AP320" i="1" s="1"/>
  <c r="AT320" i="1" s="1"/>
  <c r="AD320" i="1"/>
  <c r="AE320" i="1" s="1"/>
  <c r="Z320" i="1"/>
  <c r="U320" i="1"/>
  <c r="V320" i="1" s="1"/>
  <c r="AX319" i="1"/>
  <c r="Z319" i="1"/>
  <c r="U319" i="1"/>
  <c r="V319" i="1" s="1"/>
  <c r="AA319" i="1" s="1"/>
  <c r="AD319" i="1" s="1"/>
  <c r="AH319" i="1" s="1"/>
  <c r="AP319" i="1" s="1"/>
  <c r="AT319" i="1" s="1"/>
  <c r="AX318" i="1"/>
  <c r="Z318" i="1"/>
  <c r="U318" i="1"/>
  <c r="V318" i="1" s="1"/>
  <c r="AX317" i="1"/>
  <c r="Z317" i="1"/>
  <c r="U317" i="1"/>
  <c r="V317" i="1" s="1"/>
  <c r="AX316" i="1"/>
  <c r="Z316" i="1"/>
  <c r="U316" i="1"/>
  <c r="V316" i="1" s="1"/>
  <c r="AA316" i="1" s="1"/>
  <c r="AD316" i="1" s="1"/>
  <c r="AX315" i="1"/>
  <c r="Z315" i="1"/>
  <c r="U315" i="1"/>
  <c r="V315" i="1" s="1"/>
  <c r="AA315" i="1" s="1"/>
  <c r="AD315" i="1" s="1"/>
  <c r="AH315" i="1" s="1"/>
  <c r="AP315" i="1" s="1"/>
  <c r="AT315" i="1" s="1"/>
  <c r="AX314" i="1"/>
  <c r="Z314" i="1"/>
  <c r="U314" i="1"/>
  <c r="V314" i="1" s="1"/>
  <c r="AA314" i="1" s="1"/>
  <c r="AD314" i="1" s="1"/>
  <c r="AX313" i="1"/>
  <c r="Z313" i="1"/>
  <c r="U313" i="1"/>
  <c r="V313" i="1" s="1"/>
  <c r="AX312" i="1"/>
  <c r="AP312" i="1"/>
  <c r="AT312" i="1" s="1"/>
  <c r="AH312" i="1"/>
  <c r="AD312" i="1"/>
  <c r="AE312" i="1" s="1"/>
  <c r="Z312" i="1"/>
  <c r="U312" i="1"/>
  <c r="V312" i="1" s="1"/>
  <c r="AX311" i="1"/>
  <c r="AP311" i="1"/>
  <c r="AT311" i="1" s="1"/>
  <c r="AH311" i="1"/>
  <c r="AD311" i="1"/>
  <c r="AE311" i="1" s="1"/>
  <c r="Z311" i="1"/>
  <c r="U311" i="1"/>
  <c r="V311" i="1" s="1"/>
  <c r="AA311" i="1" s="1"/>
  <c r="AX310" i="1"/>
  <c r="Z310" i="1"/>
  <c r="U310" i="1"/>
  <c r="V310" i="1" s="1"/>
  <c r="AX309" i="1"/>
  <c r="Z309" i="1"/>
  <c r="U309" i="1"/>
  <c r="V309" i="1" s="1"/>
  <c r="AX308" i="1"/>
  <c r="AH308" i="1"/>
  <c r="AP308" i="1" s="1"/>
  <c r="AT308" i="1" s="1"/>
  <c r="AE308" i="1"/>
  <c r="AD308" i="1"/>
  <c r="Z308" i="1"/>
  <c r="U308" i="1"/>
  <c r="V308" i="1" s="1"/>
  <c r="AA308" i="1" s="1"/>
  <c r="AX307" i="1"/>
  <c r="Z307" i="1"/>
  <c r="U307" i="1"/>
  <c r="V307" i="1" s="1"/>
  <c r="AX306" i="1"/>
  <c r="AH306" i="1"/>
  <c r="AP306" i="1" s="1"/>
  <c r="AT306" i="1" s="1"/>
  <c r="AD306" i="1"/>
  <c r="AE306" i="1" s="1"/>
  <c r="Z306" i="1"/>
  <c r="U306" i="1"/>
  <c r="V306" i="1" s="1"/>
  <c r="AA306" i="1" s="1"/>
  <c r="AX305" i="1"/>
  <c r="Z305" i="1"/>
  <c r="U305" i="1"/>
  <c r="V305" i="1" s="1"/>
  <c r="AX304" i="1"/>
  <c r="Z304" i="1"/>
  <c r="U304" i="1"/>
  <c r="V304" i="1" s="1"/>
  <c r="AX303" i="1"/>
  <c r="AH303" i="1"/>
  <c r="AP303" i="1" s="1"/>
  <c r="AT303" i="1" s="1"/>
  <c r="AD303" i="1"/>
  <c r="AE303" i="1" s="1"/>
  <c r="Z303" i="1"/>
  <c r="U303" i="1"/>
  <c r="V303" i="1" s="1"/>
  <c r="AX302" i="1"/>
  <c r="Z302" i="1"/>
  <c r="AA302" i="1" s="1"/>
  <c r="AD302" i="1" s="1"/>
  <c r="U302" i="1"/>
  <c r="V302" i="1" s="1"/>
  <c r="AX301" i="1"/>
  <c r="Z301" i="1"/>
  <c r="U301" i="1"/>
  <c r="V301" i="1" s="1"/>
  <c r="AX300" i="1"/>
  <c r="Z300" i="1"/>
  <c r="U300" i="1"/>
  <c r="V300" i="1" s="1"/>
  <c r="AA300" i="1" s="1"/>
  <c r="AD300" i="1" s="1"/>
  <c r="AX299" i="1"/>
  <c r="Z299" i="1"/>
  <c r="U299" i="1"/>
  <c r="V299" i="1" s="1"/>
  <c r="AA299" i="1" s="1"/>
  <c r="AD299" i="1" s="1"/>
  <c r="AH299" i="1" s="1"/>
  <c r="AP299" i="1" s="1"/>
  <c r="AT299" i="1" s="1"/>
  <c r="AX298" i="1"/>
  <c r="Z298" i="1"/>
  <c r="AA298" i="1" s="1"/>
  <c r="AD298" i="1" s="1"/>
  <c r="U298" i="1"/>
  <c r="V298" i="1" s="1"/>
  <c r="AX297" i="1"/>
  <c r="Z297" i="1"/>
  <c r="U297" i="1"/>
  <c r="V297" i="1" s="1"/>
  <c r="AX296" i="1"/>
  <c r="Z296" i="1"/>
  <c r="U296" i="1"/>
  <c r="V296" i="1" s="1"/>
  <c r="AA296" i="1" s="1"/>
  <c r="AD296" i="1" s="1"/>
  <c r="AX295" i="1"/>
  <c r="AH295" i="1"/>
  <c r="AP295" i="1" s="1"/>
  <c r="AT295" i="1" s="1"/>
  <c r="AD295" i="1"/>
  <c r="AE295" i="1" s="1"/>
  <c r="Z295" i="1"/>
  <c r="U295" i="1"/>
  <c r="V295" i="1" s="1"/>
  <c r="AX294" i="1"/>
  <c r="Z294" i="1"/>
  <c r="U294" i="1"/>
  <c r="V294" i="1" s="1"/>
  <c r="AA294" i="1" s="1"/>
  <c r="AD294" i="1" s="1"/>
  <c r="AX293" i="1"/>
  <c r="Z293" i="1"/>
  <c r="U293" i="1"/>
  <c r="V293" i="1" s="1"/>
  <c r="AX292" i="1"/>
  <c r="AH292" i="1"/>
  <c r="AP292" i="1" s="1"/>
  <c r="AT292" i="1" s="1"/>
  <c r="AD292" i="1"/>
  <c r="AE292" i="1" s="1"/>
  <c r="Z292" i="1"/>
  <c r="U292" i="1"/>
  <c r="V292" i="1" s="1"/>
  <c r="AA292" i="1" s="1"/>
  <c r="AX291" i="1"/>
  <c r="AH291" i="1"/>
  <c r="AP291" i="1" s="1"/>
  <c r="AT291" i="1" s="1"/>
  <c r="AD291" i="1"/>
  <c r="AE291" i="1" s="1"/>
  <c r="Z291" i="1"/>
  <c r="U291" i="1"/>
  <c r="V291" i="1" s="1"/>
  <c r="AA291" i="1" s="1"/>
  <c r="AX290" i="1"/>
  <c r="Z290" i="1"/>
  <c r="U290" i="1"/>
  <c r="V290" i="1" s="1"/>
  <c r="AX289" i="1"/>
  <c r="AH289" i="1"/>
  <c r="AP289" i="1" s="1"/>
  <c r="AT289" i="1" s="1"/>
  <c r="AD289" i="1"/>
  <c r="AE289" i="1" s="1"/>
  <c r="Z289" i="1"/>
  <c r="U289" i="1"/>
  <c r="V289" i="1" s="1"/>
  <c r="AX288" i="1"/>
  <c r="AH288" i="1"/>
  <c r="AP288" i="1" s="1"/>
  <c r="AT288" i="1" s="1"/>
  <c r="AD288" i="1"/>
  <c r="AE288" i="1" s="1"/>
  <c r="Z288" i="1"/>
  <c r="U288" i="1"/>
  <c r="V288" i="1" s="1"/>
  <c r="AA288" i="1" s="1"/>
  <c r="AX287" i="1"/>
  <c r="Z287" i="1"/>
  <c r="V287" i="1"/>
  <c r="AA287" i="1" s="1"/>
  <c r="AD287" i="1" s="1"/>
  <c r="U287" i="1"/>
  <c r="AX286" i="1"/>
  <c r="Z286" i="1"/>
  <c r="U286" i="1"/>
  <c r="V286" i="1" s="1"/>
  <c r="AX285" i="1"/>
  <c r="Z285" i="1"/>
  <c r="U285" i="1"/>
  <c r="V285" i="1" s="1"/>
  <c r="AX284" i="1"/>
  <c r="AH284" i="1"/>
  <c r="AP284" i="1" s="1"/>
  <c r="AT284" i="1" s="1"/>
  <c r="Z284" i="1"/>
  <c r="U284" i="1"/>
  <c r="V284" i="1" s="1"/>
  <c r="AX283" i="1"/>
  <c r="Z283" i="1"/>
  <c r="U283" i="1"/>
  <c r="V283" i="1" s="1"/>
  <c r="AX282" i="1"/>
  <c r="Z282" i="1"/>
  <c r="U282" i="1"/>
  <c r="V282" i="1" s="1"/>
  <c r="AA282" i="1" s="1"/>
  <c r="AD282" i="1" s="1"/>
  <c r="AX281" i="1"/>
  <c r="Z281" i="1"/>
  <c r="U281" i="1"/>
  <c r="V281" i="1" s="1"/>
  <c r="AA281" i="1" s="1"/>
  <c r="AD281" i="1" s="1"/>
  <c r="AX280" i="1"/>
  <c r="Z280" i="1"/>
  <c r="U280" i="1"/>
  <c r="V280" i="1" s="1"/>
  <c r="AA280" i="1" s="1"/>
  <c r="AD280" i="1" s="1"/>
  <c r="AX279" i="1"/>
  <c r="AH279" i="1"/>
  <c r="AP279" i="1" s="1"/>
  <c r="AT279" i="1" s="1"/>
  <c r="AD279" i="1"/>
  <c r="AE279" i="1" s="1"/>
  <c r="Z279" i="1"/>
  <c r="U279" i="1"/>
  <c r="V279" i="1" s="1"/>
  <c r="AX278" i="1"/>
  <c r="Z278" i="1"/>
  <c r="U278" i="1"/>
  <c r="V278" i="1" s="1"/>
  <c r="AX277" i="1"/>
  <c r="AH277" i="1"/>
  <c r="AP277" i="1" s="1"/>
  <c r="AT277" i="1" s="1"/>
  <c r="AD277" i="1"/>
  <c r="AE277" i="1" s="1"/>
  <c r="Z277" i="1"/>
  <c r="U277" i="1"/>
  <c r="V277" i="1" s="1"/>
  <c r="AA277" i="1" s="1"/>
  <c r="AX276" i="1"/>
  <c r="AH276" i="1"/>
  <c r="AP276" i="1" s="1"/>
  <c r="AT276" i="1" s="1"/>
  <c r="AD276" i="1"/>
  <c r="AE276" i="1" s="1"/>
  <c r="Z276" i="1"/>
  <c r="U276" i="1"/>
  <c r="V276" i="1" s="1"/>
  <c r="AX275" i="1"/>
  <c r="Z275" i="1"/>
  <c r="U275" i="1"/>
  <c r="V275" i="1" s="1"/>
  <c r="AA275" i="1" s="1"/>
  <c r="AD275" i="1" s="1"/>
  <c r="AX274" i="1"/>
  <c r="Z274" i="1"/>
  <c r="U274" i="1"/>
  <c r="V274" i="1" s="1"/>
  <c r="AX273" i="1"/>
  <c r="AH273" i="1"/>
  <c r="AP273" i="1" s="1"/>
  <c r="AT273" i="1" s="1"/>
  <c r="Z273" i="1"/>
  <c r="U273" i="1"/>
  <c r="V273" i="1" s="1"/>
  <c r="AA273" i="1" s="1"/>
  <c r="AD273" i="1" s="1"/>
  <c r="AE273" i="1" s="1"/>
  <c r="AX272" i="1"/>
  <c r="Z272" i="1"/>
  <c r="U272" i="1"/>
  <c r="V272" i="1" s="1"/>
  <c r="AX271" i="1"/>
  <c r="Z271" i="1"/>
  <c r="U271" i="1"/>
  <c r="V271" i="1" s="1"/>
  <c r="AX270" i="1"/>
  <c r="Z270" i="1"/>
  <c r="U270" i="1"/>
  <c r="V270" i="1" s="1"/>
  <c r="AX269" i="1"/>
  <c r="AH269" i="1"/>
  <c r="AP269" i="1" s="1"/>
  <c r="AT269" i="1" s="1"/>
  <c r="AD269" i="1"/>
  <c r="AE269" i="1" s="1"/>
  <c r="Z269" i="1"/>
  <c r="U269" i="1"/>
  <c r="V269" i="1" s="1"/>
  <c r="AX268" i="1"/>
  <c r="AH268" i="1"/>
  <c r="AP268" i="1" s="1"/>
  <c r="AT268" i="1" s="1"/>
  <c r="AD268" i="1"/>
  <c r="AE268" i="1" s="1"/>
  <c r="Z268" i="1"/>
  <c r="U268" i="1"/>
  <c r="V268" i="1" s="1"/>
  <c r="AX267" i="1"/>
  <c r="Z267" i="1"/>
  <c r="U267" i="1"/>
  <c r="V267" i="1" s="1"/>
  <c r="AX266" i="1"/>
  <c r="AH266" i="1"/>
  <c r="AP266" i="1" s="1"/>
  <c r="AT266" i="1" s="1"/>
  <c r="AD266" i="1"/>
  <c r="AE266" i="1" s="1"/>
  <c r="Z266" i="1"/>
  <c r="U266" i="1"/>
  <c r="V266" i="1" s="1"/>
  <c r="AX265" i="1"/>
  <c r="AH265" i="1"/>
  <c r="AP265" i="1" s="1"/>
  <c r="AT265" i="1" s="1"/>
  <c r="AD265" i="1"/>
  <c r="AE265" i="1" s="1"/>
  <c r="Z265" i="1"/>
  <c r="U265" i="1"/>
  <c r="V265" i="1" s="1"/>
  <c r="AA265" i="1" s="1"/>
  <c r="AX264" i="1"/>
  <c r="AH264" i="1"/>
  <c r="AP264" i="1" s="1"/>
  <c r="AT264" i="1" s="1"/>
  <c r="AD264" i="1"/>
  <c r="AE264" i="1" s="1"/>
  <c r="Z264" i="1"/>
  <c r="U264" i="1"/>
  <c r="V264" i="1" s="1"/>
  <c r="AX263" i="1"/>
  <c r="AH263" i="1"/>
  <c r="AP263" i="1" s="1"/>
  <c r="AT263" i="1" s="1"/>
  <c r="AD263" i="1"/>
  <c r="AE263" i="1" s="1"/>
  <c r="Z263" i="1"/>
  <c r="U263" i="1"/>
  <c r="V263" i="1" s="1"/>
  <c r="AA263" i="1" s="1"/>
  <c r="AX262" i="1"/>
  <c r="Z262" i="1"/>
  <c r="U262" i="1"/>
  <c r="V262" i="1" s="1"/>
  <c r="AX261" i="1"/>
  <c r="Z261" i="1"/>
  <c r="U261" i="1"/>
  <c r="V261" i="1" s="1"/>
  <c r="AA261" i="1" s="1"/>
  <c r="AD261" i="1" s="1"/>
  <c r="AH261" i="1" s="1"/>
  <c r="AP261" i="1" s="1"/>
  <c r="AT261" i="1" s="1"/>
  <c r="AX260" i="1"/>
  <c r="Z260" i="1"/>
  <c r="U260" i="1"/>
  <c r="V260" i="1" s="1"/>
  <c r="AX259" i="1"/>
  <c r="Z259" i="1"/>
  <c r="U259" i="1"/>
  <c r="V259" i="1" s="1"/>
  <c r="AX258" i="1"/>
  <c r="Z258" i="1"/>
  <c r="U258" i="1"/>
  <c r="V258" i="1" s="1"/>
  <c r="AX257" i="1"/>
  <c r="Z257" i="1"/>
  <c r="U257" i="1"/>
  <c r="V257" i="1" s="1"/>
  <c r="AA257" i="1" s="1"/>
  <c r="AD257" i="1" s="1"/>
  <c r="AX256" i="1"/>
  <c r="AH256" i="1"/>
  <c r="AP256" i="1" s="1"/>
  <c r="AT256" i="1" s="1"/>
  <c r="AD256" i="1"/>
  <c r="AE256" i="1" s="1"/>
  <c r="Z256" i="1"/>
  <c r="U256" i="1"/>
  <c r="V256" i="1" s="1"/>
  <c r="AA256" i="1" s="1"/>
  <c r="AX255" i="1"/>
  <c r="Z255" i="1"/>
  <c r="U255" i="1"/>
  <c r="V255" i="1" s="1"/>
  <c r="AA255" i="1" s="1"/>
  <c r="AD255" i="1" s="1"/>
  <c r="AX254" i="1"/>
  <c r="AH254" i="1"/>
  <c r="AP254" i="1" s="1"/>
  <c r="AT254" i="1" s="1"/>
  <c r="AD254" i="1"/>
  <c r="AE254" i="1" s="1"/>
  <c r="Z254" i="1"/>
  <c r="V254" i="1"/>
  <c r="U254" i="1"/>
  <c r="AX253" i="1"/>
  <c r="Z253" i="1"/>
  <c r="U253" i="1"/>
  <c r="V253" i="1" s="1"/>
  <c r="AX252" i="1"/>
  <c r="Z252" i="1"/>
  <c r="U252" i="1"/>
  <c r="V252" i="1" s="1"/>
  <c r="AX251" i="1"/>
  <c r="Z251" i="1"/>
  <c r="U251" i="1"/>
  <c r="V251" i="1" s="1"/>
  <c r="AA251" i="1" s="1"/>
  <c r="AD251" i="1" s="1"/>
  <c r="AX250" i="1"/>
  <c r="AH250" i="1"/>
  <c r="AP250" i="1" s="1"/>
  <c r="AT250" i="1" s="1"/>
  <c r="AD250" i="1"/>
  <c r="AE250" i="1" s="1"/>
  <c r="Z250" i="1"/>
  <c r="U250" i="1"/>
  <c r="V250" i="1" s="1"/>
  <c r="AX249" i="1"/>
  <c r="Z249" i="1"/>
  <c r="U249" i="1"/>
  <c r="V249" i="1" s="1"/>
  <c r="AA249" i="1" s="1"/>
  <c r="AD249" i="1" s="1"/>
  <c r="AX248" i="1"/>
  <c r="Z248" i="1"/>
  <c r="U248" i="1"/>
  <c r="V248" i="1" s="1"/>
  <c r="AA248" i="1" s="1"/>
  <c r="AD248" i="1" s="1"/>
  <c r="AX247" i="1"/>
  <c r="Z247" i="1"/>
  <c r="U247" i="1"/>
  <c r="V247" i="1" s="1"/>
  <c r="AX246" i="1"/>
  <c r="AH246" i="1"/>
  <c r="AP246" i="1" s="1"/>
  <c r="AT246" i="1" s="1"/>
  <c r="AD246" i="1"/>
  <c r="AE246" i="1" s="1"/>
  <c r="Z246" i="1"/>
  <c r="U246" i="1"/>
  <c r="V246" i="1" s="1"/>
  <c r="AA246" i="1" s="1"/>
  <c r="AX245" i="1"/>
  <c r="Z245" i="1"/>
  <c r="U245" i="1"/>
  <c r="V245" i="1" s="1"/>
  <c r="AA245" i="1" s="1"/>
  <c r="AD245" i="1" s="1"/>
  <c r="AX244" i="1"/>
  <c r="AH244" i="1"/>
  <c r="AP244" i="1" s="1"/>
  <c r="AT244" i="1" s="1"/>
  <c r="AD244" i="1"/>
  <c r="AE244" i="1" s="1"/>
  <c r="Z244" i="1"/>
  <c r="U244" i="1"/>
  <c r="V244" i="1" s="1"/>
  <c r="AA244" i="1" s="1"/>
  <c r="AX243" i="1"/>
  <c r="Z243" i="1"/>
  <c r="U243" i="1"/>
  <c r="V243" i="1" s="1"/>
  <c r="AX242" i="1"/>
  <c r="AH242" i="1"/>
  <c r="AP242" i="1" s="1"/>
  <c r="AT242" i="1" s="1"/>
  <c r="AD242" i="1"/>
  <c r="AE242" i="1" s="1"/>
  <c r="Z242" i="1"/>
  <c r="U242" i="1"/>
  <c r="V242" i="1" s="1"/>
  <c r="AX241" i="1"/>
  <c r="AH241" i="1"/>
  <c r="AP241" i="1" s="1"/>
  <c r="AT241" i="1" s="1"/>
  <c r="AD241" i="1"/>
  <c r="AE241" i="1" s="1"/>
  <c r="Z241" i="1"/>
  <c r="U241" i="1"/>
  <c r="V241" i="1" s="1"/>
  <c r="AX240" i="1"/>
  <c r="Z240" i="1"/>
  <c r="U240" i="1"/>
  <c r="V240" i="1" s="1"/>
  <c r="AX239" i="1"/>
  <c r="Z239" i="1"/>
  <c r="U239" i="1"/>
  <c r="V239" i="1" s="1"/>
  <c r="AA239" i="1" s="1"/>
  <c r="AD239" i="1" s="1"/>
  <c r="AX238" i="1"/>
  <c r="Z238" i="1"/>
  <c r="U238" i="1"/>
  <c r="V238" i="1" s="1"/>
  <c r="AA238" i="1" s="1"/>
  <c r="AD238" i="1" s="1"/>
  <c r="AE238" i="1" s="1"/>
  <c r="AX237" i="1"/>
  <c r="AP237" i="1"/>
  <c r="AT237" i="1" s="1"/>
  <c r="AH237" i="1"/>
  <c r="AD237" i="1"/>
  <c r="AE237" i="1" s="1"/>
  <c r="Z237" i="1"/>
  <c r="U237" i="1"/>
  <c r="V237" i="1" s="1"/>
  <c r="AX236" i="1"/>
  <c r="AH236" i="1"/>
  <c r="AP236" i="1" s="1"/>
  <c r="AT236" i="1" s="1"/>
  <c r="Z236" i="1"/>
  <c r="U236" i="1"/>
  <c r="V236" i="1" s="1"/>
  <c r="AA236" i="1" s="1"/>
  <c r="AD236" i="1" s="1"/>
  <c r="AE236" i="1" s="1"/>
  <c r="AX235" i="1"/>
  <c r="Z235" i="1"/>
  <c r="U235" i="1"/>
  <c r="V235" i="1" s="1"/>
  <c r="AA235" i="1" s="1"/>
  <c r="AD235" i="1" s="1"/>
  <c r="AX234" i="1"/>
  <c r="AH234" i="1"/>
  <c r="AP234" i="1" s="1"/>
  <c r="AT234" i="1" s="1"/>
  <c r="AD234" i="1"/>
  <c r="AE234" i="1" s="1"/>
  <c r="Z234" i="1"/>
  <c r="U234" i="1"/>
  <c r="V234" i="1" s="1"/>
  <c r="AA234" i="1" s="1"/>
  <c r="AX233" i="1"/>
  <c r="Z233" i="1"/>
  <c r="U233" i="1"/>
  <c r="V233" i="1" s="1"/>
  <c r="AX232" i="1"/>
  <c r="Z232" i="1"/>
  <c r="U232" i="1"/>
  <c r="V232" i="1" s="1"/>
  <c r="AX231" i="1"/>
  <c r="AH231" i="1"/>
  <c r="AP231" i="1" s="1"/>
  <c r="AT231" i="1" s="1"/>
  <c r="AD231" i="1"/>
  <c r="AE231" i="1" s="1"/>
  <c r="Z231" i="1"/>
  <c r="U231" i="1"/>
  <c r="V231" i="1" s="1"/>
  <c r="AA231" i="1" s="1"/>
  <c r="AX230" i="1"/>
  <c r="Z230" i="1"/>
  <c r="U230" i="1"/>
  <c r="V230" i="1" s="1"/>
  <c r="AX229" i="1"/>
  <c r="Z229" i="1"/>
  <c r="U229" i="1"/>
  <c r="V229" i="1" s="1"/>
  <c r="AX228" i="1"/>
  <c r="Z228" i="1"/>
  <c r="U228" i="1"/>
  <c r="V228" i="1" s="1"/>
  <c r="AA228" i="1" s="1"/>
  <c r="AD228" i="1" s="1"/>
  <c r="AX227" i="1"/>
  <c r="Z227" i="1"/>
  <c r="U227" i="1"/>
  <c r="V227" i="1" s="1"/>
  <c r="AA227" i="1" s="1"/>
  <c r="AD227" i="1" s="1"/>
  <c r="AX226" i="1"/>
  <c r="Z226" i="1"/>
  <c r="U226" i="1"/>
  <c r="V226" i="1" s="1"/>
  <c r="AA226" i="1" s="1"/>
  <c r="AD226" i="1" s="1"/>
  <c r="AX225" i="1"/>
  <c r="AH225" i="1"/>
  <c r="AP225" i="1" s="1"/>
  <c r="AT225" i="1" s="1"/>
  <c r="AD225" i="1"/>
  <c r="AE225" i="1" s="1"/>
  <c r="Z225" i="1"/>
  <c r="U225" i="1"/>
  <c r="V225" i="1" s="1"/>
  <c r="AA225" i="1" s="1"/>
  <c r="AX224" i="1"/>
  <c r="Z224" i="1"/>
  <c r="V224" i="1"/>
  <c r="U224" i="1"/>
  <c r="AX223" i="1"/>
  <c r="Z223" i="1"/>
  <c r="U223" i="1"/>
  <c r="V223" i="1" s="1"/>
  <c r="AA223" i="1" s="1"/>
  <c r="AD223" i="1" s="1"/>
  <c r="AH223" i="1" s="1"/>
  <c r="AP223" i="1" s="1"/>
  <c r="AT223" i="1" s="1"/>
  <c r="AX222" i="1"/>
  <c r="Z222" i="1"/>
  <c r="U222" i="1"/>
  <c r="V222" i="1" s="1"/>
  <c r="AA222" i="1" s="1"/>
  <c r="AD222" i="1" s="1"/>
  <c r="AX221" i="1"/>
  <c r="Z221" i="1"/>
  <c r="U221" i="1"/>
  <c r="V221" i="1" s="1"/>
  <c r="AA221" i="1" s="1"/>
  <c r="AD221" i="1" s="1"/>
  <c r="AX220" i="1"/>
  <c r="Z220" i="1"/>
  <c r="U220" i="1"/>
  <c r="V220" i="1" s="1"/>
  <c r="AA220" i="1" s="1"/>
  <c r="AD220" i="1" s="1"/>
  <c r="AX219" i="1"/>
  <c r="Z219" i="1"/>
  <c r="V219" i="1"/>
  <c r="U219" i="1"/>
  <c r="AX218" i="1"/>
  <c r="Z218" i="1"/>
  <c r="U218" i="1"/>
  <c r="V218" i="1" s="1"/>
  <c r="AX217" i="1"/>
  <c r="Z217" i="1"/>
  <c r="U217" i="1"/>
  <c r="V217" i="1" s="1"/>
  <c r="AA217" i="1" s="1"/>
  <c r="AD217" i="1" s="1"/>
  <c r="AH217" i="1" s="1"/>
  <c r="AP217" i="1" s="1"/>
  <c r="AT217" i="1" s="1"/>
  <c r="AX216" i="1"/>
  <c r="Z216" i="1"/>
  <c r="U216" i="1"/>
  <c r="V216" i="1" s="1"/>
  <c r="AA216" i="1" s="1"/>
  <c r="AD216" i="1" s="1"/>
  <c r="AE216" i="1" s="1"/>
  <c r="AX215" i="1"/>
  <c r="AH215" i="1"/>
  <c r="AP215" i="1" s="1"/>
  <c r="AT215" i="1" s="1"/>
  <c r="AD215" i="1"/>
  <c r="AE215" i="1" s="1"/>
  <c r="Z215" i="1"/>
  <c r="U215" i="1"/>
  <c r="V215" i="1" s="1"/>
  <c r="AA215" i="1" s="1"/>
  <c r="AX214" i="1"/>
  <c r="AH214" i="1"/>
  <c r="AP214" i="1" s="1"/>
  <c r="AT214" i="1" s="1"/>
  <c r="AD214" i="1"/>
  <c r="AE214" i="1" s="1"/>
  <c r="Z214" i="1"/>
  <c r="U214" i="1"/>
  <c r="V214" i="1" s="1"/>
  <c r="AA214" i="1" s="1"/>
  <c r="AX213" i="1"/>
  <c r="Z213" i="1"/>
  <c r="U213" i="1"/>
  <c r="V213" i="1" s="1"/>
  <c r="AA213" i="1" s="1"/>
  <c r="AD213" i="1" s="1"/>
  <c r="AX212" i="1"/>
  <c r="AH212" i="1"/>
  <c r="AP212" i="1" s="1"/>
  <c r="AT212" i="1" s="1"/>
  <c r="AD212" i="1"/>
  <c r="AE212" i="1" s="1"/>
  <c r="Z212" i="1"/>
  <c r="U212" i="1"/>
  <c r="V212" i="1" s="1"/>
  <c r="AA212" i="1" s="1"/>
  <c r="AX211" i="1"/>
  <c r="AH211" i="1"/>
  <c r="AP211" i="1" s="1"/>
  <c r="AT211" i="1" s="1"/>
  <c r="AD211" i="1"/>
  <c r="AE211" i="1" s="1"/>
  <c r="Z211" i="1"/>
  <c r="V211" i="1"/>
  <c r="U211" i="1"/>
  <c r="AX210" i="1"/>
  <c r="Z210" i="1"/>
  <c r="U210" i="1"/>
  <c r="V210" i="1" s="1"/>
  <c r="AX209" i="1"/>
  <c r="AH209" i="1"/>
  <c r="AP209" i="1" s="1"/>
  <c r="AT209" i="1" s="1"/>
  <c r="AD209" i="1"/>
  <c r="AE209" i="1" s="1"/>
  <c r="Z209" i="1"/>
  <c r="U209" i="1"/>
  <c r="V209" i="1" s="1"/>
  <c r="AX208" i="1"/>
  <c r="Z208" i="1"/>
  <c r="U208" i="1"/>
  <c r="V208" i="1" s="1"/>
  <c r="AX207" i="1"/>
  <c r="Z207" i="1"/>
  <c r="U207" i="1"/>
  <c r="V207" i="1" s="1"/>
  <c r="AX206" i="1"/>
  <c r="Z206" i="1"/>
  <c r="U206" i="1"/>
  <c r="V206" i="1" s="1"/>
  <c r="AA206" i="1" s="1"/>
  <c r="AD206" i="1" s="1"/>
  <c r="AX205" i="1"/>
  <c r="Z205" i="1"/>
  <c r="U205" i="1"/>
  <c r="V205" i="1" s="1"/>
  <c r="AA205" i="1" s="1"/>
  <c r="AD205" i="1" s="1"/>
  <c r="AX204" i="1"/>
  <c r="AH204" i="1"/>
  <c r="AP204" i="1" s="1"/>
  <c r="AT204" i="1" s="1"/>
  <c r="AD204" i="1"/>
  <c r="AE204" i="1" s="1"/>
  <c r="Z204" i="1"/>
  <c r="U204" i="1"/>
  <c r="V204" i="1" s="1"/>
  <c r="AX203" i="1"/>
  <c r="AH203" i="1"/>
  <c r="AP203" i="1" s="1"/>
  <c r="AT203" i="1" s="1"/>
  <c r="AD203" i="1"/>
  <c r="AE203" i="1" s="1"/>
  <c r="Z203" i="1"/>
  <c r="U203" i="1"/>
  <c r="V203" i="1" s="1"/>
  <c r="AX202" i="1"/>
  <c r="AH202" i="1"/>
  <c r="AP202" i="1" s="1"/>
  <c r="AT202" i="1" s="1"/>
  <c r="AD202" i="1"/>
  <c r="AE202" i="1" s="1"/>
  <c r="Z202" i="1"/>
  <c r="U202" i="1"/>
  <c r="V202" i="1" s="1"/>
  <c r="AX201" i="1"/>
  <c r="AH201" i="1"/>
  <c r="AP201" i="1" s="1"/>
  <c r="AT201" i="1" s="1"/>
  <c r="AD201" i="1"/>
  <c r="AE201" i="1" s="1"/>
  <c r="Z201" i="1"/>
  <c r="U201" i="1"/>
  <c r="V201" i="1" s="1"/>
  <c r="AA201" i="1" s="1"/>
  <c r="AX200" i="1"/>
  <c r="Z200" i="1"/>
  <c r="U200" i="1"/>
  <c r="V200" i="1" s="1"/>
  <c r="AX199" i="1"/>
  <c r="AH199" i="1"/>
  <c r="AP199" i="1" s="1"/>
  <c r="AT199" i="1" s="1"/>
  <c r="AE199" i="1"/>
  <c r="AD199" i="1"/>
  <c r="Z199" i="1"/>
  <c r="U199" i="1"/>
  <c r="V199" i="1" s="1"/>
  <c r="AA199" i="1" s="1"/>
  <c r="AX198" i="1"/>
  <c r="Z198" i="1"/>
  <c r="V198" i="1"/>
  <c r="U198" i="1"/>
  <c r="AX197" i="1"/>
  <c r="AH197" i="1"/>
  <c r="AP197" i="1" s="1"/>
  <c r="AT197" i="1" s="1"/>
  <c r="AD197" i="1"/>
  <c r="AE197" i="1" s="1"/>
  <c r="Z197" i="1"/>
  <c r="U197" i="1"/>
  <c r="V197" i="1" s="1"/>
  <c r="AA197" i="1" s="1"/>
  <c r="AX196" i="1"/>
  <c r="Z196" i="1"/>
  <c r="U196" i="1"/>
  <c r="V196" i="1" s="1"/>
  <c r="AX195" i="1"/>
  <c r="Z195" i="1"/>
  <c r="V195" i="1"/>
  <c r="AA195" i="1" s="1"/>
  <c r="AD195" i="1" s="1"/>
  <c r="U195" i="1"/>
  <c r="AX194" i="1"/>
  <c r="Z194" i="1"/>
  <c r="U194" i="1"/>
  <c r="V194" i="1" s="1"/>
  <c r="AX193" i="1"/>
  <c r="Z193" i="1"/>
  <c r="U193" i="1"/>
  <c r="V193" i="1" s="1"/>
  <c r="AX192" i="1"/>
  <c r="AH192" i="1"/>
  <c r="AP192" i="1" s="1"/>
  <c r="AT192" i="1" s="1"/>
  <c r="AD192" i="1"/>
  <c r="AE192" i="1" s="1"/>
  <c r="Z192" i="1"/>
  <c r="U192" i="1"/>
  <c r="V192" i="1" s="1"/>
  <c r="AX191" i="1"/>
  <c r="Z191" i="1"/>
  <c r="U191" i="1"/>
  <c r="V191" i="1" s="1"/>
  <c r="AA191" i="1" s="1"/>
  <c r="AD191" i="1" s="1"/>
  <c r="AX190" i="1"/>
  <c r="Z190" i="1"/>
  <c r="U190" i="1"/>
  <c r="V190" i="1" s="1"/>
  <c r="AA190" i="1" s="1"/>
  <c r="AD190" i="1" s="1"/>
  <c r="AX189" i="1"/>
  <c r="AP189" i="1"/>
  <c r="AT189" i="1" s="1"/>
  <c r="AH189" i="1"/>
  <c r="AD189" i="1"/>
  <c r="AE189" i="1" s="1"/>
  <c r="Z189" i="1"/>
  <c r="U189" i="1"/>
  <c r="V189" i="1" s="1"/>
  <c r="AX188" i="1"/>
  <c r="AH188" i="1"/>
  <c r="AP188" i="1" s="1"/>
  <c r="AT188" i="1" s="1"/>
  <c r="AD188" i="1"/>
  <c r="AE188" i="1" s="1"/>
  <c r="Z188" i="1"/>
  <c r="U188" i="1"/>
  <c r="V188" i="1" s="1"/>
  <c r="AX187" i="1"/>
  <c r="Z187" i="1"/>
  <c r="U187" i="1"/>
  <c r="V187" i="1" s="1"/>
  <c r="AA187" i="1" s="1"/>
  <c r="AD187" i="1" s="1"/>
  <c r="AX186" i="1"/>
  <c r="Z186" i="1"/>
  <c r="U186" i="1"/>
  <c r="V186" i="1" s="1"/>
  <c r="AA186" i="1" s="1"/>
  <c r="AD186" i="1" s="1"/>
  <c r="AX185" i="1"/>
  <c r="Z185" i="1"/>
  <c r="U185" i="1"/>
  <c r="V185" i="1" s="1"/>
  <c r="AX184" i="1"/>
  <c r="Z184" i="1"/>
  <c r="U184" i="1"/>
  <c r="V184" i="1" s="1"/>
  <c r="AX183" i="1"/>
  <c r="Z183" i="1"/>
  <c r="U183" i="1"/>
  <c r="V183" i="1" s="1"/>
  <c r="AA183" i="1" s="1"/>
  <c r="AD183" i="1" s="1"/>
  <c r="AH183" i="1" s="1"/>
  <c r="AP183" i="1" s="1"/>
  <c r="AT183" i="1" s="1"/>
  <c r="AX182" i="1"/>
  <c r="Z182" i="1"/>
  <c r="U182" i="1"/>
  <c r="V182" i="1" s="1"/>
  <c r="AA182" i="1" s="1"/>
  <c r="AD182" i="1" s="1"/>
  <c r="AX181" i="1"/>
  <c r="Z181" i="1"/>
  <c r="U181" i="1"/>
  <c r="V181" i="1" s="1"/>
  <c r="AA181" i="1" s="1"/>
  <c r="AD181" i="1" s="1"/>
  <c r="AX180" i="1"/>
  <c r="Z180" i="1"/>
  <c r="U180" i="1"/>
  <c r="V180" i="1" s="1"/>
  <c r="AX179" i="1"/>
  <c r="Z179" i="1"/>
  <c r="U179" i="1"/>
  <c r="V179" i="1" s="1"/>
  <c r="AA179" i="1" s="1"/>
  <c r="AD179" i="1" s="1"/>
  <c r="AX178" i="1"/>
  <c r="Z178" i="1"/>
  <c r="U178" i="1"/>
  <c r="V178" i="1" s="1"/>
  <c r="AX177" i="1"/>
  <c r="Z177" i="1"/>
  <c r="U177" i="1"/>
  <c r="V177" i="1" s="1"/>
  <c r="AX176" i="1"/>
  <c r="Z176" i="1"/>
  <c r="U176" i="1"/>
  <c r="V176" i="1" s="1"/>
  <c r="AA176" i="1" s="1"/>
  <c r="AD176" i="1" s="1"/>
  <c r="AX175" i="1"/>
  <c r="AH175" i="1"/>
  <c r="AP175" i="1" s="1"/>
  <c r="AT175" i="1" s="1"/>
  <c r="AE175" i="1"/>
  <c r="AD175" i="1"/>
  <c r="Z175" i="1"/>
  <c r="V175" i="1"/>
  <c r="U175" i="1"/>
  <c r="AX174" i="1"/>
  <c r="Z174" i="1"/>
  <c r="U174" i="1"/>
  <c r="V174" i="1" s="1"/>
  <c r="AA174" i="1" s="1"/>
  <c r="AD174" i="1" s="1"/>
  <c r="AX173" i="1"/>
  <c r="Z173" i="1"/>
  <c r="U173" i="1"/>
  <c r="V173" i="1" s="1"/>
  <c r="AA173" i="1" s="1"/>
  <c r="AD173" i="1" s="1"/>
  <c r="AX172" i="1"/>
  <c r="Z172" i="1"/>
  <c r="U172" i="1"/>
  <c r="V172" i="1" s="1"/>
  <c r="AX171" i="1"/>
  <c r="Z171" i="1"/>
  <c r="U171" i="1"/>
  <c r="V171" i="1" s="1"/>
  <c r="AA171" i="1" s="1"/>
  <c r="AD171" i="1" s="1"/>
  <c r="AX170" i="1"/>
  <c r="Z170" i="1"/>
  <c r="U170" i="1"/>
  <c r="V170" i="1" s="1"/>
  <c r="AX169" i="1"/>
  <c r="Z169" i="1"/>
  <c r="U169" i="1"/>
  <c r="V169" i="1" s="1"/>
  <c r="AX168" i="1"/>
  <c r="Z168" i="1"/>
  <c r="U168" i="1"/>
  <c r="V168" i="1" s="1"/>
  <c r="AA168" i="1" s="1"/>
  <c r="AD168" i="1" s="1"/>
  <c r="AE168" i="1" s="1"/>
  <c r="AX167" i="1"/>
  <c r="Z167" i="1"/>
  <c r="U167" i="1"/>
  <c r="V167" i="1" s="1"/>
  <c r="AX166" i="1"/>
  <c r="Z166" i="1"/>
  <c r="U166" i="1"/>
  <c r="V166" i="1" s="1"/>
  <c r="AX165" i="1"/>
  <c r="AH165" i="1"/>
  <c r="AP165" i="1" s="1"/>
  <c r="AT165" i="1" s="1"/>
  <c r="AD165" i="1"/>
  <c r="AE165" i="1" s="1"/>
  <c r="Z165" i="1"/>
  <c r="U165" i="1"/>
  <c r="V165" i="1" s="1"/>
  <c r="AX164" i="1"/>
  <c r="AH164" i="1"/>
  <c r="AP164" i="1" s="1"/>
  <c r="AT164" i="1" s="1"/>
  <c r="Z164" i="1"/>
  <c r="U164" i="1"/>
  <c r="V164" i="1" s="1"/>
  <c r="AX163" i="1"/>
  <c r="Z163" i="1"/>
  <c r="U163" i="1"/>
  <c r="V163" i="1" s="1"/>
  <c r="AX162" i="1"/>
  <c r="Z162" i="1"/>
  <c r="U162" i="1"/>
  <c r="V162" i="1" s="1"/>
  <c r="AX161" i="1"/>
  <c r="Z161" i="1"/>
  <c r="U161" i="1"/>
  <c r="V161" i="1" s="1"/>
  <c r="AX160" i="1"/>
  <c r="Z160" i="1"/>
  <c r="U160" i="1"/>
  <c r="V160" i="1" s="1"/>
  <c r="AX159" i="1"/>
  <c r="Z159" i="1"/>
  <c r="U159" i="1"/>
  <c r="V159" i="1" s="1"/>
  <c r="AA159" i="1" s="1"/>
  <c r="AD159" i="1" s="1"/>
  <c r="AE159" i="1" s="1"/>
  <c r="AX158" i="1"/>
  <c r="Z158" i="1"/>
  <c r="U158" i="1"/>
  <c r="V158" i="1" s="1"/>
  <c r="AX157" i="1"/>
  <c r="AH157" i="1"/>
  <c r="AP157" i="1" s="1"/>
  <c r="AT157" i="1" s="1"/>
  <c r="AD157" i="1"/>
  <c r="AE157" i="1" s="1"/>
  <c r="Z157" i="1"/>
  <c r="U157" i="1"/>
  <c r="V157" i="1" s="1"/>
  <c r="AX156" i="1"/>
  <c r="AH156" i="1"/>
  <c r="AP156" i="1" s="1"/>
  <c r="AT156" i="1" s="1"/>
  <c r="AD156" i="1"/>
  <c r="AE156" i="1" s="1"/>
  <c r="Z156" i="1"/>
  <c r="U156" i="1"/>
  <c r="V156" i="1" s="1"/>
  <c r="AA156" i="1" s="1"/>
  <c r="AX155" i="1"/>
  <c r="AH155" i="1"/>
  <c r="AP155" i="1" s="1"/>
  <c r="AT155" i="1" s="1"/>
  <c r="AD155" i="1"/>
  <c r="AE155" i="1" s="1"/>
  <c r="Z155" i="1"/>
  <c r="U155" i="1"/>
  <c r="V155" i="1" s="1"/>
  <c r="AA155" i="1" s="1"/>
  <c r="AX154" i="1"/>
  <c r="Z154" i="1"/>
  <c r="U154" i="1"/>
  <c r="V154" i="1" s="1"/>
  <c r="AA154" i="1" s="1"/>
  <c r="AD154" i="1" s="1"/>
  <c r="AX153" i="1"/>
  <c r="Z153" i="1"/>
  <c r="U153" i="1"/>
  <c r="V153" i="1" s="1"/>
  <c r="AX152" i="1"/>
  <c r="AH152" i="1"/>
  <c r="AP152" i="1" s="1"/>
  <c r="AT152" i="1" s="1"/>
  <c r="AD152" i="1"/>
  <c r="AE152" i="1" s="1"/>
  <c r="Z152" i="1"/>
  <c r="V152" i="1"/>
  <c r="U152" i="1"/>
  <c r="AX151" i="1"/>
  <c r="Z151" i="1"/>
  <c r="U151" i="1"/>
  <c r="V151" i="1" s="1"/>
  <c r="AX150" i="1"/>
  <c r="Z150" i="1"/>
  <c r="U150" i="1"/>
  <c r="V150" i="1" s="1"/>
  <c r="AA150" i="1" s="1"/>
  <c r="AD150" i="1" s="1"/>
  <c r="AX149" i="1"/>
  <c r="AH149" i="1"/>
  <c r="AP149" i="1" s="1"/>
  <c r="AT149" i="1" s="1"/>
  <c r="AD149" i="1"/>
  <c r="AE149" i="1" s="1"/>
  <c r="Z149" i="1"/>
  <c r="U149" i="1"/>
  <c r="V149" i="1" s="1"/>
  <c r="AX148" i="1"/>
  <c r="Z148" i="1"/>
  <c r="U148" i="1"/>
  <c r="V148" i="1" s="1"/>
  <c r="AA148" i="1" s="1"/>
  <c r="AD148" i="1" s="1"/>
  <c r="AX147" i="1"/>
  <c r="Z147" i="1"/>
  <c r="U147" i="1"/>
  <c r="V147" i="1" s="1"/>
  <c r="AA147" i="1" s="1"/>
  <c r="AD147" i="1" s="1"/>
  <c r="AH147" i="1" s="1"/>
  <c r="AP147" i="1" s="1"/>
  <c r="AT147" i="1" s="1"/>
  <c r="AX146" i="1"/>
  <c r="Z146" i="1"/>
  <c r="V146" i="1"/>
  <c r="AA146" i="1" s="1"/>
  <c r="AD146" i="1" s="1"/>
  <c r="U146" i="1"/>
  <c r="AX145" i="1"/>
  <c r="Z145" i="1"/>
  <c r="U145" i="1"/>
  <c r="V145" i="1" s="1"/>
  <c r="AX144" i="1"/>
  <c r="Z144" i="1"/>
  <c r="U144" i="1"/>
  <c r="V144" i="1" s="1"/>
  <c r="AA144" i="1" s="1"/>
  <c r="AD144" i="1" s="1"/>
  <c r="AX143" i="1"/>
  <c r="AH143" i="1"/>
  <c r="AP143" i="1" s="1"/>
  <c r="AT143" i="1" s="1"/>
  <c r="AD143" i="1"/>
  <c r="AE143" i="1" s="1"/>
  <c r="Z143" i="1"/>
  <c r="U143" i="1"/>
  <c r="V143" i="1" s="1"/>
  <c r="AX142" i="1"/>
  <c r="Z142" i="1"/>
  <c r="U142" i="1"/>
  <c r="V142" i="1" s="1"/>
  <c r="AX141" i="1"/>
  <c r="AH141" i="1"/>
  <c r="AP141" i="1" s="1"/>
  <c r="AT141" i="1" s="1"/>
  <c r="AD141" i="1"/>
  <c r="AE141" i="1" s="1"/>
  <c r="Z141" i="1"/>
  <c r="U141" i="1"/>
  <c r="V141" i="1" s="1"/>
  <c r="AX140" i="1"/>
  <c r="Z140" i="1"/>
  <c r="U140" i="1"/>
  <c r="V140" i="1" s="1"/>
  <c r="AA140" i="1" s="1"/>
  <c r="AD140" i="1" s="1"/>
  <c r="AX139" i="1"/>
  <c r="AH139" i="1"/>
  <c r="AP139" i="1" s="1"/>
  <c r="AT139" i="1" s="1"/>
  <c r="AE139" i="1"/>
  <c r="AD139" i="1"/>
  <c r="Z139" i="1"/>
  <c r="U139" i="1"/>
  <c r="V139" i="1" s="1"/>
  <c r="AX138" i="1"/>
  <c r="AP138" i="1"/>
  <c r="AT138" i="1" s="1"/>
  <c r="AH138" i="1"/>
  <c r="AD138" i="1"/>
  <c r="AE138" i="1" s="1"/>
  <c r="Z138" i="1"/>
  <c r="U138" i="1"/>
  <c r="V138" i="1" s="1"/>
  <c r="AX137" i="1"/>
  <c r="Z137" i="1"/>
  <c r="U137" i="1"/>
  <c r="V137" i="1" s="1"/>
  <c r="AX136" i="1"/>
  <c r="Z136" i="1"/>
  <c r="U136" i="1"/>
  <c r="V136" i="1" s="1"/>
  <c r="AA136" i="1" s="1"/>
  <c r="AD136" i="1" s="1"/>
  <c r="AX135" i="1"/>
  <c r="AH135" i="1"/>
  <c r="AP135" i="1" s="1"/>
  <c r="AT135" i="1" s="1"/>
  <c r="AD135" i="1"/>
  <c r="AE135" i="1" s="1"/>
  <c r="Z135" i="1"/>
  <c r="V135" i="1"/>
  <c r="U135" i="1"/>
  <c r="AX134" i="1"/>
  <c r="Z134" i="1"/>
  <c r="U134" i="1"/>
  <c r="V134" i="1" s="1"/>
  <c r="AX133" i="1"/>
  <c r="AH133" i="1"/>
  <c r="AP133" i="1" s="1"/>
  <c r="AT133" i="1" s="1"/>
  <c r="AD133" i="1"/>
  <c r="AE133" i="1" s="1"/>
  <c r="Z133" i="1"/>
  <c r="U133" i="1"/>
  <c r="V133" i="1" s="1"/>
  <c r="AA133" i="1" s="1"/>
  <c r="AX132" i="1"/>
  <c r="AH132" i="1"/>
  <c r="AP132" i="1" s="1"/>
  <c r="AT132" i="1" s="1"/>
  <c r="AD132" i="1"/>
  <c r="AE132" i="1" s="1"/>
  <c r="Z132" i="1"/>
  <c r="U132" i="1"/>
  <c r="V132" i="1" s="1"/>
  <c r="AA132" i="1" s="1"/>
  <c r="AX131" i="1"/>
  <c r="Z131" i="1"/>
  <c r="U131" i="1"/>
  <c r="V131" i="1" s="1"/>
  <c r="AA131" i="1" s="1"/>
  <c r="AD131" i="1" s="1"/>
  <c r="AH131" i="1" s="1"/>
  <c r="AP131" i="1" s="1"/>
  <c r="AT131" i="1" s="1"/>
  <c r="AX130" i="1"/>
  <c r="Z130" i="1"/>
  <c r="U130" i="1"/>
  <c r="V130" i="1" s="1"/>
  <c r="AX129" i="1"/>
  <c r="AH129" i="1"/>
  <c r="AP129" i="1" s="1"/>
  <c r="AT129" i="1" s="1"/>
  <c r="AD129" i="1"/>
  <c r="AE129" i="1" s="1"/>
  <c r="Z129" i="1"/>
  <c r="U129" i="1"/>
  <c r="V129" i="1" s="1"/>
  <c r="AX128" i="1"/>
  <c r="AP128" i="1"/>
  <c r="AT128" i="1" s="1"/>
  <c r="AH128" i="1"/>
  <c r="AD128" i="1"/>
  <c r="AE128" i="1" s="1"/>
  <c r="Z128" i="1"/>
  <c r="U128" i="1"/>
  <c r="V128" i="1" s="1"/>
  <c r="AX127" i="1"/>
  <c r="Z127" i="1"/>
  <c r="U127" i="1"/>
  <c r="V127" i="1" s="1"/>
  <c r="AX126" i="1"/>
  <c r="Z126" i="1"/>
  <c r="U126" i="1"/>
  <c r="V126" i="1" s="1"/>
  <c r="AA126" i="1" s="1"/>
  <c r="AD126" i="1" s="1"/>
  <c r="AX125" i="1"/>
  <c r="AH125" i="1"/>
  <c r="AP125" i="1" s="1"/>
  <c r="AT125" i="1" s="1"/>
  <c r="AD125" i="1"/>
  <c r="AE125" i="1" s="1"/>
  <c r="Z125" i="1"/>
  <c r="U125" i="1"/>
  <c r="V125" i="1" s="1"/>
  <c r="AX124" i="1"/>
  <c r="AH124" i="1"/>
  <c r="AP124" i="1" s="1"/>
  <c r="AT124" i="1" s="1"/>
  <c r="AD124" i="1"/>
  <c r="AE124" i="1" s="1"/>
  <c r="Z124" i="1"/>
  <c r="U124" i="1"/>
  <c r="V124" i="1" s="1"/>
  <c r="AA124" i="1" s="1"/>
  <c r="AX123" i="1"/>
  <c r="Z123" i="1"/>
  <c r="U123" i="1"/>
  <c r="V123" i="1" s="1"/>
  <c r="AX122" i="1"/>
  <c r="AP122" i="1"/>
  <c r="AT122" i="1" s="1"/>
  <c r="AH122" i="1"/>
  <c r="AD122" i="1"/>
  <c r="AE122" i="1" s="1"/>
  <c r="Z122" i="1"/>
  <c r="U122" i="1"/>
  <c r="V122" i="1" s="1"/>
  <c r="AX121" i="1"/>
  <c r="AH121" i="1"/>
  <c r="AP121" i="1" s="1"/>
  <c r="AT121" i="1" s="1"/>
  <c r="AD121" i="1"/>
  <c r="AE121" i="1" s="1"/>
  <c r="AA121" i="1"/>
  <c r="Z121" i="1"/>
  <c r="U121" i="1"/>
  <c r="V121" i="1" s="1"/>
  <c r="AX120" i="1"/>
  <c r="Z120" i="1"/>
  <c r="U120" i="1"/>
  <c r="V120" i="1" s="1"/>
  <c r="AA120" i="1" s="1"/>
  <c r="AD120" i="1" s="1"/>
  <c r="AX119" i="1"/>
  <c r="Z119" i="1"/>
  <c r="U119" i="1"/>
  <c r="V119" i="1" s="1"/>
  <c r="AA119" i="1" s="1"/>
  <c r="AD119" i="1" s="1"/>
  <c r="AX118" i="1"/>
  <c r="AH118" i="1"/>
  <c r="AP118" i="1" s="1"/>
  <c r="AT118" i="1" s="1"/>
  <c r="AD118" i="1"/>
  <c r="AE118" i="1" s="1"/>
  <c r="Z118" i="1"/>
  <c r="U118" i="1"/>
  <c r="V118" i="1" s="1"/>
  <c r="AA118" i="1" s="1"/>
  <c r="AX117" i="1"/>
  <c r="AH117" i="1"/>
  <c r="AP117" i="1" s="1"/>
  <c r="AT117" i="1" s="1"/>
  <c r="AD117" i="1"/>
  <c r="AE117" i="1" s="1"/>
  <c r="Z117" i="1"/>
  <c r="U117" i="1"/>
  <c r="V117" i="1" s="1"/>
  <c r="AX116" i="1"/>
  <c r="Z116" i="1"/>
  <c r="U116" i="1"/>
  <c r="V116" i="1" s="1"/>
  <c r="AA116" i="1" s="1"/>
  <c r="AD116" i="1" s="1"/>
  <c r="AX115" i="1"/>
  <c r="AH115" i="1"/>
  <c r="AP115" i="1" s="1"/>
  <c r="AT115" i="1" s="1"/>
  <c r="AE115" i="1"/>
  <c r="AD115" i="1"/>
  <c r="Z115" i="1"/>
  <c r="U115" i="1"/>
  <c r="V115" i="1" s="1"/>
  <c r="AX114" i="1"/>
  <c r="Z114" i="1"/>
  <c r="U114" i="1"/>
  <c r="V114" i="1" s="1"/>
  <c r="AX113" i="1"/>
  <c r="AH113" i="1"/>
  <c r="AP113" i="1" s="1"/>
  <c r="AT113" i="1" s="1"/>
  <c r="AD113" i="1"/>
  <c r="AE113" i="1" s="1"/>
  <c r="Z113" i="1"/>
  <c r="U113" i="1"/>
  <c r="V113" i="1" s="1"/>
  <c r="AA113" i="1" s="1"/>
  <c r="AX112" i="1"/>
  <c r="Z112" i="1"/>
  <c r="U112" i="1"/>
  <c r="V112" i="1" s="1"/>
  <c r="AX111" i="1"/>
  <c r="AH111" i="1"/>
  <c r="AP111" i="1" s="1"/>
  <c r="AT111" i="1" s="1"/>
  <c r="AD111" i="1"/>
  <c r="AE111" i="1" s="1"/>
  <c r="Z111" i="1"/>
  <c r="U111" i="1"/>
  <c r="V111" i="1" s="1"/>
  <c r="AX110" i="1"/>
  <c r="Z110" i="1"/>
  <c r="U110" i="1"/>
  <c r="V110" i="1" s="1"/>
  <c r="AX109" i="1"/>
  <c r="Z109" i="1"/>
  <c r="U109" i="1"/>
  <c r="V109" i="1" s="1"/>
  <c r="AA109" i="1" s="1"/>
  <c r="AD109" i="1" s="1"/>
  <c r="AX108" i="1"/>
  <c r="Z108" i="1"/>
  <c r="U108" i="1"/>
  <c r="V108" i="1" s="1"/>
  <c r="AA108" i="1" s="1"/>
  <c r="AD108" i="1" s="1"/>
  <c r="AX107" i="1"/>
  <c r="Z107" i="1"/>
  <c r="U107" i="1"/>
  <c r="V107" i="1" s="1"/>
  <c r="AX106" i="1"/>
  <c r="Z106" i="1"/>
  <c r="U106" i="1"/>
  <c r="V106" i="1" s="1"/>
  <c r="AA106" i="1" s="1"/>
  <c r="AD106" i="1" s="1"/>
  <c r="AX105" i="1"/>
  <c r="Z105" i="1"/>
  <c r="U105" i="1"/>
  <c r="V105" i="1" s="1"/>
  <c r="AX104" i="1"/>
  <c r="Z104" i="1"/>
  <c r="U104" i="1"/>
  <c r="V104" i="1" s="1"/>
  <c r="AX103" i="1"/>
  <c r="Z103" i="1"/>
  <c r="U103" i="1"/>
  <c r="V103" i="1" s="1"/>
  <c r="AX102" i="1"/>
  <c r="Z102" i="1"/>
  <c r="U102" i="1"/>
  <c r="V102" i="1" s="1"/>
  <c r="AA102" i="1" s="1"/>
  <c r="AD102" i="1" s="1"/>
  <c r="AH102" i="1" s="1"/>
  <c r="AP102" i="1" s="1"/>
  <c r="AT102" i="1" s="1"/>
  <c r="AX101" i="1"/>
  <c r="AH101" i="1"/>
  <c r="AP101" i="1" s="1"/>
  <c r="AT101" i="1" s="1"/>
  <c r="AD101" i="1"/>
  <c r="AE101" i="1" s="1"/>
  <c r="Z101" i="1"/>
  <c r="U101" i="1"/>
  <c r="V101" i="1" s="1"/>
  <c r="AA101" i="1" s="1"/>
  <c r="AX100" i="1"/>
  <c r="Z100" i="1"/>
  <c r="U100" i="1"/>
  <c r="V100" i="1" s="1"/>
  <c r="AX99" i="1"/>
  <c r="AH99" i="1"/>
  <c r="AP99" i="1" s="1"/>
  <c r="AT99" i="1" s="1"/>
  <c r="AD99" i="1"/>
  <c r="AE99" i="1" s="1"/>
  <c r="Z99" i="1"/>
  <c r="U99" i="1"/>
  <c r="V99" i="1" s="1"/>
  <c r="AX98" i="1"/>
  <c r="Z98" i="1"/>
  <c r="U98" i="1"/>
  <c r="V98" i="1" s="1"/>
  <c r="AX97" i="1"/>
  <c r="AH97" i="1"/>
  <c r="AP97" i="1" s="1"/>
  <c r="AT97" i="1" s="1"/>
  <c r="Z97" i="1"/>
  <c r="U97" i="1"/>
  <c r="V97" i="1" s="1"/>
  <c r="AX96" i="1"/>
  <c r="Z96" i="1"/>
  <c r="U96" i="1"/>
  <c r="V96" i="1" s="1"/>
  <c r="AA96" i="1" s="1"/>
  <c r="AD96" i="1" s="1"/>
  <c r="AE96" i="1" s="1"/>
  <c r="AX95" i="1"/>
  <c r="Z95" i="1"/>
  <c r="U95" i="1"/>
  <c r="V95" i="1" s="1"/>
  <c r="AA95" i="1" s="1"/>
  <c r="AD95" i="1" s="1"/>
  <c r="AX94" i="1"/>
  <c r="Z94" i="1"/>
  <c r="U94" i="1"/>
  <c r="V94" i="1" s="1"/>
  <c r="AX93" i="1"/>
  <c r="AH93" i="1"/>
  <c r="AP93" i="1" s="1"/>
  <c r="AT93" i="1" s="1"/>
  <c r="AD93" i="1"/>
  <c r="AE93" i="1" s="1"/>
  <c r="Z93" i="1"/>
  <c r="U93" i="1"/>
  <c r="V93" i="1" s="1"/>
  <c r="AA93" i="1" s="1"/>
  <c r="AX92" i="1"/>
  <c r="Z92" i="1"/>
  <c r="U92" i="1"/>
  <c r="V92" i="1" s="1"/>
  <c r="AA92" i="1" s="1"/>
  <c r="AD92" i="1" s="1"/>
  <c r="AX91" i="1"/>
  <c r="Z91" i="1"/>
  <c r="U91" i="1"/>
  <c r="V91" i="1" s="1"/>
  <c r="AX90" i="1"/>
  <c r="AH90" i="1"/>
  <c r="AP90" i="1" s="1"/>
  <c r="AT90" i="1" s="1"/>
  <c r="AD90" i="1"/>
  <c r="AE90" i="1" s="1"/>
  <c r="Z90" i="1"/>
  <c r="U90" i="1"/>
  <c r="V90" i="1" s="1"/>
  <c r="AX89" i="1"/>
  <c r="AP89" i="1"/>
  <c r="AT89" i="1" s="1"/>
  <c r="AH89" i="1"/>
  <c r="AD89" i="1"/>
  <c r="AE89" i="1" s="1"/>
  <c r="Z89" i="1"/>
  <c r="U89" i="1"/>
  <c r="V89" i="1" s="1"/>
  <c r="AA89" i="1" s="1"/>
  <c r="AX88" i="1"/>
  <c r="Z88" i="1"/>
  <c r="U88" i="1"/>
  <c r="V88" i="1" s="1"/>
  <c r="AA88" i="1" s="1"/>
  <c r="AD88" i="1" s="1"/>
  <c r="AE88" i="1" s="1"/>
  <c r="AX87" i="1"/>
  <c r="Z87" i="1"/>
  <c r="U87" i="1"/>
  <c r="V87" i="1" s="1"/>
  <c r="AX86" i="1"/>
  <c r="Z86" i="1"/>
  <c r="U86" i="1"/>
  <c r="V86" i="1" s="1"/>
  <c r="AX85" i="1"/>
  <c r="AH85" i="1"/>
  <c r="AP85" i="1" s="1"/>
  <c r="AT85" i="1" s="1"/>
  <c r="AD85" i="1"/>
  <c r="AE85" i="1" s="1"/>
  <c r="Z85" i="1"/>
  <c r="U85" i="1"/>
  <c r="V85" i="1" s="1"/>
  <c r="AX84" i="1"/>
  <c r="AP84" i="1"/>
  <c r="AT84" i="1" s="1"/>
  <c r="AH84" i="1"/>
  <c r="AD84" i="1"/>
  <c r="AE84" i="1" s="1"/>
  <c r="Z84" i="1"/>
  <c r="U84" i="1"/>
  <c r="V84" i="1" s="1"/>
  <c r="AX83" i="1"/>
  <c r="Z83" i="1"/>
  <c r="U83" i="1"/>
  <c r="V83" i="1" s="1"/>
  <c r="AA83" i="1" s="1"/>
  <c r="AD83" i="1" s="1"/>
  <c r="AH83" i="1" s="1"/>
  <c r="AP83" i="1" s="1"/>
  <c r="AT83" i="1" s="1"/>
  <c r="AX82" i="1"/>
  <c r="Z82" i="1"/>
  <c r="U82" i="1"/>
  <c r="V82" i="1" s="1"/>
  <c r="AA82" i="1" s="1"/>
  <c r="AD82" i="1" s="1"/>
  <c r="AX81" i="1"/>
  <c r="Z81" i="1"/>
  <c r="U81" i="1"/>
  <c r="V81" i="1" s="1"/>
  <c r="AX80" i="1"/>
  <c r="Z80" i="1"/>
  <c r="U80" i="1"/>
  <c r="V80" i="1" s="1"/>
  <c r="AX79" i="1"/>
  <c r="AH79" i="1"/>
  <c r="AP79" i="1" s="1"/>
  <c r="AT79" i="1" s="1"/>
  <c r="AD79" i="1"/>
  <c r="AE79" i="1" s="1"/>
  <c r="Z79" i="1"/>
  <c r="U79" i="1"/>
  <c r="V79" i="1" s="1"/>
  <c r="AX78" i="1"/>
  <c r="AH78" i="1"/>
  <c r="AP78" i="1" s="1"/>
  <c r="AT78" i="1" s="1"/>
  <c r="AD78" i="1"/>
  <c r="AE78" i="1" s="1"/>
  <c r="Z78" i="1"/>
  <c r="U78" i="1"/>
  <c r="V78" i="1" s="1"/>
  <c r="AX77" i="1"/>
  <c r="Z77" i="1"/>
  <c r="U77" i="1"/>
  <c r="V77" i="1" s="1"/>
  <c r="AA77" i="1" s="1"/>
  <c r="AD77" i="1" s="1"/>
  <c r="AX76" i="1"/>
  <c r="Z76" i="1"/>
  <c r="U76" i="1"/>
  <c r="V76" i="1" s="1"/>
  <c r="AA76" i="1" s="1"/>
  <c r="AD76" i="1" s="1"/>
  <c r="AE76" i="1" s="1"/>
  <c r="AX75" i="1"/>
  <c r="AH75" i="1"/>
  <c r="AP75" i="1" s="1"/>
  <c r="AT75" i="1" s="1"/>
  <c r="AD75" i="1"/>
  <c r="AE75" i="1" s="1"/>
  <c r="Z75" i="1"/>
  <c r="U75" i="1"/>
  <c r="V75" i="1" s="1"/>
  <c r="AX74" i="1"/>
  <c r="Z74" i="1"/>
  <c r="AA74" i="1" s="1"/>
  <c r="AD74" i="1" s="1"/>
  <c r="U74" i="1"/>
  <c r="V74" i="1" s="1"/>
  <c r="AX73" i="1"/>
  <c r="Z73" i="1"/>
  <c r="U73" i="1"/>
  <c r="V73" i="1" s="1"/>
  <c r="AX72" i="1"/>
  <c r="Z72" i="1"/>
  <c r="U72" i="1"/>
  <c r="V72" i="1" s="1"/>
  <c r="AX71" i="1"/>
  <c r="AH71" i="1"/>
  <c r="AP71" i="1" s="1"/>
  <c r="AT71" i="1" s="1"/>
  <c r="AD71" i="1"/>
  <c r="AE71" i="1" s="1"/>
  <c r="Z71" i="1"/>
  <c r="U71" i="1"/>
  <c r="V71" i="1" s="1"/>
  <c r="AA71" i="1" s="1"/>
  <c r="AX70" i="1"/>
  <c r="Z70" i="1"/>
  <c r="V70" i="1"/>
  <c r="U70" i="1"/>
  <c r="AX69" i="1"/>
  <c r="AH69" i="1"/>
  <c r="AP69" i="1" s="1"/>
  <c r="AT69" i="1" s="1"/>
  <c r="AD69" i="1"/>
  <c r="AE69" i="1" s="1"/>
  <c r="Z69" i="1"/>
  <c r="U69" i="1"/>
  <c r="V69" i="1" s="1"/>
  <c r="AX68" i="1"/>
  <c r="AH68" i="1"/>
  <c r="AP68" i="1" s="1"/>
  <c r="AT68" i="1" s="1"/>
  <c r="AD68" i="1"/>
  <c r="AE68" i="1" s="1"/>
  <c r="Z68" i="1"/>
  <c r="U68" i="1"/>
  <c r="V68" i="1" s="1"/>
  <c r="AA68" i="1" s="1"/>
  <c r="AX67" i="1"/>
  <c r="AH67" i="1"/>
  <c r="AP67" i="1" s="1"/>
  <c r="AT67" i="1" s="1"/>
  <c r="AD67" i="1"/>
  <c r="AE67" i="1" s="1"/>
  <c r="Z67" i="1"/>
  <c r="U67" i="1"/>
  <c r="V67" i="1" s="1"/>
  <c r="AX66" i="1"/>
  <c r="Z66" i="1"/>
  <c r="U66" i="1"/>
  <c r="V66" i="1" s="1"/>
  <c r="AA66" i="1" s="1"/>
  <c r="AD66" i="1" s="1"/>
  <c r="AE66" i="1" s="1"/>
  <c r="AX65" i="1"/>
  <c r="Z65" i="1"/>
  <c r="U65" i="1"/>
  <c r="V65" i="1" s="1"/>
  <c r="AA65" i="1" s="1"/>
  <c r="AD65" i="1" s="1"/>
  <c r="AX64" i="1"/>
  <c r="AH64" i="1"/>
  <c r="AP64" i="1" s="1"/>
  <c r="AT64" i="1" s="1"/>
  <c r="AD64" i="1"/>
  <c r="AE64" i="1" s="1"/>
  <c r="Z64" i="1"/>
  <c r="U64" i="1"/>
  <c r="V64" i="1" s="1"/>
  <c r="AA64" i="1" s="1"/>
  <c r="AX63" i="1"/>
  <c r="AH63" i="1"/>
  <c r="AP63" i="1" s="1"/>
  <c r="AT63" i="1" s="1"/>
  <c r="AD63" i="1"/>
  <c r="AE63" i="1" s="1"/>
  <c r="Z63" i="1"/>
  <c r="U63" i="1"/>
  <c r="V63" i="1" s="1"/>
  <c r="AA63" i="1" s="1"/>
  <c r="AX62" i="1"/>
  <c r="AH62" i="1"/>
  <c r="AP62" i="1" s="1"/>
  <c r="AT62" i="1" s="1"/>
  <c r="AD62" i="1"/>
  <c r="AE62" i="1" s="1"/>
  <c r="Z62" i="1"/>
  <c r="U62" i="1"/>
  <c r="V62" i="1" s="1"/>
  <c r="AX61" i="1"/>
  <c r="Z61" i="1"/>
  <c r="U61" i="1"/>
  <c r="V61" i="1" s="1"/>
  <c r="AX60" i="1"/>
  <c r="Z60" i="1"/>
  <c r="AA60" i="1" s="1"/>
  <c r="AD60" i="1" s="1"/>
  <c r="U60" i="1"/>
  <c r="V60" i="1" s="1"/>
  <c r="AX59" i="1"/>
  <c r="Z59" i="1"/>
  <c r="U59" i="1"/>
  <c r="V59" i="1" s="1"/>
  <c r="AX58" i="1"/>
  <c r="Z58" i="1"/>
  <c r="U58" i="1"/>
  <c r="V58" i="1" s="1"/>
  <c r="AX57" i="1"/>
  <c r="Z57" i="1"/>
  <c r="U57" i="1"/>
  <c r="V57" i="1" s="1"/>
  <c r="AX56" i="1"/>
  <c r="AH56" i="1"/>
  <c r="AP56" i="1" s="1"/>
  <c r="AT56" i="1" s="1"/>
  <c r="AD56" i="1"/>
  <c r="AE56" i="1" s="1"/>
  <c r="Z56" i="1"/>
  <c r="U56" i="1"/>
  <c r="V56" i="1" s="1"/>
  <c r="AA56" i="1" s="1"/>
  <c r="AX55" i="1"/>
  <c r="Z55" i="1"/>
  <c r="AA55" i="1" s="1"/>
  <c r="AD55" i="1" s="1"/>
  <c r="AH55" i="1" s="1"/>
  <c r="AP55" i="1" s="1"/>
  <c r="AT55" i="1" s="1"/>
  <c r="U55" i="1"/>
  <c r="V55" i="1" s="1"/>
  <c r="AX54" i="1"/>
  <c r="Z54" i="1"/>
  <c r="U54" i="1"/>
  <c r="V54" i="1" s="1"/>
  <c r="AA54" i="1" s="1"/>
  <c r="AD54" i="1" s="1"/>
  <c r="AX53" i="1"/>
  <c r="AH53" i="1"/>
  <c r="AP53" i="1" s="1"/>
  <c r="AT53" i="1" s="1"/>
  <c r="Z53" i="1"/>
  <c r="U53" i="1"/>
  <c r="V53" i="1" s="1"/>
  <c r="AA53" i="1" s="1"/>
  <c r="AD53" i="1" s="1"/>
  <c r="AE53" i="1" s="1"/>
  <c r="AX52" i="1"/>
  <c r="Z52" i="1"/>
  <c r="U52" i="1"/>
  <c r="V52" i="1" s="1"/>
  <c r="AX51" i="1"/>
  <c r="AH51" i="1"/>
  <c r="AP51" i="1" s="1"/>
  <c r="AT51" i="1" s="1"/>
  <c r="AD51" i="1"/>
  <c r="AE51" i="1" s="1"/>
  <c r="Z51" i="1"/>
  <c r="U51" i="1"/>
  <c r="V51" i="1" s="1"/>
  <c r="AA51" i="1" s="1"/>
  <c r="AX50" i="1"/>
  <c r="Z50" i="1"/>
  <c r="U50" i="1"/>
  <c r="V50" i="1" s="1"/>
  <c r="AX49" i="1"/>
  <c r="Z49" i="1"/>
  <c r="U49" i="1"/>
  <c r="V49" i="1" s="1"/>
  <c r="AX48" i="1"/>
  <c r="AH48" i="1"/>
  <c r="AP48" i="1" s="1"/>
  <c r="AT48" i="1" s="1"/>
  <c r="AD48" i="1"/>
  <c r="AE48" i="1" s="1"/>
  <c r="Z48" i="1"/>
  <c r="U48" i="1"/>
  <c r="V48" i="1" s="1"/>
  <c r="AX47" i="1"/>
  <c r="Z47" i="1"/>
  <c r="U47" i="1"/>
  <c r="V47" i="1" s="1"/>
  <c r="AX46" i="1"/>
  <c r="AH46" i="1"/>
  <c r="AP46" i="1" s="1"/>
  <c r="AT46" i="1" s="1"/>
  <c r="AD46" i="1"/>
  <c r="AE46" i="1" s="1"/>
  <c r="Z46" i="1"/>
  <c r="U46" i="1"/>
  <c r="V46" i="1" s="1"/>
  <c r="AX45" i="1"/>
  <c r="Z45" i="1"/>
  <c r="U45" i="1"/>
  <c r="V45" i="1" s="1"/>
  <c r="AX44" i="1"/>
  <c r="Z44" i="1"/>
  <c r="U44" i="1"/>
  <c r="V44" i="1" s="1"/>
  <c r="AX43" i="1"/>
  <c r="AH43" i="1"/>
  <c r="AP43" i="1" s="1"/>
  <c r="AT43" i="1" s="1"/>
  <c r="AD43" i="1"/>
  <c r="AE43" i="1" s="1"/>
  <c r="Z43" i="1"/>
  <c r="U43" i="1"/>
  <c r="V43" i="1" s="1"/>
  <c r="AA43" i="1" s="1"/>
  <c r="AX42" i="1"/>
  <c r="AH42" i="1"/>
  <c r="AP42" i="1" s="1"/>
  <c r="AT42" i="1" s="1"/>
  <c r="AD42" i="1"/>
  <c r="AE42" i="1" s="1"/>
  <c r="Z42" i="1"/>
  <c r="U42" i="1"/>
  <c r="V42" i="1" s="1"/>
  <c r="AX41" i="1"/>
  <c r="AH41" i="1"/>
  <c r="AP41" i="1" s="1"/>
  <c r="AT41" i="1" s="1"/>
  <c r="AD41" i="1"/>
  <c r="AE41" i="1" s="1"/>
  <c r="Z41" i="1"/>
  <c r="U41" i="1"/>
  <c r="V41" i="1" s="1"/>
  <c r="AA41" i="1" s="1"/>
  <c r="AX40" i="1"/>
  <c r="AH40" i="1"/>
  <c r="AP40" i="1" s="1"/>
  <c r="AT40" i="1" s="1"/>
  <c r="Z40" i="1"/>
  <c r="U40" i="1"/>
  <c r="V40" i="1" s="1"/>
  <c r="AA40" i="1" s="1"/>
  <c r="AD40" i="1" s="1"/>
  <c r="AE40" i="1" s="1"/>
  <c r="AX39" i="1"/>
  <c r="Z39" i="1"/>
  <c r="U39" i="1"/>
  <c r="V39" i="1" s="1"/>
  <c r="AX38" i="1"/>
  <c r="AH38" i="1"/>
  <c r="AP38" i="1" s="1"/>
  <c r="AT38" i="1" s="1"/>
  <c r="AD38" i="1"/>
  <c r="AE38" i="1" s="1"/>
  <c r="Z38" i="1"/>
  <c r="U38" i="1"/>
  <c r="V38" i="1" s="1"/>
  <c r="AA38" i="1" s="1"/>
  <c r="AX37" i="1"/>
  <c r="AH37" i="1"/>
  <c r="AP37" i="1" s="1"/>
  <c r="AT37" i="1" s="1"/>
  <c r="AD37" i="1"/>
  <c r="AE37" i="1" s="1"/>
  <c r="Z37" i="1"/>
  <c r="U37" i="1"/>
  <c r="V37" i="1" s="1"/>
  <c r="AX36" i="1"/>
  <c r="Z36" i="1"/>
  <c r="U36" i="1"/>
  <c r="V36" i="1" s="1"/>
  <c r="AX35" i="1"/>
  <c r="Z35" i="1"/>
  <c r="U35" i="1"/>
  <c r="V35" i="1" s="1"/>
  <c r="AA35" i="1" s="1"/>
  <c r="AD35" i="1" s="1"/>
  <c r="AX34" i="1"/>
  <c r="Z34" i="1"/>
  <c r="U34" i="1"/>
  <c r="V34" i="1" s="1"/>
  <c r="AA34" i="1" s="1"/>
  <c r="AD34" i="1" s="1"/>
  <c r="AX33" i="1"/>
  <c r="Z33" i="1"/>
  <c r="U33" i="1"/>
  <c r="V33" i="1" s="1"/>
  <c r="AA33" i="1" s="1"/>
  <c r="AD33" i="1" s="1"/>
  <c r="AX32" i="1"/>
  <c r="Z32" i="1"/>
  <c r="U32" i="1"/>
  <c r="V32" i="1" s="1"/>
  <c r="AX31" i="1"/>
  <c r="AH31" i="1"/>
  <c r="AP31" i="1" s="1"/>
  <c r="AT31" i="1" s="1"/>
  <c r="AD31" i="1"/>
  <c r="AE31" i="1" s="1"/>
  <c r="Z31" i="1"/>
  <c r="U31" i="1"/>
  <c r="V31" i="1" s="1"/>
  <c r="AX30" i="1"/>
  <c r="AH30" i="1"/>
  <c r="AP30" i="1" s="1"/>
  <c r="AT30" i="1" s="1"/>
  <c r="AD30" i="1"/>
  <c r="AE30" i="1" s="1"/>
  <c r="Z30" i="1"/>
  <c r="U30" i="1"/>
  <c r="V30" i="1" s="1"/>
  <c r="AX29" i="1"/>
  <c r="Z29" i="1"/>
  <c r="U29" i="1"/>
  <c r="V29" i="1" s="1"/>
  <c r="AX28" i="1"/>
  <c r="AH28" i="1"/>
  <c r="AP28" i="1" s="1"/>
  <c r="AT28" i="1" s="1"/>
  <c r="AD28" i="1"/>
  <c r="AE28" i="1" s="1"/>
  <c r="Z28" i="1"/>
  <c r="U28" i="1"/>
  <c r="V28" i="1" s="1"/>
  <c r="AX27" i="1"/>
  <c r="Z27" i="1"/>
  <c r="U27" i="1"/>
  <c r="V27" i="1" s="1"/>
  <c r="AX26" i="1"/>
  <c r="Z26" i="1"/>
  <c r="U26" i="1"/>
  <c r="V26" i="1" s="1"/>
  <c r="AX25" i="1"/>
  <c r="Z25" i="1"/>
  <c r="U25" i="1"/>
  <c r="V25" i="1" s="1"/>
  <c r="AX24" i="1"/>
  <c r="AH24" i="1"/>
  <c r="AP24" i="1" s="1"/>
  <c r="AT24" i="1" s="1"/>
  <c r="AD24" i="1"/>
  <c r="AE24" i="1" s="1"/>
  <c r="Z24" i="1"/>
  <c r="U24" i="1"/>
  <c r="V24" i="1" s="1"/>
  <c r="AA24" i="1" s="1"/>
  <c r="AX23" i="1"/>
  <c r="Z23" i="1"/>
  <c r="U23" i="1"/>
  <c r="V23" i="1" s="1"/>
  <c r="AA23" i="1" s="1"/>
  <c r="AD23" i="1" s="1"/>
  <c r="AX22" i="1"/>
  <c r="AH22" i="1"/>
  <c r="AP22" i="1" s="1"/>
  <c r="AT22" i="1" s="1"/>
  <c r="AD22" i="1"/>
  <c r="AE22" i="1" s="1"/>
  <c r="Z22" i="1"/>
  <c r="U22" i="1"/>
  <c r="V22" i="1" s="1"/>
  <c r="AA22" i="1" s="1"/>
  <c r="AX21" i="1"/>
  <c r="AH21" i="1"/>
  <c r="AP21" i="1" s="1"/>
  <c r="AT21" i="1" s="1"/>
  <c r="AD21" i="1"/>
  <c r="AE21" i="1" s="1"/>
  <c r="Z21" i="1"/>
  <c r="U21" i="1"/>
  <c r="V21" i="1" s="1"/>
  <c r="AA21" i="1" s="1"/>
  <c r="AX20" i="1"/>
  <c r="AH20" i="1"/>
  <c r="AP20" i="1" s="1"/>
  <c r="AT20" i="1" s="1"/>
  <c r="AD20" i="1"/>
  <c r="AE20" i="1" s="1"/>
  <c r="Z20" i="1"/>
  <c r="U20" i="1"/>
  <c r="V20" i="1" s="1"/>
  <c r="AX19" i="1"/>
  <c r="Z19" i="1"/>
  <c r="U19" i="1"/>
  <c r="V19" i="1" s="1"/>
  <c r="AA19" i="1" s="1"/>
  <c r="AD19" i="1" s="1"/>
  <c r="AH19" i="1" s="1"/>
  <c r="AP19" i="1" s="1"/>
  <c r="AT19" i="1" s="1"/>
  <c r="AX18" i="1"/>
  <c r="Z18" i="1"/>
  <c r="U18" i="1"/>
  <c r="V18" i="1" s="1"/>
  <c r="AX17" i="1"/>
  <c r="Z17" i="1"/>
  <c r="U17" i="1"/>
  <c r="V17" i="1" s="1"/>
  <c r="AA17" i="1" s="1"/>
  <c r="AD17" i="1" s="1"/>
  <c r="AH17" i="1" s="1"/>
  <c r="AP17" i="1" s="1"/>
  <c r="AT17" i="1" s="1"/>
  <c r="AX16" i="1"/>
  <c r="Z16" i="1"/>
  <c r="U16" i="1"/>
  <c r="V16" i="1" s="1"/>
  <c r="AA16" i="1" s="1"/>
  <c r="AD16" i="1" s="1"/>
  <c r="AX15" i="1"/>
  <c r="AH15" i="1"/>
  <c r="AP15" i="1" s="1"/>
  <c r="AT15" i="1" s="1"/>
  <c r="AD15" i="1"/>
  <c r="AE15" i="1" s="1"/>
  <c r="Z15" i="1"/>
  <c r="U15" i="1"/>
  <c r="V15" i="1" s="1"/>
  <c r="AA15" i="1" s="1"/>
  <c r="AX14" i="1"/>
  <c r="AH14" i="1"/>
  <c r="AP14" i="1" s="1"/>
  <c r="AT14" i="1" s="1"/>
  <c r="Z14" i="1"/>
  <c r="U14" i="1"/>
  <c r="V14" i="1" s="1"/>
  <c r="AA14" i="1" s="1"/>
  <c r="AD14" i="1" s="1"/>
  <c r="AE14" i="1" s="1"/>
  <c r="AX13" i="1"/>
  <c r="AH13" i="1"/>
  <c r="AP13" i="1" s="1"/>
  <c r="AT13" i="1" s="1"/>
  <c r="AD13" i="1"/>
  <c r="AE13" i="1" s="1"/>
  <c r="Z13" i="1"/>
  <c r="U13" i="1"/>
  <c r="V13" i="1" s="1"/>
  <c r="AA13" i="1" s="1"/>
  <c r="AX12" i="1"/>
  <c r="Z12" i="1"/>
  <c r="V12" i="1"/>
  <c r="U12" i="1"/>
  <c r="AX11" i="1"/>
  <c r="AH11" i="1"/>
  <c r="AP11" i="1" s="1"/>
  <c r="AT11" i="1" s="1"/>
  <c r="AD11" i="1"/>
  <c r="AE11" i="1" s="1"/>
  <c r="Z11" i="1"/>
  <c r="U11" i="1"/>
  <c r="V11" i="1" s="1"/>
  <c r="AA11" i="1" s="1"/>
  <c r="AX10" i="1"/>
  <c r="Z10" i="1"/>
  <c r="U10" i="1"/>
  <c r="AE404" i="1" l="1"/>
  <c r="AH404" i="1"/>
  <c r="AP404" i="1" s="1"/>
  <c r="AT404" i="1" s="1"/>
  <c r="AA184" i="1"/>
  <c r="AD184" i="1" s="1"/>
  <c r="AA219" i="1"/>
  <c r="AD219" i="1" s="1"/>
  <c r="AA279" i="1"/>
  <c r="AA400" i="1"/>
  <c r="AD400" i="1" s="1"/>
  <c r="AA26" i="1"/>
  <c r="AD26" i="1" s="1"/>
  <c r="AH26" i="1" s="1"/>
  <c r="AP26" i="1" s="1"/>
  <c r="AT26" i="1" s="1"/>
  <c r="AA30" i="1"/>
  <c r="AA45" i="1"/>
  <c r="AD45" i="1" s="1"/>
  <c r="AA47" i="1"/>
  <c r="AD47" i="1" s="1"/>
  <c r="AA75" i="1"/>
  <c r="AA86" i="1"/>
  <c r="AD86" i="1" s="1"/>
  <c r="AH86" i="1" s="1"/>
  <c r="AP86" i="1" s="1"/>
  <c r="AT86" i="1" s="1"/>
  <c r="AA98" i="1"/>
  <c r="AD98" i="1" s="1"/>
  <c r="AH98" i="1" s="1"/>
  <c r="AP98" i="1" s="1"/>
  <c r="AT98" i="1" s="1"/>
  <c r="AA104" i="1"/>
  <c r="AD104" i="1" s="1"/>
  <c r="AA162" i="1"/>
  <c r="AD162" i="1" s="1"/>
  <c r="AH162" i="1" s="1"/>
  <c r="AP162" i="1" s="1"/>
  <c r="AT162" i="1" s="1"/>
  <c r="AA164" i="1"/>
  <c r="AD164" i="1" s="1"/>
  <c r="AE164" i="1" s="1"/>
  <c r="AA166" i="1"/>
  <c r="AD166" i="1" s="1"/>
  <c r="AH168" i="1"/>
  <c r="AP168" i="1" s="1"/>
  <c r="AT168" i="1" s="1"/>
  <c r="AA189" i="1"/>
  <c r="AA208" i="1"/>
  <c r="AD208" i="1" s="1"/>
  <c r="AA210" i="1"/>
  <c r="AD210" i="1" s="1"/>
  <c r="AA241" i="1"/>
  <c r="AA253" i="1"/>
  <c r="AD253" i="1" s="1"/>
  <c r="AH253" i="1" s="1"/>
  <c r="AP253" i="1" s="1"/>
  <c r="AT253" i="1" s="1"/>
  <c r="AA267" i="1"/>
  <c r="AD267" i="1" s="1"/>
  <c r="AH267" i="1" s="1"/>
  <c r="AP267" i="1" s="1"/>
  <c r="AT267" i="1" s="1"/>
  <c r="AA269" i="1"/>
  <c r="AA271" i="1"/>
  <c r="AD271" i="1" s="1"/>
  <c r="AA286" i="1"/>
  <c r="AD286" i="1" s="1"/>
  <c r="AA304" i="1"/>
  <c r="AD304" i="1" s="1"/>
  <c r="AE304" i="1" s="1"/>
  <c r="AA312" i="1"/>
  <c r="AA318" i="1"/>
  <c r="AD318" i="1" s="1"/>
  <c r="AA334" i="1"/>
  <c r="AD334" i="1" s="1"/>
  <c r="AE334" i="1" s="1"/>
  <c r="AA344" i="1"/>
  <c r="AD344" i="1" s="1"/>
  <c r="AE344" i="1" s="1"/>
  <c r="AA354" i="1"/>
  <c r="AA371" i="1"/>
  <c r="AD371" i="1" s="1"/>
  <c r="AA383" i="1"/>
  <c r="AD383" i="1" s="1"/>
  <c r="AA388" i="1"/>
  <c r="AD388" i="1" s="1"/>
  <c r="AA408" i="1"/>
  <c r="AD408" i="1" s="1"/>
  <c r="AA426" i="1"/>
  <c r="AD426" i="1" s="1"/>
  <c r="AH426" i="1" s="1"/>
  <c r="AP426" i="1" s="1"/>
  <c r="AT426" i="1" s="1"/>
  <c r="AA438" i="1"/>
  <c r="AD438" i="1" s="1"/>
  <c r="AE438" i="1" s="1"/>
  <c r="AA364" i="1"/>
  <c r="AD364" i="1" s="1"/>
  <c r="AE364" i="1" s="1"/>
  <c r="AA411" i="1"/>
  <c r="AD411" i="1" s="1"/>
  <c r="AA436" i="1"/>
  <c r="AD436" i="1" s="1"/>
  <c r="AA446" i="1"/>
  <c r="AD446" i="1" s="1"/>
  <c r="AA27" i="1"/>
  <c r="AD27" i="1" s="1"/>
  <c r="AH27" i="1" s="1"/>
  <c r="AP27" i="1" s="1"/>
  <c r="AT27" i="1" s="1"/>
  <c r="AA46" i="1"/>
  <c r="AA48" i="1"/>
  <c r="AA50" i="1"/>
  <c r="AD50" i="1" s="1"/>
  <c r="AH50" i="1" s="1"/>
  <c r="AP50" i="1" s="1"/>
  <c r="AT50" i="1" s="1"/>
  <c r="AA73" i="1"/>
  <c r="AD73" i="1" s="1"/>
  <c r="AH73" i="1" s="1"/>
  <c r="AP73" i="1" s="1"/>
  <c r="AT73" i="1" s="1"/>
  <c r="AA94" i="1"/>
  <c r="AD94" i="1" s="1"/>
  <c r="AA99" i="1"/>
  <c r="AA105" i="1"/>
  <c r="AD105" i="1" s="1"/>
  <c r="AA112" i="1"/>
  <c r="AD112" i="1" s="1"/>
  <c r="AA114" i="1"/>
  <c r="AD114" i="1" s="1"/>
  <c r="AE114" i="1" s="1"/>
  <c r="AA123" i="1"/>
  <c r="AD123" i="1" s="1"/>
  <c r="AH123" i="1" s="1"/>
  <c r="AP123" i="1" s="1"/>
  <c r="AT123" i="1" s="1"/>
  <c r="AA125" i="1"/>
  <c r="AA130" i="1"/>
  <c r="AD130" i="1" s="1"/>
  <c r="AH130" i="1" s="1"/>
  <c r="AP130" i="1" s="1"/>
  <c r="AT130" i="1" s="1"/>
  <c r="AA139" i="1"/>
  <c r="AA165" i="1"/>
  <c r="AA193" i="1"/>
  <c r="AD193" i="1" s="1"/>
  <c r="AA268" i="1"/>
  <c r="AA272" i="1"/>
  <c r="AD272" i="1" s="1"/>
  <c r="AA274" i="1"/>
  <c r="AD274" i="1" s="1"/>
  <c r="AA278" i="1"/>
  <c r="AD278" i="1" s="1"/>
  <c r="AH278" i="1" s="1"/>
  <c r="AP278" i="1" s="1"/>
  <c r="AT278" i="1" s="1"/>
  <c r="AA305" i="1"/>
  <c r="AD305" i="1" s="1"/>
  <c r="AH305" i="1" s="1"/>
  <c r="AP305" i="1" s="1"/>
  <c r="AT305" i="1" s="1"/>
  <c r="AA335" i="1"/>
  <c r="AD335" i="1" s="1"/>
  <c r="AA343" i="1"/>
  <c r="AE369" i="1"/>
  <c r="AA372" i="1"/>
  <c r="AD372" i="1" s="1"/>
  <c r="AH372" i="1" s="1"/>
  <c r="AP372" i="1" s="1"/>
  <c r="AT372" i="1" s="1"/>
  <c r="AA374" i="1"/>
  <c r="AD374" i="1" s="1"/>
  <c r="AH376" i="1"/>
  <c r="AP376" i="1" s="1"/>
  <c r="AT376" i="1" s="1"/>
  <c r="AA384" i="1"/>
  <c r="AD384" i="1" s="1"/>
  <c r="AH384" i="1" s="1"/>
  <c r="AP384" i="1" s="1"/>
  <c r="AT384" i="1" s="1"/>
  <c r="AA389" i="1"/>
  <c r="AD389" i="1" s="1"/>
  <c r="AE389" i="1" s="1"/>
  <c r="AA417" i="1"/>
  <c r="AD417" i="1" s="1"/>
  <c r="AH417" i="1" s="1"/>
  <c r="AP417" i="1" s="1"/>
  <c r="AT417" i="1" s="1"/>
  <c r="AA427" i="1"/>
  <c r="AD427" i="1" s="1"/>
  <c r="AA188" i="1"/>
  <c r="AA243" i="1"/>
  <c r="AD243" i="1" s="1"/>
  <c r="AA31" i="1"/>
  <c r="AA44" i="1"/>
  <c r="AD44" i="1" s="1"/>
  <c r="AE44" i="1" s="1"/>
  <c r="AA59" i="1"/>
  <c r="AD59" i="1" s="1"/>
  <c r="AH59" i="1" s="1"/>
  <c r="AP59" i="1" s="1"/>
  <c r="AT59" i="1" s="1"/>
  <c r="AA67" i="1"/>
  <c r="AA103" i="1"/>
  <c r="AD103" i="1" s="1"/>
  <c r="AH103" i="1" s="1"/>
  <c r="AP103" i="1" s="1"/>
  <c r="AT103" i="1" s="1"/>
  <c r="AA111" i="1"/>
  <c r="AA122" i="1"/>
  <c r="AA127" i="1"/>
  <c r="AD127" i="1" s="1"/>
  <c r="AA143" i="1"/>
  <c r="AA145" i="1"/>
  <c r="AD145" i="1" s="1"/>
  <c r="AH145" i="1" s="1"/>
  <c r="AP145" i="1" s="1"/>
  <c r="AT145" i="1" s="1"/>
  <c r="AA151" i="1"/>
  <c r="AD151" i="1" s="1"/>
  <c r="AH151" i="1" s="1"/>
  <c r="AP151" i="1" s="1"/>
  <c r="AT151" i="1" s="1"/>
  <c r="AA161" i="1"/>
  <c r="AD161" i="1" s="1"/>
  <c r="AE161" i="1" s="1"/>
  <c r="AA170" i="1"/>
  <c r="AD170" i="1" s="1"/>
  <c r="AA192" i="1"/>
  <c r="AA194" i="1"/>
  <c r="AD194" i="1" s="1"/>
  <c r="AE194" i="1" s="1"/>
  <c r="AA196" i="1"/>
  <c r="AD196" i="1" s="1"/>
  <c r="AA207" i="1"/>
  <c r="AD207" i="1" s="1"/>
  <c r="AH207" i="1" s="1"/>
  <c r="AP207" i="1" s="1"/>
  <c r="AT207" i="1" s="1"/>
  <c r="AA240" i="1"/>
  <c r="AD240" i="1" s="1"/>
  <c r="AH240" i="1" s="1"/>
  <c r="AP240" i="1" s="1"/>
  <c r="AT240" i="1" s="1"/>
  <c r="AA250" i="1"/>
  <c r="AA252" i="1"/>
  <c r="AD252" i="1" s="1"/>
  <c r="AH252" i="1" s="1"/>
  <c r="AP252" i="1" s="1"/>
  <c r="AT252" i="1" s="1"/>
  <c r="AA254" i="1"/>
  <c r="AA258" i="1"/>
  <c r="AD258" i="1" s="1"/>
  <c r="AA270" i="1"/>
  <c r="AD270" i="1" s="1"/>
  <c r="AA285" i="1"/>
  <c r="AD285" i="1" s="1"/>
  <c r="AA295" i="1"/>
  <c r="AA297" i="1"/>
  <c r="AD297" i="1" s="1"/>
  <c r="AH297" i="1" s="1"/>
  <c r="AP297" i="1" s="1"/>
  <c r="AT297" i="1" s="1"/>
  <c r="AA332" i="1"/>
  <c r="AD332" i="1" s="1"/>
  <c r="AA353" i="1"/>
  <c r="AD353" i="1" s="1"/>
  <c r="AE353" i="1" s="1"/>
  <c r="AA368" i="1"/>
  <c r="AD368" i="1" s="1"/>
  <c r="AA377" i="1"/>
  <c r="AD377" i="1" s="1"/>
  <c r="AA387" i="1"/>
  <c r="AD387" i="1" s="1"/>
  <c r="AA392" i="1"/>
  <c r="AD392" i="1" s="1"/>
  <c r="AE392" i="1" s="1"/>
  <c r="AE219" i="1"/>
  <c r="AH219" i="1"/>
  <c r="AP219" i="1" s="1"/>
  <c r="AT219" i="1" s="1"/>
  <c r="AH436" i="1"/>
  <c r="AP436" i="1" s="1"/>
  <c r="AT436" i="1" s="1"/>
  <c r="AE436" i="1"/>
  <c r="AH255" i="1"/>
  <c r="AP255" i="1" s="1"/>
  <c r="AT255" i="1" s="1"/>
  <c r="AE255" i="1"/>
  <c r="AE415" i="1"/>
  <c r="AH415" i="1"/>
  <c r="AP415" i="1" s="1"/>
  <c r="AT415" i="1" s="1"/>
  <c r="AH441" i="1"/>
  <c r="AP441" i="1" s="1"/>
  <c r="AT441" i="1" s="1"/>
  <c r="AE441" i="1"/>
  <c r="AH243" i="1"/>
  <c r="AP243" i="1" s="1"/>
  <c r="AT243" i="1" s="1"/>
  <c r="AE243" i="1"/>
  <c r="AE227" i="1"/>
  <c r="AH227" i="1"/>
  <c r="AP227" i="1" s="1"/>
  <c r="AT227" i="1" s="1"/>
  <c r="AH171" i="1"/>
  <c r="AP171" i="1" s="1"/>
  <c r="AT171" i="1" s="1"/>
  <c r="AE171" i="1"/>
  <c r="AA49" i="1"/>
  <c r="AD49" i="1" s="1"/>
  <c r="AE49" i="1" s="1"/>
  <c r="AA61" i="1"/>
  <c r="AD61" i="1" s="1"/>
  <c r="AH61" i="1" s="1"/>
  <c r="AP61" i="1" s="1"/>
  <c r="AT61" i="1" s="1"/>
  <c r="AE235" i="1"/>
  <c r="AH235" i="1"/>
  <c r="AP235" i="1" s="1"/>
  <c r="AT235" i="1" s="1"/>
  <c r="AE119" i="1"/>
  <c r="AH119" i="1"/>
  <c r="AP119" i="1" s="1"/>
  <c r="AT119" i="1" s="1"/>
  <c r="AE19" i="1"/>
  <c r="AE131" i="1"/>
  <c r="AA232" i="1"/>
  <c r="AD232" i="1" s="1"/>
  <c r="AH232" i="1" s="1"/>
  <c r="AP232" i="1" s="1"/>
  <c r="AT232" i="1" s="1"/>
  <c r="AH296" i="1"/>
  <c r="AP296" i="1" s="1"/>
  <c r="AT296" i="1" s="1"/>
  <c r="AE296" i="1"/>
  <c r="AA78" i="1"/>
  <c r="AA128" i="1"/>
  <c r="AA149" i="1"/>
  <c r="AA211" i="1"/>
  <c r="AA345" i="1"/>
  <c r="AD345" i="1" s="1"/>
  <c r="AE345" i="1" s="1"/>
  <c r="AH396" i="1"/>
  <c r="AP396" i="1" s="1"/>
  <c r="AT396" i="1" s="1"/>
  <c r="AE396" i="1"/>
  <c r="AA407" i="1"/>
  <c r="AD407" i="1" s="1"/>
  <c r="AA410" i="1"/>
  <c r="AD410" i="1" s="1"/>
  <c r="AH304" i="1"/>
  <c r="AP304" i="1" s="1"/>
  <c r="AT304" i="1" s="1"/>
  <c r="AE379" i="1"/>
  <c r="AH379" i="1"/>
  <c r="AP379" i="1" s="1"/>
  <c r="AT379" i="1" s="1"/>
  <c r="AE356" i="1"/>
  <c r="AH356" i="1"/>
  <c r="AP356" i="1" s="1"/>
  <c r="AT356" i="1" s="1"/>
  <c r="AE286" i="1"/>
  <c r="AH286" i="1"/>
  <c r="AP286" i="1" s="1"/>
  <c r="AT286" i="1" s="1"/>
  <c r="AH405" i="1"/>
  <c r="AP405" i="1" s="1"/>
  <c r="AT405" i="1" s="1"/>
  <c r="AE405" i="1"/>
  <c r="AA97" i="1"/>
  <c r="AD97" i="1" s="1"/>
  <c r="AE97" i="1" s="1"/>
  <c r="AH114" i="1"/>
  <c r="AP114" i="1" s="1"/>
  <c r="AT114" i="1" s="1"/>
  <c r="AE147" i="1"/>
  <c r="AA152" i="1"/>
  <c r="AA330" i="1"/>
  <c r="AD330" i="1" s="1"/>
  <c r="AH330" i="1" s="1"/>
  <c r="AP330" i="1" s="1"/>
  <c r="AT330" i="1" s="1"/>
  <c r="AA110" i="1"/>
  <c r="AD110" i="1" s="1"/>
  <c r="AA70" i="1"/>
  <c r="AD70" i="1" s="1"/>
  <c r="AH70" i="1" s="1"/>
  <c r="AP70" i="1" s="1"/>
  <c r="AT70" i="1" s="1"/>
  <c r="AA72" i="1"/>
  <c r="AD72" i="1" s="1"/>
  <c r="AE72" i="1" s="1"/>
  <c r="AA137" i="1"/>
  <c r="AD137" i="1" s="1"/>
  <c r="AE137" i="1" s="1"/>
  <c r="AA141" i="1"/>
  <c r="AE148" i="1"/>
  <c r="AH148" i="1"/>
  <c r="AP148" i="1" s="1"/>
  <c r="AT148" i="1" s="1"/>
  <c r="AH194" i="1"/>
  <c r="AP194" i="1" s="1"/>
  <c r="AT194" i="1" s="1"/>
  <c r="AA293" i="1"/>
  <c r="AD293" i="1" s="1"/>
  <c r="AH293" i="1" s="1"/>
  <c r="AP293" i="1" s="1"/>
  <c r="AT293" i="1" s="1"/>
  <c r="AA301" i="1"/>
  <c r="AD301" i="1" s="1"/>
  <c r="AH301" i="1" s="1"/>
  <c r="AP301" i="1" s="1"/>
  <c r="AT301" i="1" s="1"/>
  <c r="AA320" i="1"/>
  <c r="AA360" i="1"/>
  <c r="AA378" i="1"/>
  <c r="AD378" i="1" s="1"/>
  <c r="AE378" i="1" s="1"/>
  <c r="AA409" i="1"/>
  <c r="AD409" i="1" s="1"/>
  <c r="AH409" i="1" s="1"/>
  <c r="AP409" i="1" s="1"/>
  <c r="AT409" i="1" s="1"/>
  <c r="AA25" i="1"/>
  <c r="AD25" i="1" s="1"/>
  <c r="AE25" i="1" s="1"/>
  <c r="AA37" i="1"/>
  <c r="AA57" i="1"/>
  <c r="AD57" i="1" s="1"/>
  <c r="AA85" i="1"/>
  <c r="AA158" i="1"/>
  <c r="AD158" i="1" s="1"/>
  <c r="AH158" i="1" s="1"/>
  <c r="AP158" i="1" s="1"/>
  <c r="AT158" i="1" s="1"/>
  <c r="AA163" i="1"/>
  <c r="AD163" i="1" s="1"/>
  <c r="AA177" i="1"/>
  <c r="AD177" i="1" s="1"/>
  <c r="AA180" i="1"/>
  <c r="AD180" i="1" s="1"/>
  <c r="AA198" i="1"/>
  <c r="AD198" i="1" s="1"/>
  <c r="AE198" i="1" s="1"/>
  <c r="AA204" i="1"/>
  <c r="AA289" i="1"/>
  <c r="AA326" i="1"/>
  <c r="AD326" i="1" s="1"/>
  <c r="AH326" i="1" s="1"/>
  <c r="AP326" i="1" s="1"/>
  <c r="AT326" i="1" s="1"/>
  <c r="AA367" i="1"/>
  <c r="AD367" i="1" s="1"/>
  <c r="AH390" i="1"/>
  <c r="AP390" i="1" s="1"/>
  <c r="AT390" i="1" s="1"/>
  <c r="AA230" i="1"/>
  <c r="AD230" i="1" s="1"/>
  <c r="AE230" i="1" s="1"/>
  <c r="AA339" i="1"/>
  <c r="AD339" i="1" s="1"/>
  <c r="AE339" i="1" s="1"/>
  <c r="AA203" i="1"/>
  <c r="AA310" i="1"/>
  <c r="AD310" i="1" s="1"/>
  <c r="AA237" i="1"/>
  <c r="AA259" i="1"/>
  <c r="AD259" i="1" s="1"/>
  <c r="AA317" i="1"/>
  <c r="AD317" i="1" s="1"/>
  <c r="AE317" i="1" s="1"/>
  <c r="AE319" i="1"/>
  <c r="AA361" i="1"/>
  <c r="AA403" i="1"/>
  <c r="AD403" i="1" s="1"/>
  <c r="AA432" i="1"/>
  <c r="AD432" i="1" s="1"/>
  <c r="AH432" i="1" s="1"/>
  <c r="AP432" i="1" s="1"/>
  <c r="AT432" i="1" s="1"/>
  <c r="AA32" i="1"/>
  <c r="AD32" i="1" s="1"/>
  <c r="AA58" i="1"/>
  <c r="AD58" i="1" s="1"/>
  <c r="AE58" i="1" s="1"/>
  <c r="AA80" i="1"/>
  <c r="AD80" i="1" s="1"/>
  <c r="AE80" i="1" s="1"/>
  <c r="AA107" i="1"/>
  <c r="AD107" i="1" s="1"/>
  <c r="AE107" i="1" s="1"/>
  <c r="AA135" i="1"/>
  <c r="AA160" i="1"/>
  <c r="AD160" i="1" s="1"/>
  <c r="AA167" i="1"/>
  <c r="AD167" i="1" s="1"/>
  <c r="AH167" i="1" s="1"/>
  <c r="AP167" i="1" s="1"/>
  <c r="AT167" i="1" s="1"/>
  <c r="AA169" i="1"/>
  <c r="AD169" i="1" s="1"/>
  <c r="AH169" i="1" s="1"/>
  <c r="AP169" i="1" s="1"/>
  <c r="AT169" i="1" s="1"/>
  <c r="AA178" i="1"/>
  <c r="AD178" i="1" s="1"/>
  <c r="AA185" i="1"/>
  <c r="AD185" i="1" s="1"/>
  <c r="AH185" i="1" s="1"/>
  <c r="AP185" i="1" s="1"/>
  <c r="AT185" i="1" s="1"/>
  <c r="AA200" i="1"/>
  <c r="AD200" i="1" s="1"/>
  <c r="AE200" i="1" s="1"/>
  <c r="AA224" i="1"/>
  <c r="AD224" i="1" s="1"/>
  <c r="AE224" i="1" s="1"/>
  <c r="AA233" i="1"/>
  <c r="AD233" i="1" s="1"/>
  <c r="AE233" i="1" s="1"/>
  <c r="AA247" i="1"/>
  <c r="AD247" i="1" s="1"/>
  <c r="AE247" i="1" s="1"/>
  <c r="AA262" i="1"/>
  <c r="AD262" i="1" s="1"/>
  <c r="AH262" i="1" s="1"/>
  <c r="AP262" i="1" s="1"/>
  <c r="AT262" i="1" s="1"/>
  <c r="AA290" i="1"/>
  <c r="AD290" i="1" s="1"/>
  <c r="AE290" i="1" s="1"/>
  <c r="AA322" i="1"/>
  <c r="AA336" i="1"/>
  <c r="AD336" i="1" s="1"/>
  <c r="AE336" i="1" s="1"/>
  <c r="AA386" i="1"/>
  <c r="AD386" i="1" s="1"/>
  <c r="AA412" i="1"/>
  <c r="AD412" i="1" s="1"/>
  <c r="AA422" i="1"/>
  <c r="AD422" i="1" s="1"/>
  <c r="AA342" i="1"/>
  <c r="AA39" i="1"/>
  <c r="AD39" i="1" s="1"/>
  <c r="AE39" i="1" s="1"/>
  <c r="AA79" i="1"/>
  <c r="AA81" i="1"/>
  <c r="AD81" i="1" s="1"/>
  <c r="AA115" i="1"/>
  <c r="AA117" i="1"/>
  <c r="AA129" i="1"/>
  <c r="AA142" i="1"/>
  <c r="AD142" i="1" s="1"/>
  <c r="AA172" i="1"/>
  <c r="AD172" i="1" s="1"/>
  <c r="AA435" i="1"/>
  <c r="AD435" i="1" s="1"/>
  <c r="AH435" i="1" s="1"/>
  <c r="AP435" i="1" s="1"/>
  <c r="AT435" i="1" s="1"/>
  <c r="AX449" i="1"/>
  <c r="AA69" i="1"/>
  <c r="AA87" i="1"/>
  <c r="AD87" i="1" s="1"/>
  <c r="AE87" i="1" s="1"/>
  <c r="AA12" i="1"/>
  <c r="AD12" i="1" s="1"/>
  <c r="AH12" i="1" s="1"/>
  <c r="AP12" i="1" s="1"/>
  <c r="AT12" i="1" s="1"/>
  <c r="AA20" i="1"/>
  <c r="AA29" i="1"/>
  <c r="AD29" i="1" s="1"/>
  <c r="AE29" i="1" s="1"/>
  <c r="AA36" i="1"/>
  <c r="AD36" i="1" s="1"/>
  <c r="AH36" i="1" s="1"/>
  <c r="AP36" i="1" s="1"/>
  <c r="AT36" i="1" s="1"/>
  <c r="AH44" i="1"/>
  <c r="AP44" i="1" s="1"/>
  <c r="AT44" i="1" s="1"/>
  <c r="AA84" i="1"/>
  <c r="AA91" i="1"/>
  <c r="AD91" i="1" s="1"/>
  <c r="AA134" i="1"/>
  <c r="AD134" i="1" s="1"/>
  <c r="AA153" i="1"/>
  <c r="AD153" i="1" s="1"/>
  <c r="AH153" i="1" s="1"/>
  <c r="AP153" i="1" s="1"/>
  <c r="AT153" i="1" s="1"/>
  <c r="AA157" i="1"/>
  <c r="AA209" i="1"/>
  <c r="AH216" i="1"/>
  <c r="AP216" i="1" s="1"/>
  <c r="AT216" i="1" s="1"/>
  <c r="AA307" i="1"/>
  <c r="AD307" i="1" s="1"/>
  <c r="AH307" i="1" s="1"/>
  <c r="AP307" i="1" s="1"/>
  <c r="AT307" i="1" s="1"/>
  <c r="AA309" i="1"/>
  <c r="AD309" i="1" s="1"/>
  <c r="AH309" i="1" s="1"/>
  <c r="AP309" i="1" s="1"/>
  <c r="AT309" i="1" s="1"/>
  <c r="AA313" i="1"/>
  <c r="AD313" i="1" s="1"/>
  <c r="AA321" i="1"/>
  <c r="AD321" i="1" s="1"/>
  <c r="AA325" i="1"/>
  <c r="AD325" i="1" s="1"/>
  <c r="AH325" i="1" s="1"/>
  <c r="AP325" i="1" s="1"/>
  <c r="AT325" i="1" s="1"/>
  <c r="AA331" i="1"/>
  <c r="AD331" i="1" s="1"/>
  <c r="AA370" i="1"/>
  <c r="AD370" i="1" s="1"/>
  <c r="AA380" i="1"/>
  <c r="AD380" i="1" s="1"/>
  <c r="AE380" i="1" s="1"/>
  <c r="AA394" i="1"/>
  <c r="AD394" i="1" s="1"/>
  <c r="AH394" i="1" s="1"/>
  <c r="AP394" i="1" s="1"/>
  <c r="AT394" i="1" s="1"/>
  <c r="AA416" i="1"/>
  <c r="AD416" i="1" s="1"/>
  <c r="AE416" i="1" s="1"/>
  <c r="AH178" i="1"/>
  <c r="AP178" i="1" s="1"/>
  <c r="AT178" i="1" s="1"/>
  <c r="AE178" i="1"/>
  <c r="AH74" i="1"/>
  <c r="AP74" i="1" s="1"/>
  <c r="AT74" i="1" s="1"/>
  <c r="AE74" i="1"/>
  <c r="AH23" i="1"/>
  <c r="AP23" i="1" s="1"/>
  <c r="AT23" i="1" s="1"/>
  <c r="AE23" i="1"/>
  <c r="AE106" i="1"/>
  <c r="AH106" i="1"/>
  <c r="AP106" i="1" s="1"/>
  <c r="AT106" i="1" s="1"/>
  <c r="AH47" i="1"/>
  <c r="AP47" i="1" s="1"/>
  <c r="AT47" i="1" s="1"/>
  <c r="AE47" i="1"/>
  <c r="AH57" i="1"/>
  <c r="AP57" i="1" s="1"/>
  <c r="AT57" i="1" s="1"/>
  <c r="AE57" i="1"/>
  <c r="AH109" i="1"/>
  <c r="AP109" i="1" s="1"/>
  <c r="AT109" i="1" s="1"/>
  <c r="AE109" i="1"/>
  <c r="AE184" i="1"/>
  <c r="AH184" i="1"/>
  <c r="AP184" i="1" s="1"/>
  <c r="AT184" i="1" s="1"/>
  <c r="AH45" i="1"/>
  <c r="AP45" i="1" s="1"/>
  <c r="AT45" i="1" s="1"/>
  <c r="AE45" i="1"/>
  <c r="AH60" i="1"/>
  <c r="AP60" i="1" s="1"/>
  <c r="AT60" i="1" s="1"/>
  <c r="AE60" i="1"/>
  <c r="AH34" i="1"/>
  <c r="AP34" i="1" s="1"/>
  <c r="AT34" i="1" s="1"/>
  <c r="AE34" i="1"/>
  <c r="AE245" i="1"/>
  <c r="AH245" i="1"/>
  <c r="AP245" i="1" s="1"/>
  <c r="AT245" i="1" s="1"/>
  <c r="AH371" i="1"/>
  <c r="AP371" i="1" s="1"/>
  <c r="AT371" i="1" s="1"/>
  <c r="AE371" i="1"/>
  <c r="AE32" i="1"/>
  <c r="AH32" i="1"/>
  <c r="AP32" i="1" s="1"/>
  <c r="AT32" i="1" s="1"/>
  <c r="AH107" i="1"/>
  <c r="AP107" i="1" s="1"/>
  <c r="AT107" i="1" s="1"/>
  <c r="AH126" i="1"/>
  <c r="AP126" i="1" s="1"/>
  <c r="AT126" i="1" s="1"/>
  <c r="AE126" i="1"/>
  <c r="AH213" i="1"/>
  <c r="AP213" i="1" s="1"/>
  <c r="AT213" i="1" s="1"/>
  <c r="AE213" i="1"/>
  <c r="AH224" i="1"/>
  <c r="AP224" i="1" s="1"/>
  <c r="AT224" i="1" s="1"/>
  <c r="AE196" i="1"/>
  <c r="AH196" i="1"/>
  <c r="AP196" i="1" s="1"/>
  <c r="AT196" i="1" s="1"/>
  <c r="AH54" i="1"/>
  <c r="AP54" i="1" s="1"/>
  <c r="AT54" i="1" s="1"/>
  <c r="AE54" i="1"/>
  <c r="AE110" i="1"/>
  <c r="AH110" i="1"/>
  <c r="AP110" i="1" s="1"/>
  <c r="AT110" i="1" s="1"/>
  <c r="AH174" i="1"/>
  <c r="AP174" i="1" s="1"/>
  <c r="AT174" i="1" s="1"/>
  <c r="AE174" i="1"/>
  <c r="AE294" i="1"/>
  <c r="AH294" i="1"/>
  <c r="AP294" i="1" s="1"/>
  <c r="AT294" i="1" s="1"/>
  <c r="AH144" i="1"/>
  <c r="AP144" i="1" s="1"/>
  <c r="AT144" i="1" s="1"/>
  <c r="AE144" i="1"/>
  <c r="AH112" i="1"/>
  <c r="AP112" i="1" s="1"/>
  <c r="AT112" i="1" s="1"/>
  <c r="AE112" i="1"/>
  <c r="AH95" i="1"/>
  <c r="AP95" i="1" s="1"/>
  <c r="AT95" i="1" s="1"/>
  <c r="AE95" i="1"/>
  <c r="AH150" i="1"/>
  <c r="AP150" i="1" s="1"/>
  <c r="AT150" i="1" s="1"/>
  <c r="AE150" i="1"/>
  <c r="AH77" i="1"/>
  <c r="AP77" i="1" s="1"/>
  <c r="AT77" i="1" s="1"/>
  <c r="AE77" i="1"/>
  <c r="AH81" i="1"/>
  <c r="AP81" i="1" s="1"/>
  <c r="AT81" i="1" s="1"/>
  <c r="AE81" i="1"/>
  <c r="AH142" i="1"/>
  <c r="AP142" i="1" s="1"/>
  <c r="AT142" i="1" s="1"/>
  <c r="AE142" i="1"/>
  <c r="AE146" i="1"/>
  <c r="AH146" i="1"/>
  <c r="AP146" i="1" s="1"/>
  <c r="AT146" i="1" s="1"/>
  <c r="AH134" i="1"/>
  <c r="AP134" i="1" s="1"/>
  <c r="AT134" i="1" s="1"/>
  <c r="AE134" i="1"/>
  <c r="AE179" i="1"/>
  <c r="AH179" i="1"/>
  <c r="AP179" i="1" s="1"/>
  <c r="AT179" i="1" s="1"/>
  <c r="AH313" i="1"/>
  <c r="AP313" i="1" s="1"/>
  <c r="AT313" i="1" s="1"/>
  <c r="AE313" i="1"/>
  <c r="AH105" i="1"/>
  <c r="AP105" i="1" s="1"/>
  <c r="AT105" i="1" s="1"/>
  <c r="AE105" i="1"/>
  <c r="AH154" i="1"/>
  <c r="AP154" i="1" s="1"/>
  <c r="AT154" i="1" s="1"/>
  <c r="AE154" i="1"/>
  <c r="AH173" i="1"/>
  <c r="AP173" i="1" s="1"/>
  <c r="AT173" i="1" s="1"/>
  <c r="AE173" i="1"/>
  <c r="AH191" i="1"/>
  <c r="AP191" i="1" s="1"/>
  <c r="AT191" i="1" s="1"/>
  <c r="AE191" i="1"/>
  <c r="AH181" i="1"/>
  <c r="AP181" i="1" s="1"/>
  <c r="AT181" i="1" s="1"/>
  <c r="AE181" i="1"/>
  <c r="AH238" i="1"/>
  <c r="AP238" i="1" s="1"/>
  <c r="AT238" i="1" s="1"/>
  <c r="AH272" i="1"/>
  <c r="AP272" i="1" s="1"/>
  <c r="AT272" i="1" s="1"/>
  <c r="AE272" i="1"/>
  <c r="AE59" i="1"/>
  <c r="AH35" i="1"/>
  <c r="AP35" i="1" s="1"/>
  <c r="AT35" i="1" s="1"/>
  <c r="AE35" i="1"/>
  <c r="AE116" i="1"/>
  <c r="AH116" i="1"/>
  <c r="AP116" i="1" s="1"/>
  <c r="AT116" i="1" s="1"/>
  <c r="AH172" i="1"/>
  <c r="AP172" i="1" s="1"/>
  <c r="AT172" i="1" s="1"/>
  <c r="AE172" i="1"/>
  <c r="AH281" i="1"/>
  <c r="AP281" i="1" s="1"/>
  <c r="AT281" i="1" s="1"/>
  <c r="AE281" i="1"/>
  <c r="AH392" i="1"/>
  <c r="AP392" i="1" s="1"/>
  <c r="AT392" i="1" s="1"/>
  <c r="Z450" i="1"/>
  <c r="AE92" i="1"/>
  <c r="AH92" i="1"/>
  <c r="AP92" i="1" s="1"/>
  <c r="AT92" i="1" s="1"/>
  <c r="AE103" i="1"/>
  <c r="AE130" i="1"/>
  <c r="AE187" i="1"/>
  <c r="AH187" i="1"/>
  <c r="AP187" i="1" s="1"/>
  <c r="AT187" i="1" s="1"/>
  <c r="AE248" i="1"/>
  <c r="AH248" i="1"/>
  <c r="AP248" i="1" s="1"/>
  <c r="AT248" i="1" s="1"/>
  <c r="AE346" i="1"/>
  <c r="AH346" i="1"/>
  <c r="AP346" i="1" s="1"/>
  <c r="AT346" i="1" s="1"/>
  <c r="AX450" i="1"/>
  <c r="AE17" i="1"/>
  <c r="AE65" i="1"/>
  <c r="AH65" i="1"/>
  <c r="AP65" i="1" s="1"/>
  <c r="AT65" i="1" s="1"/>
  <c r="AH163" i="1"/>
  <c r="AP163" i="1" s="1"/>
  <c r="AT163" i="1" s="1"/>
  <c r="AE163" i="1"/>
  <c r="AH206" i="1"/>
  <c r="AP206" i="1" s="1"/>
  <c r="AT206" i="1" s="1"/>
  <c r="AE206" i="1"/>
  <c r="AE257" i="1"/>
  <c r="AH257" i="1"/>
  <c r="AP257" i="1" s="1"/>
  <c r="AT257" i="1" s="1"/>
  <c r="AH58" i="1"/>
  <c r="AP58" i="1" s="1"/>
  <c r="AT58" i="1" s="1"/>
  <c r="AH210" i="1"/>
  <c r="AP210" i="1" s="1"/>
  <c r="AT210" i="1" s="1"/>
  <c r="AE210" i="1"/>
  <c r="AH233" i="1"/>
  <c r="AP233" i="1" s="1"/>
  <c r="AT233" i="1" s="1"/>
  <c r="AA266" i="1"/>
  <c r="AE104" i="1"/>
  <c r="AH104" i="1"/>
  <c r="AP104" i="1" s="1"/>
  <c r="AT104" i="1" s="1"/>
  <c r="AE183" i="1"/>
  <c r="AH249" i="1"/>
  <c r="AP249" i="1" s="1"/>
  <c r="AT249" i="1" s="1"/>
  <c r="AE249" i="1"/>
  <c r="AH96" i="1"/>
  <c r="AP96" i="1" s="1"/>
  <c r="AT96" i="1" s="1"/>
  <c r="AH108" i="1"/>
  <c r="AP108" i="1" s="1"/>
  <c r="AT108" i="1" s="1"/>
  <c r="AE108" i="1"/>
  <c r="AE341" i="1"/>
  <c r="AH341" i="1"/>
  <c r="AP341" i="1" s="1"/>
  <c r="AT341" i="1" s="1"/>
  <c r="AH352" i="1"/>
  <c r="AP352" i="1" s="1"/>
  <c r="AT352" i="1" s="1"/>
  <c r="AE352" i="1"/>
  <c r="AH29" i="1"/>
  <c r="AP29" i="1" s="1"/>
  <c r="AT29" i="1" s="1"/>
  <c r="AE86" i="1"/>
  <c r="AH159" i="1"/>
  <c r="AP159" i="1" s="1"/>
  <c r="AT159" i="1" s="1"/>
  <c r="AH226" i="1"/>
  <c r="AP226" i="1" s="1"/>
  <c r="AT226" i="1" s="1"/>
  <c r="AE226" i="1"/>
  <c r="AH66" i="1"/>
  <c r="AP66" i="1" s="1"/>
  <c r="AT66" i="1" s="1"/>
  <c r="AH91" i="1"/>
  <c r="AP91" i="1" s="1"/>
  <c r="AT91" i="1" s="1"/>
  <c r="AE91" i="1"/>
  <c r="AH190" i="1"/>
  <c r="AP190" i="1" s="1"/>
  <c r="AT190" i="1" s="1"/>
  <c r="AE190" i="1"/>
  <c r="AE140" i="1"/>
  <c r="AH140" i="1"/>
  <c r="AP140" i="1" s="1"/>
  <c r="AT140" i="1" s="1"/>
  <c r="AH177" i="1"/>
  <c r="AP177" i="1" s="1"/>
  <c r="AT177" i="1" s="1"/>
  <c r="AE177" i="1"/>
  <c r="AH193" i="1"/>
  <c r="AP193" i="1" s="1"/>
  <c r="AT193" i="1" s="1"/>
  <c r="AE193" i="1"/>
  <c r="AE208" i="1"/>
  <c r="AH208" i="1"/>
  <c r="AP208" i="1" s="1"/>
  <c r="AT208" i="1" s="1"/>
  <c r="AH282" i="1"/>
  <c r="AP282" i="1" s="1"/>
  <c r="AT282" i="1" s="1"/>
  <c r="AE282" i="1"/>
  <c r="AE16" i="1"/>
  <c r="AH16" i="1"/>
  <c r="AP16" i="1" s="1"/>
  <c r="AT16" i="1" s="1"/>
  <c r="AE278" i="1"/>
  <c r="AE293" i="1"/>
  <c r="AH302" i="1"/>
  <c r="AP302" i="1" s="1"/>
  <c r="AT302" i="1" s="1"/>
  <c r="AE302" i="1"/>
  <c r="AE315" i="1"/>
  <c r="AH387" i="1"/>
  <c r="AP387" i="1" s="1"/>
  <c r="AT387" i="1" s="1"/>
  <c r="AE387" i="1"/>
  <c r="AE55" i="1"/>
  <c r="AE27" i="1"/>
  <c r="AE83" i="1"/>
  <c r="AE102" i="1"/>
  <c r="AH239" i="1"/>
  <c r="AP239" i="1" s="1"/>
  <c r="AT239" i="1" s="1"/>
  <c r="AE239" i="1"/>
  <c r="AE280" i="1"/>
  <c r="AH280" i="1"/>
  <c r="AP280" i="1" s="1"/>
  <c r="AT280" i="1" s="1"/>
  <c r="AH186" i="1"/>
  <c r="AP186" i="1" s="1"/>
  <c r="AT186" i="1" s="1"/>
  <c r="AE186" i="1"/>
  <c r="AH205" i="1"/>
  <c r="AP205" i="1" s="1"/>
  <c r="AT205" i="1" s="1"/>
  <c r="AE205" i="1"/>
  <c r="AE222" i="1"/>
  <c r="AH222" i="1"/>
  <c r="AP222" i="1" s="1"/>
  <c r="AT222" i="1" s="1"/>
  <c r="AH247" i="1"/>
  <c r="AP247" i="1" s="1"/>
  <c r="AT247" i="1" s="1"/>
  <c r="AH251" i="1"/>
  <c r="AP251" i="1" s="1"/>
  <c r="AT251" i="1" s="1"/>
  <c r="AE251" i="1"/>
  <c r="AE259" i="1"/>
  <c r="AH259" i="1"/>
  <c r="AP259" i="1" s="1"/>
  <c r="AT259" i="1" s="1"/>
  <c r="AH287" i="1"/>
  <c r="AP287" i="1" s="1"/>
  <c r="AT287" i="1" s="1"/>
  <c r="AE287" i="1"/>
  <c r="AE298" i="1"/>
  <c r="AH298" i="1"/>
  <c r="AP298" i="1" s="1"/>
  <c r="AT298" i="1" s="1"/>
  <c r="AE310" i="1"/>
  <c r="AH310" i="1"/>
  <c r="AP310" i="1" s="1"/>
  <c r="AT310" i="1" s="1"/>
  <c r="AE325" i="1"/>
  <c r="AE430" i="1"/>
  <c r="AH430" i="1"/>
  <c r="AP430" i="1" s="1"/>
  <c r="AT430" i="1" s="1"/>
  <c r="AH182" i="1"/>
  <c r="AP182" i="1" s="1"/>
  <c r="AT182" i="1" s="1"/>
  <c r="AE182" i="1"/>
  <c r="AH198" i="1"/>
  <c r="AP198" i="1" s="1"/>
  <c r="AT198" i="1" s="1"/>
  <c r="AE207" i="1"/>
  <c r="AH275" i="1"/>
  <c r="AP275" i="1" s="1"/>
  <c r="AT275" i="1" s="1"/>
  <c r="AE275" i="1"/>
  <c r="AE301" i="1"/>
  <c r="AH323" i="1"/>
  <c r="AP323" i="1" s="1"/>
  <c r="AT323" i="1" s="1"/>
  <c r="AE323" i="1"/>
  <c r="AA362" i="1"/>
  <c r="AD362" i="1" s="1"/>
  <c r="AH401" i="1"/>
  <c r="AP401" i="1" s="1"/>
  <c r="AT401" i="1" s="1"/>
  <c r="AH94" i="1"/>
  <c r="AP94" i="1" s="1"/>
  <c r="AT94" i="1" s="1"/>
  <c r="AE94" i="1"/>
  <c r="AH120" i="1"/>
  <c r="AP120" i="1" s="1"/>
  <c r="AT120" i="1" s="1"/>
  <c r="AE120" i="1"/>
  <c r="AE36" i="1"/>
  <c r="AH221" i="1"/>
  <c r="AP221" i="1" s="1"/>
  <c r="AT221" i="1" s="1"/>
  <c r="AE221" i="1"/>
  <c r="AE258" i="1"/>
  <c r="AH258" i="1"/>
  <c r="AP258" i="1" s="1"/>
  <c r="AT258" i="1" s="1"/>
  <c r="AH76" i="1"/>
  <c r="AP76" i="1" s="1"/>
  <c r="AT76" i="1" s="1"/>
  <c r="AE217" i="1"/>
  <c r="AH324" i="1"/>
  <c r="AP324" i="1" s="1"/>
  <c r="AT324" i="1" s="1"/>
  <c r="AE324" i="1"/>
  <c r="AH375" i="1"/>
  <c r="AP375" i="1" s="1"/>
  <c r="AT375" i="1" s="1"/>
  <c r="AE375" i="1"/>
  <c r="AE446" i="1"/>
  <c r="AH446" i="1"/>
  <c r="AP446" i="1" s="1"/>
  <c r="AT446" i="1" s="1"/>
  <c r="AH88" i="1"/>
  <c r="AP88" i="1" s="1"/>
  <c r="AT88" i="1" s="1"/>
  <c r="AH230" i="1"/>
  <c r="AP230" i="1" s="1"/>
  <c r="AT230" i="1" s="1"/>
  <c r="AH33" i="1"/>
  <c r="AP33" i="1" s="1"/>
  <c r="AT33" i="1" s="1"/>
  <c r="AE33" i="1"/>
  <c r="AA62" i="1"/>
  <c r="AH82" i="1"/>
  <c r="AP82" i="1" s="1"/>
  <c r="AT82" i="1" s="1"/>
  <c r="AE82" i="1"/>
  <c r="AE98" i="1"/>
  <c r="AH127" i="1"/>
  <c r="AP127" i="1" s="1"/>
  <c r="AT127" i="1" s="1"/>
  <c r="AE127" i="1"/>
  <c r="AH136" i="1"/>
  <c r="AP136" i="1" s="1"/>
  <c r="AT136" i="1" s="1"/>
  <c r="AE136" i="1"/>
  <c r="AE153" i="1"/>
  <c r="AH166" i="1"/>
  <c r="AP166" i="1" s="1"/>
  <c r="AT166" i="1" s="1"/>
  <c r="AE166" i="1"/>
  <c r="AE176" i="1"/>
  <c r="AH176" i="1"/>
  <c r="AP176" i="1" s="1"/>
  <c r="AT176" i="1" s="1"/>
  <c r="AE271" i="1"/>
  <c r="AH271" i="1"/>
  <c r="AP271" i="1" s="1"/>
  <c r="AT271" i="1" s="1"/>
  <c r="AH285" i="1"/>
  <c r="AP285" i="1" s="1"/>
  <c r="AT285" i="1" s="1"/>
  <c r="AE285" i="1"/>
  <c r="AE428" i="1"/>
  <c r="AH428" i="1"/>
  <c r="AP428" i="1" s="1"/>
  <c r="AT428" i="1" s="1"/>
  <c r="AE270" i="1"/>
  <c r="AH270" i="1"/>
  <c r="AP270" i="1" s="1"/>
  <c r="AT270" i="1" s="1"/>
  <c r="AE368" i="1"/>
  <c r="AH368" i="1"/>
  <c r="AP368" i="1" s="1"/>
  <c r="AT368" i="1" s="1"/>
  <c r="AE412" i="1"/>
  <c r="AH412" i="1"/>
  <c r="AP412" i="1" s="1"/>
  <c r="AT412" i="1" s="1"/>
  <c r="AH220" i="1"/>
  <c r="AP220" i="1" s="1"/>
  <c r="AT220" i="1" s="1"/>
  <c r="AE220" i="1"/>
  <c r="AH274" i="1"/>
  <c r="AP274" i="1" s="1"/>
  <c r="AT274" i="1" s="1"/>
  <c r="AE274" i="1"/>
  <c r="AH351" i="1"/>
  <c r="AP351" i="1" s="1"/>
  <c r="AT351" i="1" s="1"/>
  <c r="AE351" i="1"/>
  <c r="AH407" i="1"/>
  <c r="AP407" i="1" s="1"/>
  <c r="AT407" i="1" s="1"/>
  <c r="AE407" i="1"/>
  <c r="AE418" i="1"/>
  <c r="AH418" i="1"/>
  <c r="AP418" i="1" s="1"/>
  <c r="AT418" i="1" s="1"/>
  <c r="AA100" i="1"/>
  <c r="AD100" i="1" s="1"/>
  <c r="AA229" i="1"/>
  <c r="AD229" i="1" s="1"/>
  <c r="AH318" i="1"/>
  <c r="AP318" i="1" s="1"/>
  <c r="AT318" i="1" s="1"/>
  <c r="AE318" i="1"/>
  <c r="AA327" i="1"/>
  <c r="AD327" i="1" s="1"/>
  <c r="AH364" i="1"/>
  <c r="AP364" i="1" s="1"/>
  <c r="AT364" i="1" s="1"/>
  <c r="AH399" i="1"/>
  <c r="AP399" i="1" s="1"/>
  <c r="AT399" i="1" s="1"/>
  <c r="AE399" i="1"/>
  <c r="AE410" i="1"/>
  <c r="AH410" i="1"/>
  <c r="AP410" i="1" s="1"/>
  <c r="AT410" i="1" s="1"/>
  <c r="AH427" i="1"/>
  <c r="AP427" i="1" s="1"/>
  <c r="AT427" i="1" s="1"/>
  <c r="AE427" i="1"/>
  <c r="AE261" i="1"/>
  <c r="AH335" i="1"/>
  <c r="AP335" i="1" s="1"/>
  <c r="AT335" i="1" s="1"/>
  <c r="AE335" i="1"/>
  <c r="AH355" i="1"/>
  <c r="AP355" i="1" s="1"/>
  <c r="AT355" i="1" s="1"/>
  <c r="AE355" i="1"/>
  <c r="AH365" i="1"/>
  <c r="AP365" i="1" s="1"/>
  <c r="AT365" i="1" s="1"/>
  <c r="AH400" i="1"/>
  <c r="AP400" i="1" s="1"/>
  <c r="AT400" i="1" s="1"/>
  <c r="AE400" i="1"/>
  <c r="AE417" i="1"/>
  <c r="AH419" i="1"/>
  <c r="AP419" i="1" s="1"/>
  <c r="AT419" i="1" s="1"/>
  <c r="AE419" i="1"/>
  <c r="AE440" i="1"/>
  <c r="AH440" i="1"/>
  <c r="AP440" i="1" s="1"/>
  <c r="AT440" i="1" s="1"/>
  <c r="AH195" i="1"/>
  <c r="AP195" i="1" s="1"/>
  <c r="AT195" i="1" s="1"/>
  <c r="AE195" i="1"/>
  <c r="AE223" i="1"/>
  <c r="AA260" i="1"/>
  <c r="AD260" i="1" s="1"/>
  <c r="AE340" i="1"/>
  <c r="AH340" i="1"/>
  <c r="AP340" i="1" s="1"/>
  <c r="AT340" i="1" s="1"/>
  <c r="AH359" i="1"/>
  <c r="AP359" i="1" s="1"/>
  <c r="AT359" i="1" s="1"/>
  <c r="AE359" i="1"/>
  <c r="AA363" i="1"/>
  <c r="AD363" i="1" s="1"/>
  <c r="AE374" i="1"/>
  <c r="AH374" i="1"/>
  <c r="AP374" i="1" s="1"/>
  <c r="AT374" i="1" s="1"/>
  <c r="AE385" i="1"/>
  <c r="AA393" i="1"/>
  <c r="AD393" i="1" s="1"/>
  <c r="AE398" i="1"/>
  <c r="AH398" i="1"/>
  <c r="AP398" i="1" s="1"/>
  <c r="AT398" i="1" s="1"/>
  <c r="AA424" i="1"/>
  <c r="AD424" i="1" s="1"/>
  <c r="AH431" i="1"/>
  <c r="AP431" i="1" s="1"/>
  <c r="AT431" i="1" s="1"/>
  <c r="AE431" i="1"/>
  <c r="AE434" i="1"/>
  <c r="AH434" i="1"/>
  <c r="AP434" i="1" s="1"/>
  <c r="AT434" i="1" s="1"/>
  <c r="AH442" i="1"/>
  <c r="AP442" i="1" s="1"/>
  <c r="AT442" i="1" s="1"/>
  <c r="AH378" i="1"/>
  <c r="AP378" i="1" s="1"/>
  <c r="AT378" i="1" s="1"/>
  <c r="AH395" i="1"/>
  <c r="AP395" i="1" s="1"/>
  <c r="AT395" i="1" s="1"/>
  <c r="AE395" i="1"/>
  <c r="AA28" i="1"/>
  <c r="AA52" i="1"/>
  <c r="AD52" i="1" s="1"/>
  <c r="AA202" i="1"/>
  <c r="AH228" i="1"/>
  <c r="AP228" i="1" s="1"/>
  <c r="AT228" i="1" s="1"/>
  <c r="AE228" i="1"/>
  <c r="AA284" i="1"/>
  <c r="AD284" i="1" s="1"/>
  <c r="AE284" i="1" s="1"/>
  <c r="AH314" i="1"/>
  <c r="AP314" i="1" s="1"/>
  <c r="AT314" i="1" s="1"/>
  <c r="AE314" i="1"/>
  <c r="AH406" i="1"/>
  <c r="AP406" i="1" s="1"/>
  <c r="AT406" i="1" s="1"/>
  <c r="AA420" i="1"/>
  <c r="AD420" i="1" s="1"/>
  <c r="AH447" i="1"/>
  <c r="AP447" i="1" s="1"/>
  <c r="AT447" i="1" s="1"/>
  <c r="AE447" i="1"/>
  <c r="AH300" i="1"/>
  <c r="AP300" i="1" s="1"/>
  <c r="AT300" i="1" s="1"/>
  <c r="AE300" i="1"/>
  <c r="AH377" i="1"/>
  <c r="AP377" i="1" s="1"/>
  <c r="AT377" i="1" s="1"/>
  <c r="AE377" i="1"/>
  <c r="AH397" i="1"/>
  <c r="AP397" i="1" s="1"/>
  <c r="AT397" i="1" s="1"/>
  <c r="AE397" i="1"/>
  <c r="AA414" i="1"/>
  <c r="AD414" i="1" s="1"/>
  <c r="AE370" i="1"/>
  <c r="AH370" i="1"/>
  <c r="AP370" i="1" s="1"/>
  <c r="AT370" i="1" s="1"/>
  <c r="U450" i="1"/>
  <c r="AH408" i="1"/>
  <c r="AP408" i="1" s="1"/>
  <c r="AT408" i="1" s="1"/>
  <c r="AE408" i="1"/>
  <c r="AE426" i="1"/>
  <c r="AE439" i="1"/>
  <c r="AE445" i="1"/>
  <c r="AH433" i="1"/>
  <c r="AP433" i="1" s="1"/>
  <c r="AT433" i="1" s="1"/>
  <c r="AE433" i="1"/>
  <c r="AH443" i="1"/>
  <c r="AP443" i="1" s="1"/>
  <c r="AT443" i="1" s="1"/>
  <c r="AE443" i="1"/>
  <c r="V10" i="1"/>
  <c r="AA10" i="1" s="1"/>
  <c r="AA283" i="1"/>
  <c r="AD283" i="1" s="1"/>
  <c r="AE299" i="1"/>
  <c r="AA303" i="1"/>
  <c r="AE437" i="1"/>
  <c r="AA18" i="1"/>
  <c r="AD18" i="1" s="1"/>
  <c r="AA42" i="1"/>
  <c r="AA90" i="1"/>
  <c r="AA138" i="1"/>
  <c r="AA175" i="1"/>
  <c r="AA218" i="1"/>
  <c r="AD218" i="1" s="1"/>
  <c r="AA242" i="1"/>
  <c r="AH316" i="1"/>
  <c r="AP316" i="1" s="1"/>
  <c r="AT316" i="1" s="1"/>
  <c r="AE316" i="1"/>
  <c r="AE386" i="1"/>
  <c r="AH386" i="1"/>
  <c r="AP386" i="1" s="1"/>
  <c r="AT386" i="1" s="1"/>
  <c r="AE388" i="1"/>
  <c r="AH388" i="1"/>
  <c r="AP388" i="1" s="1"/>
  <c r="AT388" i="1" s="1"/>
  <c r="AH402" i="1"/>
  <c r="AP402" i="1" s="1"/>
  <c r="AT402" i="1" s="1"/>
  <c r="AE402" i="1"/>
  <c r="AH413" i="1"/>
  <c r="AP413" i="1" s="1"/>
  <c r="AT413" i="1" s="1"/>
  <c r="AE413" i="1"/>
  <c r="AH421" i="1"/>
  <c r="AP421" i="1" s="1"/>
  <c r="AT421" i="1" s="1"/>
  <c r="AE421" i="1"/>
  <c r="AH423" i="1"/>
  <c r="AP423" i="1" s="1"/>
  <c r="AT423" i="1" s="1"/>
  <c r="AE423" i="1"/>
  <c r="AH411" i="1"/>
  <c r="AP411" i="1" s="1"/>
  <c r="AT411" i="1" s="1"/>
  <c r="AE411" i="1"/>
  <c r="AH383" i="1"/>
  <c r="AP383" i="1" s="1"/>
  <c r="AT383" i="1" s="1"/>
  <c r="AE383" i="1"/>
  <c r="AE444" i="1"/>
  <c r="AA357" i="1"/>
  <c r="AD357" i="1" s="1"/>
  <c r="AA381" i="1"/>
  <c r="AD381" i="1" s="1"/>
  <c r="AE372" i="1"/>
  <c r="AH391" i="1"/>
  <c r="AP391" i="1" s="1"/>
  <c r="AT391" i="1" s="1"/>
  <c r="AE391" i="1"/>
  <c r="AA264" i="1"/>
  <c r="AA276" i="1"/>
  <c r="AA366" i="1"/>
  <c r="AD366" i="1" s="1"/>
  <c r="AE429" i="1"/>
  <c r="AA448" i="1"/>
  <c r="AD448" i="1" s="1"/>
  <c r="AH161" i="1" l="1"/>
  <c r="AP161" i="1" s="1"/>
  <c r="AT161" i="1" s="1"/>
  <c r="AE252" i="1"/>
  <c r="AE26" i="1"/>
  <c r="AE240" i="1"/>
  <c r="AE232" i="1"/>
  <c r="AE73" i="1"/>
  <c r="AE332" i="1"/>
  <c r="AH332" i="1"/>
  <c r="AP332" i="1" s="1"/>
  <c r="AT332" i="1" s="1"/>
  <c r="AE435" i="1"/>
  <c r="AE123" i="1"/>
  <c r="AE162" i="1"/>
  <c r="AE253" i="1"/>
  <c r="AE297" i="1"/>
  <c r="AE394" i="1"/>
  <c r="AH438" i="1"/>
  <c r="AP438" i="1" s="1"/>
  <c r="AT438" i="1" s="1"/>
  <c r="AE384" i="1"/>
  <c r="AE262" i="1"/>
  <c r="AE305" i="1"/>
  <c r="AE169" i="1"/>
  <c r="AH137" i="1"/>
  <c r="AP137" i="1" s="1"/>
  <c r="AT137" i="1" s="1"/>
  <c r="AH380" i="1"/>
  <c r="AP380" i="1" s="1"/>
  <c r="AT380" i="1" s="1"/>
  <c r="AE267" i="1"/>
  <c r="AH416" i="1"/>
  <c r="AP416" i="1" s="1"/>
  <c r="AT416" i="1" s="1"/>
  <c r="AH344" i="1"/>
  <c r="AP344" i="1" s="1"/>
  <c r="AT344" i="1" s="1"/>
  <c r="AE151" i="1"/>
  <c r="AH334" i="1"/>
  <c r="AP334" i="1" s="1"/>
  <c r="AT334" i="1" s="1"/>
  <c r="AE50" i="1"/>
  <c r="AE145" i="1"/>
  <c r="AH353" i="1"/>
  <c r="AP353" i="1" s="1"/>
  <c r="AT353" i="1" s="1"/>
  <c r="AE170" i="1"/>
  <c r="AH170" i="1"/>
  <c r="AP170" i="1" s="1"/>
  <c r="AT170" i="1" s="1"/>
  <c r="AE367" i="1"/>
  <c r="AH367" i="1"/>
  <c r="AP367" i="1" s="1"/>
  <c r="AT367" i="1" s="1"/>
  <c r="AH403" i="1"/>
  <c r="AP403" i="1" s="1"/>
  <c r="AT403" i="1" s="1"/>
  <c r="AE403" i="1"/>
  <c r="AH25" i="1"/>
  <c r="AP25" i="1" s="1"/>
  <c r="AT25" i="1" s="1"/>
  <c r="AE70" i="1"/>
  <c r="AE185" i="1"/>
  <c r="AE432" i="1"/>
  <c r="AH72" i="1"/>
  <c r="AP72" i="1" s="1"/>
  <c r="AT72" i="1" s="1"/>
  <c r="AH331" i="1"/>
  <c r="AP331" i="1" s="1"/>
  <c r="AT331" i="1" s="1"/>
  <c r="AE331" i="1"/>
  <c r="AH290" i="1"/>
  <c r="AP290" i="1" s="1"/>
  <c r="AT290" i="1" s="1"/>
  <c r="AE409" i="1"/>
  <c r="AH317" i="1"/>
  <c r="AP317" i="1" s="1"/>
  <c r="AT317" i="1" s="1"/>
  <c r="AH200" i="1"/>
  <c r="AP200" i="1" s="1"/>
  <c r="AT200" i="1" s="1"/>
  <c r="AE158" i="1"/>
  <c r="AH80" i="1"/>
  <c r="AP80" i="1" s="1"/>
  <c r="AT80" i="1" s="1"/>
  <c r="AE321" i="1"/>
  <c r="AH321" i="1"/>
  <c r="AP321" i="1" s="1"/>
  <c r="AT321" i="1" s="1"/>
  <c r="AE422" i="1"/>
  <c r="AH422" i="1"/>
  <c r="AP422" i="1" s="1"/>
  <c r="AT422" i="1" s="1"/>
  <c r="AE326" i="1"/>
  <c r="AH39" i="1"/>
  <c r="AP39" i="1" s="1"/>
  <c r="AT39" i="1" s="1"/>
  <c r="AH49" i="1"/>
  <c r="AP49" i="1" s="1"/>
  <c r="AT49" i="1" s="1"/>
  <c r="AE12" i="1"/>
  <c r="AE180" i="1"/>
  <c r="AH180" i="1"/>
  <c r="AP180" i="1" s="1"/>
  <c r="AT180" i="1" s="1"/>
  <c r="AE330" i="1"/>
  <c r="AE307" i="1"/>
  <c r="AH87" i="1"/>
  <c r="AP87" i="1" s="1"/>
  <c r="AT87" i="1" s="1"/>
  <c r="AE61" i="1"/>
  <c r="AH339" i="1"/>
  <c r="AP339" i="1" s="1"/>
  <c r="AT339" i="1" s="1"/>
  <c r="AE160" i="1"/>
  <c r="AH160" i="1"/>
  <c r="AP160" i="1" s="1"/>
  <c r="AT160" i="1" s="1"/>
  <c r="AE309" i="1"/>
  <c r="AE167" i="1"/>
  <c r="AH424" i="1"/>
  <c r="AP424" i="1" s="1"/>
  <c r="AT424" i="1" s="1"/>
  <c r="AE424" i="1"/>
  <c r="AH260" i="1"/>
  <c r="AP260" i="1" s="1"/>
  <c r="AT260" i="1" s="1"/>
  <c r="AE260" i="1"/>
  <c r="AH229" i="1"/>
  <c r="AP229" i="1" s="1"/>
  <c r="AT229" i="1" s="1"/>
  <c r="AE229" i="1"/>
  <c r="AE52" i="1"/>
  <c r="AH52" i="1"/>
  <c r="AP52" i="1" s="1"/>
  <c r="AT52" i="1" s="1"/>
  <c r="AE100" i="1"/>
  <c r="AH100" i="1"/>
  <c r="AP100" i="1" s="1"/>
  <c r="AT100" i="1" s="1"/>
  <c r="AH18" i="1"/>
  <c r="AP18" i="1" s="1"/>
  <c r="AT18" i="1" s="1"/>
  <c r="AE18" i="1"/>
  <c r="AH420" i="1"/>
  <c r="AP420" i="1" s="1"/>
  <c r="AT420" i="1" s="1"/>
  <c r="AE420" i="1"/>
  <c r="AH393" i="1"/>
  <c r="AP393" i="1" s="1"/>
  <c r="AT393" i="1" s="1"/>
  <c r="AE393" i="1"/>
  <c r="AH357" i="1"/>
  <c r="AP357" i="1" s="1"/>
  <c r="AT357" i="1" s="1"/>
  <c r="AE357" i="1"/>
  <c r="AA450" i="1"/>
  <c r="AD10" i="1"/>
  <c r="AE448" i="1"/>
  <c r="AH448" i="1"/>
  <c r="AP448" i="1" s="1"/>
  <c r="AT448" i="1" s="1"/>
  <c r="AH363" i="1"/>
  <c r="AP363" i="1" s="1"/>
  <c r="AT363" i="1" s="1"/>
  <c r="AE363" i="1"/>
  <c r="AH327" i="1"/>
  <c r="AP327" i="1" s="1"/>
  <c r="AT327" i="1" s="1"/>
  <c r="AE327" i="1"/>
  <c r="AH381" i="1"/>
  <c r="AP381" i="1" s="1"/>
  <c r="AT381" i="1" s="1"/>
  <c r="AE381" i="1"/>
  <c r="AH283" i="1"/>
  <c r="AP283" i="1" s="1"/>
  <c r="AT283" i="1" s="1"/>
  <c r="AE283" i="1"/>
  <c r="AH218" i="1"/>
  <c r="AP218" i="1" s="1"/>
  <c r="AT218" i="1" s="1"/>
  <c r="AE218" i="1"/>
  <c r="AH414" i="1"/>
  <c r="AP414" i="1" s="1"/>
  <c r="AT414" i="1" s="1"/>
  <c r="AE414" i="1"/>
  <c r="AE362" i="1"/>
  <c r="AH362" i="1"/>
  <c r="AP362" i="1" s="1"/>
  <c r="AT362" i="1" s="1"/>
  <c r="AH366" i="1"/>
  <c r="AP366" i="1" s="1"/>
  <c r="AT366" i="1" s="1"/>
  <c r="AE366" i="1"/>
  <c r="AH10" i="1" l="1"/>
  <c r="AE10" i="1"/>
  <c r="AH450" i="1" l="1"/>
  <c r="AP10" i="1"/>
  <c r="AP450" i="1" l="1"/>
  <c r="AT10" i="1"/>
  <c r="AT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7B07931-A4F4-417F-899D-A573A1299371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<sst xmlns="http://schemas.openxmlformats.org/spreadsheetml/2006/main" count="1267" uniqueCount="538">
  <si>
    <t xml:space="preserve"> </t>
  </si>
  <si>
    <t>Above NSS History</t>
  </si>
  <si>
    <t>School Committee</t>
  </si>
  <si>
    <t>Municipal</t>
  </si>
  <si>
    <t>spending</t>
  </si>
  <si>
    <t>FY24</t>
  </si>
  <si>
    <t>gov</t>
  </si>
  <si>
    <t>hwm</t>
  </si>
  <si>
    <t>Budget</t>
  </si>
  <si>
    <t>Total</t>
  </si>
  <si>
    <t>Sped</t>
  </si>
  <si>
    <t>Sped Tuit</t>
  </si>
  <si>
    <t>count</t>
  </si>
  <si>
    <t>as % of</t>
  </si>
  <si>
    <t>above</t>
  </si>
  <si>
    <t>amt of</t>
  </si>
  <si>
    <t>FY23</t>
  </si>
  <si>
    <t>Budg NSS</t>
  </si>
  <si>
    <t>Retired</t>
  </si>
  <si>
    <t>Tuition to</t>
  </si>
  <si>
    <t>Tuition</t>
  </si>
  <si>
    <t>Comm</t>
  </si>
  <si>
    <t>ret tchrs</t>
  </si>
  <si>
    <t>TOTAL</t>
  </si>
  <si>
    <t xml:space="preserve"> budgeted</t>
  </si>
  <si>
    <t>adj budgeted</t>
  </si>
  <si>
    <t>found</t>
  </si>
  <si>
    <t>sped/ret ins</t>
  </si>
  <si>
    <t>NSS</t>
  </si>
  <si>
    <t>Above</t>
  </si>
  <si>
    <t>Teach Ins</t>
  </si>
  <si>
    <t>Mass Schs</t>
  </si>
  <si>
    <t>Sch Choice</t>
  </si>
  <si>
    <t>Charter</t>
  </si>
  <si>
    <t>HM Charter</t>
  </si>
  <si>
    <t>out of State</t>
  </si>
  <si>
    <t>Non Public</t>
  </si>
  <si>
    <t>Collabs</t>
  </si>
  <si>
    <t>heath ins</t>
  </si>
  <si>
    <t>nss</t>
  </si>
  <si>
    <t>foundation</t>
  </si>
  <si>
    <t>net school</t>
  </si>
  <si>
    <t>to remove</t>
  </si>
  <si>
    <t>Foundation</t>
  </si>
  <si>
    <t>diff</t>
  </si>
  <si>
    <t>Q2</t>
  </si>
  <si>
    <t>Okay</t>
  </si>
  <si>
    <t>Fnd %</t>
  </si>
  <si>
    <t>latest</t>
  </si>
  <si>
    <t>Δ in Fnd</t>
  </si>
  <si>
    <t>Δ in Budg</t>
  </si>
  <si>
    <t>District</t>
  </si>
  <si>
    <t>LEA</t>
  </si>
  <si>
    <t>OP</t>
  </si>
  <si>
    <t>J1111</t>
  </si>
  <si>
    <t>F1124</t>
  </si>
  <si>
    <t>F1125</t>
  </si>
  <si>
    <t>F1126</t>
  </si>
  <si>
    <t>F1127</t>
  </si>
  <si>
    <t>F1129</t>
  </si>
  <si>
    <t>F1130</t>
  </si>
  <si>
    <t>F1131</t>
  </si>
  <si>
    <t>J1154</t>
  </si>
  <si>
    <t>F1167</t>
  </si>
  <si>
    <t>F1168</t>
  </si>
  <si>
    <t>F1169</t>
  </si>
  <si>
    <t>F1170</t>
  </si>
  <si>
    <t>F1172</t>
  </si>
  <si>
    <t>F1173</t>
  </si>
  <si>
    <t>F1174</t>
  </si>
  <si>
    <t>x = yes</t>
  </si>
  <si>
    <t>(18/21)</t>
  </si>
  <si>
    <t>x</t>
  </si>
  <si>
    <t>budget</t>
  </si>
  <si>
    <t>(21 - 20)</t>
  </si>
  <si>
    <t>(19 * 22)</t>
  </si>
  <si>
    <t>(21 - 23)/20</t>
  </si>
  <si>
    <t>(25-24)</t>
  </si>
  <si>
    <t>FTE</t>
  </si>
  <si>
    <t>1 = good</t>
  </si>
  <si>
    <t>Used</t>
  </si>
  <si>
    <t>FY23Q4</t>
  </si>
  <si>
    <t>PROJa</t>
  </si>
  <si>
    <t>PROJb</t>
  </si>
  <si>
    <t>PROJe/f</t>
  </si>
  <si>
    <t>Q3</t>
  </si>
  <si>
    <t>Q4</t>
  </si>
  <si>
    <t>budget over prior FY</t>
  </si>
  <si>
    <t>NSS over prior FY</t>
  </si>
  <si>
    <t>ABINGTON</t>
  </si>
  <si>
    <t>X</t>
  </si>
  <si>
    <t>ACTON</t>
  </si>
  <si>
    <t>Non-op</t>
  </si>
  <si>
    <t/>
  </si>
  <si>
    <t>ACUSHNET</t>
  </si>
  <si>
    <t>ADAMS</t>
  </si>
  <si>
    <t>AGAWAM</t>
  </si>
  <si>
    <t>ALFORD</t>
  </si>
  <si>
    <t>AMESBURY</t>
  </si>
  <si>
    <t>AMHERST</t>
  </si>
  <si>
    <t>ANDOVER</t>
  </si>
  <si>
    <t>x18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</si>
  <si>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</si>
  <si>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</si>
  <si>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</si>
  <si>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</si>
  <si>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</si>
  <si>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</si>
  <si>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</si>
  <si>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</si>
  <si>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</si>
  <si>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</si>
  <si>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</si>
  <si>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</si>
  <si>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</si>
  <si>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</si>
  <si>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</si>
  <si>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</si>
  <si>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</si>
  <si>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</si>
  <si>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</si>
  <si>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</si>
  <si>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</si>
  <si>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</si>
  <si>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</si>
  <si>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</si>
  <si>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</si>
  <si>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</si>
  <si>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</si>
  <si>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</si>
  <si>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</si>
  <si>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</si>
  <si>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</si>
  <si>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</si>
  <si>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</si>
  <si>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</si>
  <si>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</si>
  <si>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X17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</si>
  <si>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</si>
  <si>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</si>
  <si>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</si>
  <si>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</si>
  <si>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</si>
  <si>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</si>
  <si>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</si>
  <si>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</si>
  <si>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</si>
  <si>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</si>
  <si>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</si>
  <si>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</si>
  <si>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</si>
  <si>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</si>
  <si>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</si>
  <si>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</si>
  <si>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</si>
  <si>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</si>
  <si>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</si>
  <si>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</si>
  <si>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</si>
  <si>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</si>
  <si>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</si>
  <si>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</si>
  <si>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</si>
  <si>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</si>
  <si>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</si>
  <si>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</si>
  <si>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</si>
  <si>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</si>
  <si>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</si>
  <si>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</si>
  <si>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</si>
  <si>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</si>
  <si>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</si>
  <si>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</si>
  <si>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</si>
  <si>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</si>
  <si>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</si>
  <si>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</si>
  <si>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</si>
  <si>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</si>
  <si>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</si>
  <si>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</si>
  <si>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</si>
  <si>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</si>
  <si>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</si>
  <si>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</si>
  <si>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</si>
  <si>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</si>
  <si>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</si>
  <si>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</si>
  <si>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</si>
  <si>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</si>
  <si>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</si>
  <si>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</si>
  <si>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</si>
  <si>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</si>
  <si>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</si>
  <si>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</si>
  <si>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</si>
  <si>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</si>
  <si>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</si>
  <si>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</si>
  <si>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</si>
  <si>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</si>
  <si>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</si>
  <si>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</si>
  <si>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</si>
  <si>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</si>
  <si>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</si>
  <si>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</si>
  <si>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</si>
  <si>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</si>
  <si>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</si>
  <si>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</si>
  <si>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</si>
  <si>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</si>
  <si>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</si>
  <si>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</si>
  <si>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</si>
  <si>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</si>
  <si>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</si>
  <si>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</si>
  <si>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</si>
  <si>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</si>
  <si>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</si>
  <si>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</si>
  <si>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</si>
  <si>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</si>
  <si>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</si>
  <si>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</si>
  <si>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</si>
  <si>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</si>
  <si>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</si>
  <si>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</si>
  <si>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</si>
  <si>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</si>
  <si>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</si>
  <si>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</si>
  <si>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</si>
  <si>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</si>
  <si>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</si>
  <si>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</si>
  <si>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</si>
  <si>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</si>
  <si>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</si>
  <si>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</si>
  <si>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</si>
  <si>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</si>
  <si>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</si>
  <si>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</si>
  <si>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</si>
  <si>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</si>
  <si>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</si>
  <si>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</si>
  <si>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</si>
  <si>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</si>
  <si>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</si>
  <si>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X16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</si>
  <si>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</si>
  <si>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</si>
  <si>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</si>
  <si>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</si>
  <si>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</si>
  <si>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</si>
  <si>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</si>
  <si>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</si>
  <si>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</si>
  <si>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</si>
  <si>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</si>
  <si>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</si>
  <si>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</si>
  <si>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</si>
  <si>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</si>
  <si>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</si>
  <si>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</si>
  <si>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</si>
  <si>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</si>
  <si>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</si>
  <si>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</si>
  <si>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</si>
  <si>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</si>
  <si>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</si>
  <si>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</si>
  <si>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</si>
  <si>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</si>
  <si>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</si>
  <si>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</si>
  <si>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</si>
  <si>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</si>
  <si>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</si>
  <si>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</si>
  <si>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</si>
  <si>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</si>
  <si>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</si>
  <si>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</si>
  <si>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</si>
  <si>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</si>
  <si>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</si>
  <si>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</si>
  <si>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</si>
  <si>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</si>
  <si>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</si>
  <si>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</si>
  <si>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</si>
  <si>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</si>
  <si>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</si>
  <si>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</si>
  <si>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</si>
  <si>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</si>
  <si>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</si>
  <si>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</si>
  <si>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</si>
  <si>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</si>
  <si>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</si>
  <si>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</si>
  <si>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</si>
  <si>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</si>
  <si>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</si>
  <si>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</si>
  <si>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</si>
  <si>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</si>
  <si>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</si>
  <si>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</si>
  <si>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</si>
  <si>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</si>
  <si>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</si>
  <si>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</si>
  <si>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</si>
  <si>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</si>
  <si>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</si>
  <si>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</si>
  <si>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</si>
  <si>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</si>
  <si>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</si>
  <si>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</si>
  <si>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</si>
  <si>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</si>
  <si>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</si>
  <si>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</si>
  <si>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</si>
  <si>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</si>
  <si>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</si>
  <si>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</si>
  <si>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</si>
  <si>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</si>
  <si>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</si>
  <si>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</si>
  <si>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</si>
  <si>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</si>
  <si>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</si>
  <si>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</si>
  <si>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</si>
  <si>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</si>
  <si>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</si>
  <si>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</si>
  <si>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</si>
  <si>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</si>
  <si>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</si>
  <si>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</si>
  <si>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</si>
  <si>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</si>
  <si>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</si>
  <si>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</si>
  <si>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</si>
  <si>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</si>
  <si>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</si>
  <si>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</si>
  <si>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</si>
  <si>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</si>
  <si>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</si>
  <si>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</si>
  <si>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</si>
  <si>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</si>
  <si>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</si>
  <si>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</si>
  <si>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</si>
  <si>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</si>
  <si>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</si>
  <si>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</si>
  <si>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</si>
  <si>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</si>
  <si>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</si>
  <si>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</si>
  <si>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</si>
  <si>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</si>
  <si>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</si>
  <si>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</si>
  <si>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</si>
  <si>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</si>
  <si>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</si>
  <si>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</si>
  <si>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</si>
  <si>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</si>
  <si>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</si>
  <si>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</si>
  <si>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</si>
  <si>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</si>
  <si>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</si>
  <si>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</si>
  <si>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</si>
  <si>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</si>
  <si>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</si>
  <si>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</si>
  <si>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</si>
  <si>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</si>
  <si>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</si>
  <si>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</si>
  <si>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</si>
  <si>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</si>
  <si>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</si>
  <si>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</si>
  <si>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</si>
  <si>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</si>
  <si>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</si>
  <si>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</si>
  <si>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</si>
  <si>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</si>
  <si>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</si>
  <si>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</si>
  <si>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</si>
  <si>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</si>
  <si>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</si>
  <si>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</si>
  <si>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</si>
  <si>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</si>
  <si>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</si>
  <si>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</si>
  <si>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</si>
  <si>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</si>
  <si>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</si>
  <si>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</si>
  <si>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</si>
  <si>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</si>
  <si>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</si>
  <si>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</si>
  <si>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</si>
  <si>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</si>
  <si>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</si>
  <si>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</si>
  <si>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</si>
  <si>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</si>
  <si>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</si>
  <si>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</si>
  <si>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</si>
  <si>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</si>
  <si>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</si>
  <si>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</si>
  <si>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</si>
  <si>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</si>
  <si>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HOOSAC VALLEY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</si>
  <si>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</si>
  <si>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</si>
  <si>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</si>
  <si>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</si>
  <si>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</si>
  <si>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</si>
  <si>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</si>
  <si>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</si>
  <si>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</si>
  <si>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</si>
  <si>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</si>
  <si>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</si>
  <si>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</si>
  <si>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</si>
  <si>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</si>
  <si>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</si>
  <si>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</si>
  <si>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</si>
  <si>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</si>
  <si>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</si>
  <si>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</si>
  <si>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</si>
  <si>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</si>
  <si>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</si>
  <si>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</si>
  <si>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</si>
  <si>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</si>
  <si>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</si>
  <si>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</si>
  <si>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</si>
  <si>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</si>
  <si>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</si>
  <si>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</si>
  <si>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</si>
  <si>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</si>
  <si>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</si>
  <si>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</si>
  <si>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</si>
  <si>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</si>
  <si>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</si>
  <si>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</si>
  <si>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</si>
  <si>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</si>
  <si>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</si>
  <si>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</si>
  <si>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</si>
  <si>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</si>
  <si>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</si>
  <si>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</si>
  <si>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</si>
  <si>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</si>
  <si>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</si>
  <si>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</si>
  <si>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</si>
  <si>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</si>
  <si>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</si>
  <si>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</si>
  <si>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</si>
  <si>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</si>
  <si>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</si>
  <si>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</si>
  <si>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</si>
  <si>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</si>
  <si>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</si>
  <si>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</si>
  <si>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</si>
  <si>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</si>
  <si>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</si>
  <si>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</si>
  <si>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</si>
  <si>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</si>
  <si>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</si>
  <si>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</si>
  <si>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</si>
  <si>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</si>
  <si>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</si>
  <si>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</si>
  <si>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</si>
  <si>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</si>
  <si>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</si>
  <si>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</si>
  <si>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</si>
  <si>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</si>
  <si>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</si>
  <si>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</si>
  <si>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</si>
  <si>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>Massachusetts Department of Elementary and Secondary Education</t>
  </si>
  <si>
    <r>
      <t xml:space="preserve">FY24 Net School Spending Percentage Above Foundation Budget (Q3)
</t>
    </r>
    <r>
      <rPr>
        <sz val="9"/>
        <rFont val="Arial"/>
        <family val="2"/>
      </rPr>
      <t>(Unhide columns D through T for individual line items removed)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</si>
</sst>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#,##0.0"/>
    <numFmt numFmtId="166" formatCode="#,##0.0_);\(#,##0.0\)"/>
    <numFmt numFmtId="167" formatCode="0.00_);\(0.00\)"/>
    <numFmt numFmtId="168" formatCode="0.00_);[Red]\(0.00\)"/>
  </numFmts>
  <fonts count="22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7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rgb="FFEEECE1"/>
      <name val="Arial"/>
      <family val="2"/>
    </font>
    <font>
      <b/>
      <sz val="8"/>
      <name val="Arial"/>
      <family val="2"/>
    </font>
    <font>
      <b/>
      <sz val="8"/>
      <color rgb="FF262626"/>
      <name val="Arial"/>
      <family val="2"/>
    </font>
    <font>
      <sz val="8"/>
      <color rgb="FFEEECE1"/>
      <name val="Arial"/>
      <family val="2"/>
    </font>
    <font>
      <sz val="8"/>
      <color rgb="FF262626"/>
      <name val="Arial"/>
      <family val="2"/>
    </font>
    <font>
      <sz val="6"/>
      <color rgb="FFEEECE1"/>
      <name val="Arial"/>
      <family val="2"/>
    </font>
    <font>
      <sz val="9"/>
      <color rgb="FF262626"/>
      <name val="Calibri"/>
      <family val="2"/>
    </font>
    <font>
      <sz val="8"/>
      <color rgb="FF404040"/>
      <name val="Arial"/>
      <family val="2"/>
    </font>
    <font>
      <sz val="8"/>
      <color rgb="FFF2F2F2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79C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EEEEE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8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38" fontId="1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16" fontId="7" fillId="2" borderId="1" xfId="0" quotePrefix="1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left" indent="2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indent="2"/>
    </xf>
    <xf numFmtId="0" fontId="11" fillId="3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2" borderId="0" xfId="2" applyFont="1" applyFill="1" applyAlignment="1">
      <alignment horizontal="center" vertical="top"/>
    </xf>
    <xf numFmtId="0" fontId="1" fillId="3" borderId="1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11" fillId="4" borderId="9" xfId="2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0" fillId="2" borderId="0" xfId="2" applyFont="1" applyFill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0" xfId="2" applyFont="1" applyFill="1" applyAlignment="1">
      <alignment horizontal="center" vertical="top" wrapText="1"/>
    </xf>
    <xf numFmtId="0" fontId="11" fillId="4" borderId="10" xfId="2" applyFont="1" applyFill="1" applyBorder="1" applyAlignment="1">
      <alignment horizontal="center" vertical="top"/>
    </xf>
    <xf numFmtId="38" fontId="1" fillId="0" borderId="0" xfId="0" applyNumberFormat="1" applyFont="1" applyAlignment="1">
      <alignment horizontal="center" vertical="top"/>
    </xf>
    <xf numFmtId="38" fontId="1" fillId="0" borderId="7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40" fontId="14" fillId="5" borderId="0" xfId="2" applyNumberFormat="1" applyFont="1" applyFill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4" fontId="1" fillId="5" borderId="10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15" fillId="5" borderId="0" xfId="2" applyNumberFormat="1" applyFont="1" applyFill="1" applyAlignment="1">
      <alignment horizontal="center"/>
    </xf>
    <xf numFmtId="165" fontId="1" fillId="5" borderId="10" xfId="2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38" fontId="11" fillId="4" borderId="5" xfId="0" applyNumberFormat="1" applyFont="1" applyFill="1" applyBorder="1" applyAlignment="1">
      <alignment horizontal="center"/>
    </xf>
    <xf numFmtId="38" fontId="11" fillId="4" borderId="6" xfId="0" applyNumberFormat="1" applyFont="1" applyFill="1" applyBorder="1" applyAlignment="1">
      <alignment horizontal="center"/>
    </xf>
    <xf numFmtId="38" fontId="11" fillId="4" borderId="4" xfId="0" applyNumberFormat="1" applyFont="1" applyFill="1" applyBorder="1" applyAlignment="1">
      <alignment horizontal="center"/>
    </xf>
    <xf numFmtId="38" fontId="10" fillId="2" borderId="3" xfId="0" applyNumberFormat="1" applyFont="1" applyFill="1" applyBorder="1" applyAlignment="1">
      <alignment horizontal="center"/>
    </xf>
    <xf numFmtId="38" fontId="10" fillId="2" borderId="5" xfId="0" applyNumberFormat="1" applyFont="1" applyFill="1" applyBorder="1" applyAlignment="1">
      <alignment horizontal="center"/>
    </xf>
    <xf numFmtId="38" fontId="10" fillId="2" borderId="6" xfId="0" applyNumberFormat="1" applyFont="1" applyFill="1" applyBorder="1" applyAlignment="1">
      <alignment horizontal="center"/>
    </xf>
    <xf numFmtId="38" fontId="10" fillId="2" borderId="4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0" fontId="11" fillId="4" borderId="6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0" fillId="2" borderId="5" xfId="2" applyNumberFormat="1" applyFont="1" applyFill="1" applyBorder="1" applyAlignment="1">
      <alignment horizontal="center"/>
    </xf>
    <xf numFmtId="2" fontId="10" fillId="2" borderId="6" xfId="2" applyNumberFormat="1" applyFont="1" applyFill="1" applyBorder="1" applyAlignment="1">
      <alignment horizontal="center"/>
    </xf>
    <xf numFmtId="167" fontId="10" fillId="2" borderId="6" xfId="2" applyNumberFormat="1" applyFont="1" applyFill="1" applyBorder="1" applyAlignment="1">
      <alignment horizontal="center"/>
    </xf>
    <xf numFmtId="2" fontId="11" fillId="4" borderId="5" xfId="2" applyNumberFormat="1" applyFont="1" applyFill="1" applyBorder="1" applyAlignment="1">
      <alignment horizontal="center"/>
    </xf>
    <xf numFmtId="2" fontId="11" fillId="4" borderId="6" xfId="2" applyNumberFormat="1" applyFont="1" applyFill="1" applyBorder="1" applyAlignment="1">
      <alignment horizontal="center"/>
    </xf>
    <xf numFmtId="168" fontId="11" fillId="4" borderId="4" xfId="2" quotePrefix="1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9" fillId="0" borderId="0" xfId="3" applyFont="1" applyAlignment="1">
      <alignment horizontal="left" vertical="center"/>
    </xf>
    <xf numFmtId="0" fontId="20" fillId="0" borderId="0" xfId="3" applyFont="1" applyAlignment="1">
      <alignment vertical="top"/>
    </xf>
  </cellXfs>
  <cellStyles count="4">
    <cellStyle name="Normal" xfId="0" builtinId="0"/>
    <cellStyle name="Normal 2" xfId="3" xr:uid="{3E5482B1-3362-44B0-A947-F408CE670188}"/>
    <cellStyle name="Normal_05 - DEC_F  calc" xfId="2" xr:uid="{F331F8CD-4226-4839-86F6-0DCF3F848D8D}"/>
    <cellStyle name="Normal_pctfoundapr7web" xfId="1" xr:uid="{AE976BA4-1991-493B-AF96-A2EC5E3BE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2E79-220B-484B-8F41-3CAB3B85FC6D}">
  <sheetPr codeName="Sheet1"/>
  <dimension ref="A1:BZ453"/>
  <sheetViews>
    <sheetView showGridLines="0" tabSelected="1" zoomScaleNormal="100" workbookViewId="0"/>
  </sheetViews>
  <sheetFormatPr defaultColWidth="7.85546875" defaultRowHeight="12.75" x14ac:dyDescent="0.2"/>
  <cols>
    <col min="1" max="1" width="5.28515625" style="8" customWidth="1"/>
    <col min="2" max="2" width="17.28515625" style="9" customWidth="1"/>
    <col min="3" max="3" width="2.7109375" style="8" customWidth="1"/>
    <col min="4" max="4" width="12.7109375" style="8" hidden="1" customWidth="1"/>
    <col min="5" max="5" width="10.42578125" style="8" hidden="1" customWidth="1"/>
    <col min="6" max="6" width="9.28515625" style="8" hidden="1" customWidth="1"/>
    <col min="7" max="7" width="11" style="8" hidden="1" customWidth="1"/>
    <col min="8" max="8" width="8.7109375" style="8" hidden="1" customWidth="1"/>
    <col min="9" max="11" width="10.42578125" style="8" hidden="1" customWidth="1"/>
    <col min="12" max="12" width="11.28515625" style="8" hidden="1" customWidth="1"/>
    <col min="13" max="13" width="9.28515625" style="8" hidden="1" customWidth="1"/>
    <col min="14" max="14" width="9.5703125" style="8" hidden="1" customWidth="1"/>
    <col min="15" max="15" width="10.42578125" style="8" hidden="1" customWidth="1"/>
    <col min="16" max="19" width="8.7109375" style="8" hidden="1" customWidth="1"/>
    <col min="20" max="20" width="9.28515625" style="8" hidden="1" customWidth="1"/>
    <col min="21" max="21" width="12.85546875" style="8" customWidth="1"/>
    <col min="22" max="22" width="9.5703125" style="8" customWidth="1"/>
    <col min="23" max="23" width="0.7109375" style="8" customWidth="1"/>
    <col min="24" max="24" width="12" style="8" bestFit="1" customWidth="1"/>
    <col min="25" max="25" width="13.7109375" style="8" customWidth="1"/>
    <col min="26" max="26" width="11.85546875" style="8" customWidth="1"/>
    <col min="27" max="27" width="10.42578125" style="8" customWidth="1"/>
    <col min="28" max="28" width="0.7109375" style="8" customWidth="1"/>
    <col min="29" max="30" width="9.5703125" style="8" customWidth="1"/>
    <col min="31" max="31" width="7.85546875" style="8" bestFit="1"/>
    <col min="32" max="32" width="8.42578125" style="8" bestFit="1" customWidth="1"/>
    <col min="33" max="33" width="7.85546875" style="8" bestFit="1"/>
    <col min="34" max="34" width="7.85546875" style="8"/>
    <col min="35" max="35" width="1" style="8" customWidth="1"/>
    <col min="36" max="36" width="0.140625" style="8" customWidth="1"/>
    <col min="37" max="40" width="8.7109375" style="98" customWidth="1"/>
    <col min="41" max="41" width="7.7109375" style="98" customWidth="1"/>
    <col min="42" max="42" width="6.42578125" style="98" customWidth="1"/>
    <col min="43" max="44" width="0.28515625" style="98" customWidth="1"/>
    <col min="45" max="45" width="3.28515625" style="98" customWidth="1"/>
    <col min="46" max="46" width="7.28515625" style="98" customWidth="1"/>
    <col min="47" max="47" width="2.85546875" style="98" customWidth="1"/>
    <col min="48" max="48" width="10.28515625" style="98" customWidth="1"/>
    <col min="49" max="49" width="9.140625" style="98" customWidth="1"/>
    <col min="50" max="50" width="7.85546875" style="98"/>
    <col min="51" max="55" width="9.28515625" style="11" customWidth="1"/>
    <col min="56" max="56" width="10.7109375" style="11" customWidth="1"/>
    <col min="57" max="75" width="9.28515625" style="11" customWidth="1"/>
    <col min="76" max="16384" width="7.85546875" style="8"/>
  </cols>
  <sheetData>
    <row r="1" spans="1:75" s="2" customFormat="1" ht="24.75" customHeight="1" x14ac:dyDescent="0.25">
      <c r="A1" s="99" t="s">
        <v>536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4"/>
      <c r="X1" s="5"/>
      <c r="Y1" s="6"/>
      <c r="AF1" s="6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ht="20.25" x14ac:dyDescent="0.3">
      <c r="A2" s="100" t="s">
        <v>537</v>
      </c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75" ht="20.25" x14ac:dyDescent="0.3"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75" ht="11.25" x14ac:dyDescent="0.2">
      <c r="A4" s="13"/>
      <c r="B4" s="14"/>
      <c r="C4" s="15"/>
      <c r="D4" s="16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7">
        <v>9</v>
      </c>
      <c r="M4" s="18">
        <v>10</v>
      </c>
      <c r="N4" s="18">
        <v>11</v>
      </c>
      <c r="O4" s="18">
        <v>12</v>
      </c>
      <c r="P4" s="18">
        <v>13</v>
      </c>
      <c r="Q4" s="18">
        <v>14</v>
      </c>
      <c r="R4" s="18">
        <v>15</v>
      </c>
      <c r="S4" s="18">
        <v>16</v>
      </c>
      <c r="T4" s="19">
        <v>17</v>
      </c>
      <c r="U4" s="20">
        <v>18</v>
      </c>
      <c r="V4" s="20">
        <v>19</v>
      </c>
      <c r="W4" s="8" t="s">
        <v>0</v>
      </c>
      <c r="X4" s="19">
        <v>20</v>
      </c>
      <c r="Y4" s="19">
        <v>21</v>
      </c>
      <c r="Z4" s="19">
        <v>22</v>
      </c>
      <c r="AA4" s="19">
        <v>23</v>
      </c>
      <c r="AB4" s="8" t="s">
        <v>0</v>
      </c>
      <c r="AC4" s="20">
        <v>24</v>
      </c>
      <c r="AD4" s="20">
        <v>25</v>
      </c>
      <c r="AE4" s="20">
        <v>26</v>
      </c>
      <c r="AF4" s="20">
        <v>27</v>
      </c>
      <c r="AG4" s="20">
        <v>28</v>
      </c>
      <c r="AH4" s="20">
        <v>29</v>
      </c>
      <c r="AK4" s="21" t="s">
        <v>1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75" ht="11.25" x14ac:dyDescent="0.2">
      <c r="A5" s="23"/>
      <c r="B5" s="24"/>
      <c r="C5" s="25"/>
      <c r="D5" s="26" t="s">
        <v>2</v>
      </c>
      <c r="E5" s="27"/>
      <c r="F5" s="27"/>
      <c r="G5" s="27"/>
      <c r="H5" s="27"/>
      <c r="I5" s="27"/>
      <c r="J5" s="27"/>
      <c r="K5" s="28"/>
      <c r="L5" s="29" t="s">
        <v>3</v>
      </c>
      <c r="M5" s="30"/>
      <c r="N5" s="30"/>
      <c r="O5" s="30"/>
      <c r="P5" s="30"/>
      <c r="Q5" s="30"/>
      <c r="R5" s="30"/>
      <c r="S5" s="31"/>
      <c r="T5" s="32"/>
      <c r="U5" s="33"/>
      <c r="V5" s="33" t="s">
        <v>4</v>
      </c>
      <c r="X5" s="32"/>
      <c r="Y5" s="32"/>
      <c r="Z5" s="32"/>
      <c r="AA5" s="32"/>
      <c r="AC5" s="33"/>
      <c r="AD5" s="33" t="s">
        <v>5</v>
      </c>
      <c r="AE5" s="33"/>
      <c r="AF5" s="33"/>
      <c r="AG5" s="33"/>
      <c r="AH5" s="33"/>
      <c r="AK5" s="34"/>
      <c r="AL5" s="35" t="s">
        <v>6</v>
      </c>
      <c r="AM5" s="35" t="s">
        <v>7</v>
      </c>
      <c r="AN5" s="35" t="s">
        <v>8</v>
      </c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75" ht="11.25" x14ac:dyDescent="0.2">
      <c r="A6" s="23"/>
      <c r="B6" s="24"/>
      <c r="C6" s="25"/>
      <c r="D6" s="36" t="s">
        <v>9</v>
      </c>
      <c r="E6" s="36" t="s">
        <v>10</v>
      </c>
      <c r="F6" s="36" t="s">
        <v>10</v>
      </c>
      <c r="G6" s="36" t="s">
        <v>11</v>
      </c>
      <c r="H6" s="36" t="s">
        <v>10</v>
      </c>
      <c r="I6" s="36" t="s">
        <v>10</v>
      </c>
      <c r="J6" s="36" t="s">
        <v>10</v>
      </c>
      <c r="K6" s="36" t="s">
        <v>10</v>
      </c>
      <c r="L6" s="37" t="s">
        <v>9</v>
      </c>
      <c r="M6" s="38" t="s">
        <v>10</v>
      </c>
      <c r="N6" s="38" t="s">
        <v>10</v>
      </c>
      <c r="O6" s="38" t="s">
        <v>11</v>
      </c>
      <c r="P6" s="38" t="s">
        <v>10</v>
      </c>
      <c r="Q6" s="38" t="s">
        <v>10</v>
      </c>
      <c r="R6" s="38" t="s">
        <v>10</v>
      </c>
      <c r="S6" s="38" t="s">
        <v>10</v>
      </c>
      <c r="T6" s="32" t="s">
        <v>12</v>
      </c>
      <c r="U6" s="33"/>
      <c r="V6" s="33" t="s">
        <v>13</v>
      </c>
      <c r="X6" s="32"/>
      <c r="Y6" s="32" t="s">
        <v>5</v>
      </c>
      <c r="Z6" s="32" t="s">
        <v>14</v>
      </c>
      <c r="AA6" s="32" t="s">
        <v>15</v>
      </c>
      <c r="AC6" s="33" t="s">
        <v>16</v>
      </c>
      <c r="AD6" s="33" t="s">
        <v>17</v>
      </c>
      <c r="AE6" s="33"/>
      <c r="AF6" s="33"/>
      <c r="AG6" s="33"/>
      <c r="AH6" s="33"/>
      <c r="AK6" s="39"/>
      <c r="AL6" s="40"/>
      <c r="AM6" s="35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75" ht="11.25" x14ac:dyDescent="0.2">
      <c r="A7" s="23"/>
      <c r="B7" s="24"/>
      <c r="C7" s="25"/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20</v>
      </c>
      <c r="I7" s="41" t="s">
        <v>20</v>
      </c>
      <c r="J7" s="41" t="s">
        <v>20</v>
      </c>
      <c r="K7" s="41" t="s">
        <v>20</v>
      </c>
      <c r="L7" s="42" t="s">
        <v>18</v>
      </c>
      <c r="M7" s="33" t="s">
        <v>19</v>
      </c>
      <c r="N7" s="33" t="s">
        <v>20</v>
      </c>
      <c r="O7" s="33" t="s">
        <v>21</v>
      </c>
      <c r="P7" s="33" t="s">
        <v>20</v>
      </c>
      <c r="Q7" s="33" t="s">
        <v>20</v>
      </c>
      <c r="R7" s="33" t="s">
        <v>20</v>
      </c>
      <c r="S7" s="33" t="s">
        <v>20</v>
      </c>
      <c r="T7" s="32" t="s">
        <v>22</v>
      </c>
      <c r="U7" s="33" t="s">
        <v>23</v>
      </c>
      <c r="V7" s="33" t="s">
        <v>24</v>
      </c>
      <c r="X7" s="32" t="s">
        <v>5</v>
      </c>
      <c r="Y7" s="32" t="s">
        <v>25</v>
      </c>
      <c r="Z7" s="32" t="s">
        <v>26</v>
      </c>
      <c r="AA7" s="32" t="s">
        <v>27</v>
      </c>
      <c r="AC7" s="33" t="s">
        <v>17</v>
      </c>
      <c r="AD7" s="33" t="s">
        <v>13</v>
      </c>
      <c r="AE7" s="33"/>
      <c r="AF7" s="33"/>
      <c r="AG7" s="33" t="s">
        <v>28</v>
      </c>
      <c r="AH7" s="33" t="s">
        <v>29</v>
      </c>
      <c r="AK7" s="39"/>
      <c r="AL7" s="40"/>
      <c r="AM7" s="35"/>
      <c r="AN7" s="40"/>
      <c r="AO7" s="43"/>
      <c r="AP7" s="40"/>
      <c r="AQ7" s="40"/>
      <c r="AR7" s="40"/>
      <c r="AS7" s="40"/>
      <c r="AT7" s="40"/>
      <c r="AU7" s="40"/>
      <c r="AV7" s="40"/>
      <c r="AW7" s="40"/>
      <c r="AX7" s="40"/>
    </row>
    <row r="8" spans="1:75" ht="12" x14ac:dyDescent="0.2">
      <c r="A8" s="23"/>
      <c r="B8" s="24"/>
      <c r="C8" s="25"/>
      <c r="D8" s="44" t="s">
        <v>30</v>
      </c>
      <c r="E8" s="44" t="s">
        <v>31</v>
      </c>
      <c r="F8" s="44" t="s">
        <v>32</v>
      </c>
      <c r="G8" s="44" t="s">
        <v>33</v>
      </c>
      <c r="H8" s="44" t="s">
        <v>34</v>
      </c>
      <c r="I8" s="44" t="s">
        <v>35</v>
      </c>
      <c r="J8" s="44" t="s">
        <v>36</v>
      </c>
      <c r="K8" s="44" t="s">
        <v>37</v>
      </c>
      <c r="L8" s="45" t="s">
        <v>30</v>
      </c>
      <c r="M8" s="46" t="s">
        <v>31</v>
      </c>
      <c r="N8" s="46" t="s">
        <v>32</v>
      </c>
      <c r="O8" s="46" t="s">
        <v>33</v>
      </c>
      <c r="P8" s="46" t="s">
        <v>34</v>
      </c>
      <c r="Q8" s="46" t="s">
        <v>35</v>
      </c>
      <c r="R8" s="46" t="s">
        <v>36</v>
      </c>
      <c r="S8" s="46" t="s">
        <v>37</v>
      </c>
      <c r="T8" s="32" t="s">
        <v>38</v>
      </c>
      <c r="U8" s="33" t="s">
        <v>4</v>
      </c>
      <c r="V8" s="33" t="s">
        <v>39</v>
      </c>
      <c r="X8" s="32" t="s">
        <v>40</v>
      </c>
      <c r="Y8" s="32" t="s">
        <v>41</v>
      </c>
      <c r="Z8" s="32" t="s">
        <v>39</v>
      </c>
      <c r="AA8" s="32" t="s">
        <v>42</v>
      </c>
      <c r="AC8" s="33" t="s">
        <v>13</v>
      </c>
      <c r="AD8" s="33" t="s">
        <v>43</v>
      </c>
      <c r="AE8" s="33" t="s">
        <v>44</v>
      </c>
      <c r="AF8" s="33" t="s">
        <v>45</v>
      </c>
      <c r="AG8" s="33" t="s">
        <v>46</v>
      </c>
      <c r="AH8" s="33" t="s">
        <v>47</v>
      </c>
      <c r="AK8" s="39"/>
      <c r="AL8" s="40"/>
      <c r="AM8" s="40"/>
      <c r="AN8" s="40"/>
      <c r="AO8" s="43"/>
      <c r="AP8" s="40"/>
      <c r="AQ8" s="40"/>
      <c r="AR8" s="40"/>
      <c r="AS8" s="40"/>
      <c r="AT8" s="40" t="s">
        <v>48</v>
      </c>
      <c r="AU8" s="40"/>
      <c r="AV8" s="47" t="s">
        <v>49</v>
      </c>
      <c r="AW8" s="48" t="s">
        <v>50</v>
      </c>
      <c r="AX8" s="49"/>
    </row>
    <row r="9" spans="1:75" s="58" customFormat="1" ht="26.25" customHeight="1" x14ac:dyDescent="0.25">
      <c r="A9" s="50" t="s">
        <v>52</v>
      </c>
      <c r="B9" s="51" t="s">
        <v>51</v>
      </c>
      <c r="C9" s="52" t="s">
        <v>53</v>
      </c>
      <c r="D9" s="53" t="s">
        <v>54</v>
      </c>
      <c r="E9" s="53" t="s">
        <v>55</v>
      </c>
      <c r="F9" s="53" t="s">
        <v>56</v>
      </c>
      <c r="G9" s="53" t="s">
        <v>57</v>
      </c>
      <c r="H9" s="53" t="s">
        <v>58</v>
      </c>
      <c r="I9" s="53" t="s">
        <v>59</v>
      </c>
      <c r="J9" s="53" t="s">
        <v>60</v>
      </c>
      <c r="K9" s="53" t="s">
        <v>61</v>
      </c>
      <c r="L9" s="54" t="s">
        <v>62</v>
      </c>
      <c r="M9" s="55" t="s">
        <v>63</v>
      </c>
      <c r="N9" s="55" t="s">
        <v>64</v>
      </c>
      <c r="O9" s="55" t="s">
        <v>65</v>
      </c>
      <c r="P9" s="55" t="s">
        <v>66</v>
      </c>
      <c r="Q9" s="55" t="s">
        <v>67</v>
      </c>
      <c r="R9" s="55" t="s">
        <v>68</v>
      </c>
      <c r="S9" s="55" t="s">
        <v>69</v>
      </c>
      <c r="T9" s="56" t="s">
        <v>70</v>
      </c>
      <c r="U9" s="57" t="s">
        <v>42</v>
      </c>
      <c r="V9" s="57" t="s">
        <v>71</v>
      </c>
      <c r="W9" s="58" t="s">
        <v>72</v>
      </c>
      <c r="X9" s="56" t="s">
        <v>73</v>
      </c>
      <c r="Y9" s="56" t="s">
        <v>4</v>
      </c>
      <c r="Z9" s="56" t="s">
        <v>74</v>
      </c>
      <c r="AA9" s="56" t="s">
        <v>75</v>
      </c>
      <c r="AC9" s="57" t="s">
        <v>43</v>
      </c>
      <c r="AD9" s="57" t="s">
        <v>76</v>
      </c>
      <c r="AE9" s="57" t="s">
        <v>77</v>
      </c>
      <c r="AF9" s="57" t="s">
        <v>78</v>
      </c>
      <c r="AG9" s="57" t="s">
        <v>79</v>
      </c>
      <c r="AH9" s="57" t="s">
        <v>80</v>
      </c>
      <c r="AI9" s="58" t="s">
        <v>0</v>
      </c>
      <c r="AJ9" s="58" t="s">
        <v>72</v>
      </c>
      <c r="AK9" s="43" t="s">
        <v>81</v>
      </c>
      <c r="AL9" s="43" t="s">
        <v>82</v>
      </c>
      <c r="AM9" s="59" t="s">
        <v>83</v>
      </c>
      <c r="AN9" s="59" t="s">
        <v>84</v>
      </c>
      <c r="AO9" s="43" t="s">
        <v>45</v>
      </c>
      <c r="AP9" s="43" t="s">
        <v>85</v>
      </c>
      <c r="AQ9" s="43" t="s">
        <v>86</v>
      </c>
      <c r="AR9" s="43"/>
      <c r="AS9" s="43"/>
      <c r="AT9" s="43" t="s">
        <v>44</v>
      </c>
      <c r="AU9" s="43"/>
      <c r="AV9" s="60" t="s">
        <v>87</v>
      </c>
      <c r="AW9" s="61" t="s">
        <v>88</v>
      </c>
      <c r="AX9" s="62" t="s">
        <v>44</v>
      </c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1:75" s="11" customFormat="1" ht="11.25" x14ac:dyDescent="0.2">
      <c r="A10" s="8">
        <v>1</v>
      </c>
      <c r="B10" s="9" t="s">
        <v>89</v>
      </c>
      <c r="C10" s="8">
        <v>1</v>
      </c>
      <c r="D10" s="64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1990941</v>
      </c>
      <c r="K10" s="65">
        <v>2196286</v>
      </c>
      <c r="L10" s="11">
        <v>946163</v>
      </c>
      <c r="M10" s="11">
        <v>17567</v>
      </c>
      <c r="N10" s="11">
        <v>0</v>
      </c>
      <c r="O10" s="11">
        <v>60764.9</v>
      </c>
      <c r="P10" s="11">
        <v>0</v>
      </c>
      <c r="Q10" s="11">
        <v>0</v>
      </c>
      <c r="R10" s="11">
        <v>0</v>
      </c>
      <c r="S10" s="11">
        <v>0</v>
      </c>
      <c r="T10" s="11" t="s">
        <v>90</v>
      </c>
      <c r="U10" s="11">
        <f>IF(OR(T10="X",T10="X16",T10="X17"),SUM(D10:S10),
IF(T10="x18",SUM(D10:S10)-D10*0.7-L10*0.7,SUM(D10:S10)-D10-L10))</f>
        <v>5211721.9000000004</v>
      </c>
      <c r="V10" s="66">
        <f t="shared" ref="V10:V73" si="0">IF(AND(C10=1,U10&gt;0),U10/Y10*100,0)</f>
        <v>14.67579073857166</v>
      </c>
      <c r="X10" s="11">
        <v>31287579.078960005</v>
      </c>
      <c r="Y10" s="11">
        <v>35512375.399999999</v>
      </c>
      <c r="Z10" s="11">
        <f t="shared" ref="Z10:Z73" si="1">IF(Y10-X10&gt;0,Y10-X10,0)</f>
        <v>4224796.3210399933</v>
      </c>
      <c r="AA10" s="11">
        <f t="shared" ref="AA10:AA73" si="2">V10*0.01*Z10</f>
        <v>620022.26720670355</v>
      </c>
      <c r="AC10" s="66">
        <v>110.02818998238313</v>
      </c>
      <c r="AD10" s="66">
        <f t="shared" ref="AD10:AD73" si="3">IFERROR(IF(C10=1,(Y10-AA10)/X10*100,0),"")</f>
        <v>111.52142211046746</v>
      </c>
      <c r="AE10" s="67">
        <f t="shared" ref="AE10:AE73" si="4">AD10-AC10</f>
        <v>1.4932321280843297</v>
      </c>
      <c r="AF10" s="11">
        <v>56</v>
      </c>
      <c r="AG10" s="68">
        <v>1</v>
      </c>
      <c r="AH10" s="66">
        <f t="shared" ref="AH10:AH73" si="5">IF(AG10=1,AD10,AC10)</f>
        <v>111.52142211046746</v>
      </c>
      <c r="AK10" s="69">
        <v>110.02818998238313</v>
      </c>
      <c r="AL10" s="69">
        <v>109.91332575325292</v>
      </c>
      <c r="AM10" s="69">
        <v>110.02818998238313</v>
      </c>
      <c r="AN10" s="69">
        <v>110.02818998238313</v>
      </c>
      <c r="AO10" s="70">
        <v>110.02818998238313</v>
      </c>
      <c r="AP10" s="69">
        <f>+AH10</f>
        <v>111.52142211046746</v>
      </c>
      <c r="AQ10" s="69"/>
      <c r="AR10" s="69"/>
      <c r="AS10" s="69"/>
      <c r="AT10" s="71">
        <f>+AP10-AO10</f>
        <v>1.4932321280843297</v>
      </c>
      <c r="AU10" s="69"/>
      <c r="AV10" s="72">
        <v>5.8329607700471273</v>
      </c>
      <c r="AW10" s="69">
        <v>7.5111564850973087</v>
      </c>
      <c r="AX10" s="73">
        <f>IFERROR(AW10-AV10,"")</f>
        <v>1.6781957150501814</v>
      </c>
      <c r="AY10" s="67"/>
      <c r="BD10" s="68"/>
      <c r="BH10" s="68"/>
    </row>
    <row r="11" spans="1:75" s="11" customFormat="1" ht="11.25" x14ac:dyDescent="0.2">
      <c r="A11" s="8">
        <v>2</v>
      </c>
      <c r="B11" s="9" t="s">
        <v>91</v>
      </c>
      <c r="C11" s="8">
        <v>0</v>
      </c>
      <c r="D11" s="6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65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f t="shared" ref="U11:U74" si="6">IF(OR(T11="X",T11="X16",T11="X17"),SUM(D11:S11),
IF(T11="x18",SUM(D11:S11)-D11*0.7-L11*0.7,SUM(D11:S11)-D11-L11))</f>
        <v>0</v>
      </c>
      <c r="V11" s="66">
        <f t="shared" si="0"/>
        <v>0</v>
      </c>
      <c r="X11" s="11">
        <v>0</v>
      </c>
      <c r="Y11" s="11">
        <v>0</v>
      </c>
      <c r="Z11" s="11">
        <f t="shared" si="1"/>
        <v>0</v>
      </c>
      <c r="AA11" s="11">
        <f t="shared" si="2"/>
        <v>0</v>
      </c>
      <c r="AC11" s="66">
        <v>0</v>
      </c>
      <c r="AD11" s="66">
        <f t="shared" si="3"/>
        <v>0</v>
      </c>
      <c r="AE11" s="67">
        <f t="shared" si="4"/>
        <v>0</v>
      </c>
      <c r="AF11" s="11">
        <v>0</v>
      </c>
      <c r="AG11" s="68" t="s">
        <v>92</v>
      </c>
      <c r="AH11" s="66">
        <f t="shared" si="5"/>
        <v>0</v>
      </c>
      <c r="AK11" s="69">
        <v>0</v>
      </c>
      <c r="AL11" s="69">
        <v>0</v>
      </c>
      <c r="AM11" s="69">
        <v>0</v>
      </c>
      <c r="AN11" s="69">
        <v>0</v>
      </c>
      <c r="AO11" s="70">
        <v>0</v>
      </c>
      <c r="AP11" s="69">
        <f t="shared" ref="AP11:AP74" si="7">+AH11</f>
        <v>0</v>
      </c>
      <c r="AQ11" s="69"/>
      <c r="AR11" s="69"/>
      <c r="AS11" s="69"/>
      <c r="AT11" s="71">
        <f t="shared" ref="AT11:AT74" si="8">+AP11-AO11</f>
        <v>0</v>
      </c>
      <c r="AU11" s="69"/>
      <c r="AV11" s="72" t="s">
        <v>93</v>
      </c>
      <c r="AW11" s="69" t="s">
        <v>93</v>
      </c>
      <c r="AX11" s="73" t="str">
        <f t="shared" ref="AX11:AX74" si="9">IFERROR(AW11-AV11,"")</f>
        <v/>
      </c>
      <c r="BD11" s="68"/>
      <c r="BH11" s="68"/>
    </row>
    <row r="12" spans="1:75" s="11" customFormat="1" ht="11.25" x14ac:dyDescent="0.2">
      <c r="A12" s="8">
        <v>3</v>
      </c>
      <c r="B12" s="9" t="s">
        <v>94</v>
      </c>
      <c r="C12" s="8">
        <v>1</v>
      </c>
      <c r="D12" s="64">
        <v>0</v>
      </c>
      <c r="E12" s="11">
        <v>557346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65">
        <v>389688</v>
      </c>
      <c r="L12" s="11">
        <v>297938</v>
      </c>
      <c r="M12" s="11">
        <v>0</v>
      </c>
      <c r="N12" s="11">
        <v>0</v>
      </c>
      <c r="O12" s="11">
        <v>2237.62</v>
      </c>
      <c r="P12" s="11">
        <v>0</v>
      </c>
      <c r="Q12" s="11">
        <v>0</v>
      </c>
      <c r="R12" s="11">
        <v>0</v>
      </c>
      <c r="S12" s="11">
        <v>0</v>
      </c>
      <c r="T12" s="11" t="s">
        <v>90</v>
      </c>
      <c r="U12" s="11">
        <f t="shared" si="6"/>
        <v>1247209.6200000001</v>
      </c>
      <c r="V12" s="66">
        <f t="shared" si="0"/>
        <v>7.3725233046667036</v>
      </c>
      <c r="X12" s="11">
        <v>15911255.389999999</v>
      </c>
      <c r="Y12" s="11">
        <v>16916998</v>
      </c>
      <c r="Z12" s="11">
        <f t="shared" si="1"/>
        <v>1005742.6100000013</v>
      </c>
      <c r="AA12" s="11">
        <f t="shared" si="2"/>
        <v>74148.608307213246</v>
      </c>
      <c r="AC12" s="66">
        <v>113.5345143293151</v>
      </c>
      <c r="AD12" s="66">
        <f t="shared" si="3"/>
        <v>105.85493714266119</v>
      </c>
      <c r="AE12" s="67">
        <f t="shared" si="4"/>
        <v>-7.6795771866539155</v>
      </c>
      <c r="AF12" s="11">
        <v>3</v>
      </c>
      <c r="AG12" s="68">
        <v>1</v>
      </c>
      <c r="AH12" s="66">
        <f t="shared" si="5"/>
        <v>105.85493714266119</v>
      </c>
      <c r="AK12" s="69">
        <v>113.5345143293151</v>
      </c>
      <c r="AL12" s="69">
        <v>116.47606216304824</v>
      </c>
      <c r="AM12" s="69">
        <v>116.45811270406253</v>
      </c>
      <c r="AN12" s="69">
        <v>113.5345143293151</v>
      </c>
      <c r="AO12" s="70">
        <v>113.5345143293151</v>
      </c>
      <c r="AP12" s="69">
        <f t="shared" si="7"/>
        <v>105.85493714266119</v>
      </c>
      <c r="AQ12" s="69"/>
      <c r="AR12" s="69"/>
      <c r="AS12" s="69"/>
      <c r="AT12" s="71">
        <f t="shared" si="8"/>
        <v>-7.6795771866539155</v>
      </c>
      <c r="AU12" s="69"/>
      <c r="AV12" s="72">
        <v>10.410942543442467</v>
      </c>
      <c r="AW12" s="69">
        <v>2.4926605799781987</v>
      </c>
      <c r="AX12" s="73">
        <f t="shared" si="9"/>
        <v>-7.9182819634642678</v>
      </c>
      <c r="BD12" s="68"/>
      <c r="BH12" s="68"/>
    </row>
    <row r="13" spans="1:75" s="11" customFormat="1" ht="11.25" x14ac:dyDescent="0.2">
      <c r="A13" s="8">
        <v>4</v>
      </c>
      <c r="B13" s="9" t="s">
        <v>95</v>
      </c>
      <c r="C13" s="8">
        <v>0</v>
      </c>
      <c r="D13" s="64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65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f t="shared" si="6"/>
        <v>0</v>
      </c>
      <c r="V13" s="66">
        <f t="shared" si="0"/>
        <v>0</v>
      </c>
      <c r="X13" s="11">
        <v>0</v>
      </c>
      <c r="Y13" s="11">
        <v>0</v>
      </c>
      <c r="Z13" s="11">
        <f t="shared" si="1"/>
        <v>0</v>
      </c>
      <c r="AA13" s="11">
        <f t="shared" si="2"/>
        <v>0</v>
      </c>
      <c r="AC13" s="66">
        <v>0</v>
      </c>
      <c r="AD13" s="66">
        <f t="shared" si="3"/>
        <v>0</v>
      </c>
      <c r="AE13" s="67">
        <f t="shared" si="4"/>
        <v>0</v>
      </c>
      <c r="AF13" s="11">
        <v>0</v>
      </c>
      <c r="AG13" s="68" t="s">
        <v>92</v>
      </c>
      <c r="AH13" s="66">
        <f t="shared" si="5"/>
        <v>0</v>
      </c>
      <c r="AK13" s="69">
        <v>0</v>
      </c>
      <c r="AL13" s="69">
        <v>0</v>
      </c>
      <c r="AM13" s="69">
        <v>0</v>
      </c>
      <c r="AN13" s="69">
        <v>0</v>
      </c>
      <c r="AO13" s="70">
        <v>0</v>
      </c>
      <c r="AP13" s="69">
        <f t="shared" si="7"/>
        <v>0</v>
      </c>
      <c r="AQ13" s="69"/>
      <c r="AR13" s="69"/>
      <c r="AS13" s="69"/>
      <c r="AT13" s="71">
        <f t="shared" si="8"/>
        <v>0</v>
      </c>
      <c r="AU13" s="69"/>
      <c r="AV13" s="72" t="s">
        <v>93</v>
      </c>
      <c r="AW13" s="69" t="s">
        <v>93</v>
      </c>
      <c r="AX13" s="73" t="str">
        <f t="shared" si="9"/>
        <v/>
      </c>
      <c r="BD13" s="68"/>
      <c r="BH13" s="68"/>
    </row>
    <row r="14" spans="1:75" s="11" customFormat="1" ht="11.25" x14ac:dyDescent="0.2">
      <c r="A14" s="8">
        <v>5</v>
      </c>
      <c r="B14" s="9" t="s">
        <v>96</v>
      </c>
      <c r="C14" s="8">
        <v>1</v>
      </c>
      <c r="D14" s="64">
        <v>0</v>
      </c>
      <c r="E14" s="11">
        <v>0</v>
      </c>
      <c r="F14" s="11">
        <v>0</v>
      </c>
      <c r="G14" s="11">
        <v>0</v>
      </c>
      <c r="H14" s="11">
        <v>0</v>
      </c>
      <c r="I14" s="11">
        <v>403608</v>
      </c>
      <c r="J14" s="11">
        <v>1707161</v>
      </c>
      <c r="K14" s="65">
        <v>466256</v>
      </c>
      <c r="L14" s="11">
        <v>1598865</v>
      </c>
      <c r="M14" s="11">
        <v>4266</v>
      </c>
      <c r="N14" s="11">
        <v>82763</v>
      </c>
      <c r="O14" s="11">
        <v>110131.77</v>
      </c>
      <c r="P14" s="11">
        <v>0</v>
      </c>
      <c r="Q14" s="11">
        <v>0</v>
      </c>
      <c r="R14" s="11">
        <v>0</v>
      </c>
      <c r="S14" s="11">
        <v>0</v>
      </c>
      <c r="T14" s="11" t="s">
        <v>90</v>
      </c>
      <c r="U14" s="11">
        <f t="shared" si="6"/>
        <v>4373050.7699999996</v>
      </c>
      <c r="V14" s="66">
        <f t="shared" si="0"/>
        <v>6.0631897419862701</v>
      </c>
      <c r="X14" s="11">
        <v>50397491.299999997</v>
      </c>
      <c r="Y14" s="11">
        <v>72124590.456366137</v>
      </c>
      <c r="Z14" s="11">
        <f t="shared" si="1"/>
        <v>21727099.15636614</v>
      </c>
      <c r="AA14" s="11">
        <f t="shared" si="2"/>
        <v>1317355.2472799772</v>
      </c>
      <c r="AC14" s="66">
        <v>142.70667584654427</v>
      </c>
      <c r="AD14" s="66">
        <f t="shared" si="3"/>
        <v>140.49753942630508</v>
      </c>
      <c r="AE14" s="67">
        <f t="shared" si="4"/>
        <v>-2.2091364202391901</v>
      </c>
      <c r="AF14" s="11">
        <v>66</v>
      </c>
      <c r="AG14" s="68">
        <v>0</v>
      </c>
      <c r="AH14" s="66">
        <f t="shared" si="5"/>
        <v>142.70667584654427</v>
      </c>
      <c r="AK14" s="69">
        <v>142.70667584654427</v>
      </c>
      <c r="AL14" s="69">
        <v>142.64514128875553</v>
      </c>
      <c r="AM14" s="69">
        <v>142.70667584654427</v>
      </c>
      <c r="AN14" s="69">
        <v>142.70667584654427</v>
      </c>
      <c r="AO14" s="70">
        <v>135.21569372645342</v>
      </c>
      <c r="AP14" s="69">
        <f t="shared" si="7"/>
        <v>142.70667584654427</v>
      </c>
      <c r="AQ14" s="69"/>
      <c r="AR14" s="69"/>
      <c r="AS14" s="69"/>
      <c r="AT14" s="71">
        <f t="shared" si="8"/>
        <v>7.4909821200908482</v>
      </c>
      <c r="AU14" s="69"/>
      <c r="AV14" s="72">
        <v>8.4370747745265948</v>
      </c>
      <c r="AW14" s="69">
        <v>6.6111434692590842</v>
      </c>
      <c r="AX14" s="73">
        <f t="shared" si="9"/>
        <v>-1.8259313052675106</v>
      </c>
      <c r="BD14" s="68"/>
      <c r="BH14" s="68"/>
    </row>
    <row r="15" spans="1:75" s="11" customFormat="1" ht="11.25" x14ac:dyDescent="0.2">
      <c r="A15" s="8">
        <v>6</v>
      </c>
      <c r="B15" s="9" t="s">
        <v>97</v>
      </c>
      <c r="C15" s="8">
        <v>0</v>
      </c>
      <c r="D15" s="64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65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f t="shared" si="6"/>
        <v>0</v>
      </c>
      <c r="V15" s="66">
        <f t="shared" si="0"/>
        <v>0</v>
      </c>
      <c r="X15" s="11">
        <v>0</v>
      </c>
      <c r="Y15" s="11">
        <v>0</v>
      </c>
      <c r="Z15" s="11">
        <f t="shared" si="1"/>
        <v>0</v>
      </c>
      <c r="AA15" s="11">
        <f t="shared" si="2"/>
        <v>0</v>
      </c>
      <c r="AC15" s="66">
        <v>0</v>
      </c>
      <c r="AD15" s="66">
        <f t="shared" si="3"/>
        <v>0</v>
      </c>
      <c r="AE15" s="67">
        <f t="shared" si="4"/>
        <v>0</v>
      </c>
      <c r="AF15" s="11">
        <v>0</v>
      </c>
      <c r="AG15" s="68" t="s">
        <v>92</v>
      </c>
      <c r="AH15" s="66">
        <f t="shared" si="5"/>
        <v>0</v>
      </c>
      <c r="AK15" s="69">
        <v>0</v>
      </c>
      <c r="AL15" s="69">
        <v>0</v>
      </c>
      <c r="AM15" s="69">
        <v>0</v>
      </c>
      <c r="AN15" s="69">
        <v>0</v>
      </c>
      <c r="AO15" s="70">
        <v>0</v>
      </c>
      <c r="AP15" s="69">
        <f t="shared" si="7"/>
        <v>0</v>
      </c>
      <c r="AQ15" s="69"/>
      <c r="AR15" s="69"/>
      <c r="AS15" s="69"/>
      <c r="AT15" s="71">
        <f t="shared" si="8"/>
        <v>0</v>
      </c>
      <c r="AU15" s="69"/>
      <c r="AV15" s="72" t="s">
        <v>93</v>
      </c>
      <c r="AW15" s="69" t="s">
        <v>93</v>
      </c>
      <c r="AX15" s="73" t="str">
        <f t="shared" si="9"/>
        <v/>
      </c>
      <c r="BD15" s="68"/>
      <c r="BH15" s="68"/>
    </row>
    <row r="16" spans="1:75" s="11" customFormat="1" ht="11.25" x14ac:dyDescent="0.2">
      <c r="A16" s="8">
        <v>7</v>
      </c>
      <c r="B16" s="9" t="s">
        <v>98</v>
      </c>
      <c r="C16" s="8">
        <v>1</v>
      </c>
      <c r="D16" s="64">
        <v>400345</v>
      </c>
      <c r="E16" s="11">
        <v>105449</v>
      </c>
      <c r="F16" s="11">
        <v>0</v>
      </c>
      <c r="G16" s="11">
        <v>0</v>
      </c>
      <c r="H16" s="11">
        <v>0</v>
      </c>
      <c r="I16" s="11">
        <v>247799</v>
      </c>
      <c r="J16" s="11">
        <v>1187044</v>
      </c>
      <c r="K16" s="65">
        <v>722579</v>
      </c>
      <c r="L16" s="11">
        <v>1640673</v>
      </c>
      <c r="M16" s="11">
        <v>0</v>
      </c>
      <c r="N16" s="11">
        <v>85241</v>
      </c>
      <c r="O16" s="11">
        <v>124948.04</v>
      </c>
      <c r="P16" s="11">
        <v>0</v>
      </c>
      <c r="Q16" s="11">
        <v>0</v>
      </c>
      <c r="R16" s="11">
        <v>0</v>
      </c>
      <c r="S16" s="11">
        <v>0</v>
      </c>
      <c r="T16" s="11" t="s">
        <v>90</v>
      </c>
      <c r="U16" s="11">
        <f t="shared" si="6"/>
        <v>4514078.04</v>
      </c>
      <c r="V16" s="66">
        <f t="shared" si="0"/>
        <v>11.598715623809806</v>
      </c>
      <c r="X16" s="11">
        <v>24965747.029999997</v>
      </c>
      <c r="Y16" s="11">
        <v>38918775.030000001</v>
      </c>
      <c r="Z16" s="11">
        <f t="shared" si="1"/>
        <v>13953028.000000004</v>
      </c>
      <c r="AA16" s="11">
        <f t="shared" si="2"/>
        <v>1618372.0386305575</v>
      </c>
      <c r="AC16" s="66">
        <v>150.49883497130256</v>
      </c>
      <c r="AD16" s="66">
        <f t="shared" si="3"/>
        <v>149.40631636837281</v>
      </c>
      <c r="AE16" s="67">
        <f t="shared" si="4"/>
        <v>-1.0925186029297436</v>
      </c>
      <c r="AF16" s="11">
        <v>99</v>
      </c>
      <c r="AG16" s="68">
        <v>1</v>
      </c>
      <c r="AH16" s="66">
        <f t="shared" si="5"/>
        <v>149.40631636837281</v>
      </c>
      <c r="AK16" s="69">
        <v>150.49883497130256</v>
      </c>
      <c r="AL16" s="69">
        <v>150.49860651388644</v>
      </c>
      <c r="AM16" s="69">
        <v>150.49883497130256</v>
      </c>
      <c r="AN16" s="69">
        <v>150.49883497130256</v>
      </c>
      <c r="AO16" s="70">
        <v>149.45703308987865</v>
      </c>
      <c r="AP16" s="69">
        <f t="shared" si="7"/>
        <v>149.40631636837281</v>
      </c>
      <c r="AQ16" s="69"/>
      <c r="AR16" s="69"/>
      <c r="AS16" s="69"/>
      <c r="AT16" s="71">
        <f t="shared" si="8"/>
        <v>-5.0716721505835949E-2</v>
      </c>
      <c r="AU16" s="69"/>
      <c r="AV16" s="72">
        <v>6.2134353347855091</v>
      </c>
      <c r="AW16" s="69">
        <v>5.558214172608432</v>
      </c>
      <c r="AX16" s="73">
        <f t="shared" si="9"/>
        <v>-0.65522116217707715</v>
      </c>
      <c r="BD16" s="68"/>
      <c r="BH16" s="68"/>
    </row>
    <row r="17" spans="1:60" ht="11.25" x14ac:dyDescent="0.2">
      <c r="A17" s="8">
        <v>8</v>
      </c>
      <c r="B17" s="9" t="s">
        <v>99</v>
      </c>
      <c r="C17" s="8">
        <v>1</v>
      </c>
      <c r="D17" s="64">
        <v>1550590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16661</v>
      </c>
      <c r="K17" s="65">
        <v>0</v>
      </c>
      <c r="L17" s="11">
        <v>0</v>
      </c>
      <c r="M17" s="11">
        <v>0</v>
      </c>
      <c r="N17" s="11">
        <v>122119</v>
      </c>
      <c r="O17" s="11">
        <v>127034.95</v>
      </c>
      <c r="P17" s="11">
        <v>0</v>
      </c>
      <c r="Q17" s="11">
        <v>0</v>
      </c>
      <c r="R17" s="11">
        <v>0</v>
      </c>
      <c r="S17" s="11">
        <v>0</v>
      </c>
      <c r="T17" s="11" t="s">
        <v>90</v>
      </c>
      <c r="U17" s="11">
        <f t="shared" si="6"/>
        <v>1816404.95</v>
      </c>
      <c r="V17" s="66">
        <f t="shared" si="0"/>
        <v>6.3335137447682932</v>
      </c>
      <c r="W17" s="11"/>
      <c r="X17" s="11">
        <v>14207190.940000001</v>
      </c>
      <c r="Y17" s="11">
        <v>28679261.199999999</v>
      </c>
      <c r="Z17" s="11">
        <f t="shared" si="1"/>
        <v>14472070.259999998</v>
      </c>
      <c r="AA17" s="11">
        <f t="shared" si="2"/>
        <v>916590.55906962429</v>
      </c>
      <c r="AB17" s="11"/>
      <c r="AC17" s="66">
        <v>200.77581807213085</v>
      </c>
      <c r="AD17" s="66">
        <f t="shared" si="3"/>
        <v>195.41280720571754</v>
      </c>
      <c r="AE17" s="67">
        <f t="shared" si="4"/>
        <v>-5.3630108664133047</v>
      </c>
      <c r="AF17" s="11">
        <v>72</v>
      </c>
      <c r="AG17" s="68">
        <v>1</v>
      </c>
      <c r="AH17" s="66">
        <f t="shared" si="5"/>
        <v>195.41280720571754</v>
      </c>
      <c r="AI17" s="11"/>
      <c r="AJ17" s="11"/>
      <c r="AK17" s="69">
        <v>200.77581807213085</v>
      </c>
      <c r="AL17" s="69">
        <v>203.45590273121778</v>
      </c>
      <c r="AM17" s="69">
        <v>200.77581807213085</v>
      </c>
      <c r="AN17" s="69">
        <v>200.77581807213085</v>
      </c>
      <c r="AO17" s="70">
        <v>195.36328285107396</v>
      </c>
      <c r="AP17" s="69">
        <f t="shared" si="7"/>
        <v>195.41280720571754</v>
      </c>
      <c r="AQ17" s="69"/>
      <c r="AR17" s="69"/>
      <c r="AS17" s="69"/>
      <c r="AT17" s="71">
        <f t="shared" si="8"/>
        <v>4.9524354643580182E-2</v>
      </c>
      <c r="AU17" s="69"/>
      <c r="AV17" s="72">
        <v>5.7888946130846719</v>
      </c>
      <c r="AW17" s="69">
        <v>2.6749239480708069</v>
      </c>
      <c r="AX17" s="73">
        <f t="shared" si="9"/>
        <v>-3.113970665013865</v>
      </c>
      <c r="BD17" s="68"/>
      <c r="BH17" s="68"/>
    </row>
    <row r="18" spans="1:60" ht="11.25" x14ac:dyDescent="0.2">
      <c r="A18" s="8">
        <v>9</v>
      </c>
      <c r="B18" s="9" t="s">
        <v>100</v>
      </c>
      <c r="C18" s="8">
        <v>1</v>
      </c>
      <c r="D18" s="64">
        <v>0</v>
      </c>
      <c r="E18" s="11">
        <v>570332</v>
      </c>
      <c r="F18" s="11">
        <v>0</v>
      </c>
      <c r="G18" s="11">
        <v>0</v>
      </c>
      <c r="H18" s="11">
        <v>0</v>
      </c>
      <c r="I18" s="11">
        <v>179915</v>
      </c>
      <c r="J18" s="11">
        <v>2623159</v>
      </c>
      <c r="K18" s="65">
        <v>358689</v>
      </c>
      <c r="L18" s="11">
        <v>2902499</v>
      </c>
      <c r="M18" s="11">
        <v>12017</v>
      </c>
      <c r="N18" s="11">
        <v>0</v>
      </c>
      <c r="O18" s="11">
        <v>29450.26</v>
      </c>
      <c r="P18" s="11">
        <v>0</v>
      </c>
      <c r="Q18" s="11">
        <v>0</v>
      </c>
      <c r="R18" s="11">
        <v>0</v>
      </c>
      <c r="S18" s="11">
        <v>0</v>
      </c>
      <c r="T18" s="11" t="s">
        <v>101</v>
      </c>
      <c r="U18" s="11">
        <f t="shared" si="6"/>
        <v>4644311.96</v>
      </c>
      <c r="V18" s="66">
        <f t="shared" si="0"/>
        <v>3.8413441493477278</v>
      </c>
      <c r="W18" s="11"/>
      <c r="X18" s="11">
        <v>72244408.493600011</v>
      </c>
      <c r="Y18" s="11">
        <v>120903303.09999999</v>
      </c>
      <c r="Z18" s="11">
        <f t="shared" si="1"/>
        <v>48658894.606399983</v>
      </c>
      <c r="AA18" s="11">
        <f t="shared" si="2"/>
        <v>1869155.6011002229</v>
      </c>
      <c r="AB18" s="11"/>
      <c r="AC18" s="66">
        <v>170.08913507570495</v>
      </c>
      <c r="AD18" s="66">
        <f t="shared" si="3"/>
        <v>164.76589673987678</v>
      </c>
      <c r="AE18" s="67">
        <f t="shared" si="4"/>
        <v>-5.3232383358281652</v>
      </c>
      <c r="AF18" s="11">
        <v>8</v>
      </c>
      <c r="AG18" s="68">
        <v>1</v>
      </c>
      <c r="AH18" s="66">
        <f t="shared" si="5"/>
        <v>164.76589673987678</v>
      </c>
      <c r="AI18" s="11"/>
      <c r="AJ18" s="11"/>
      <c r="AK18" s="69">
        <v>170.08913507570495</v>
      </c>
      <c r="AL18" s="69">
        <v>170.16808680021117</v>
      </c>
      <c r="AM18" s="69">
        <v>170.08932151346073</v>
      </c>
      <c r="AN18" s="69">
        <v>170.08913507570495</v>
      </c>
      <c r="AO18" s="70">
        <v>164.54418684955064</v>
      </c>
      <c r="AP18" s="69">
        <f t="shared" si="7"/>
        <v>164.76589673987678</v>
      </c>
      <c r="AQ18" s="69"/>
      <c r="AR18" s="69"/>
      <c r="AS18" s="69"/>
      <c r="AT18" s="71">
        <f t="shared" si="8"/>
        <v>0.22170989032613875</v>
      </c>
      <c r="AU18" s="69"/>
      <c r="AV18" s="72">
        <v>7.2551870932220988</v>
      </c>
      <c r="AW18" s="69">
        <v>4.0842780893933623</v>
      </c>
      <c r="AX18" s="73">
        <f t="shared" si="9"/>
        <v>-3.1709090038287364</v>
      </c>
      <c r="BD18" s="68"/>
      <c r="BH18" s="68"/>
    </row>
    <row r="19" spans="1:60" ht="11.25" x14ac:dyDescent="0.2">
      <c r="A19" s="8">
        <v>10</v>
      </c>
      <c r="B19" s="9" t="s">
        <v>102</v>
      </c>
      <c r="C19" s="8">
        <v>1</v>
      </c>
      <c r="D19" s="64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2237771</v>
      </c>
      <c r="K19" s="65">
        <v>1408461</v>
      </c>
      <c r="L19" s="11">
        <v>2952259</v>
      </c>
      <c r="M19" s="11">
        <v>27104</v>
      </c>
      <c r="N19" s="11">
        <v>0</v>
      </c>
      <c r="O19" s="11">
        <v>29848.35</v>
      </c>
      <c r="P19" s="11">
        <v>0</v>
      </c>
      <c r="Q19" s="11">
        <v>0</v>
      </c>
      <c r="R19" s="11">
        <v>0</v>
      </c>
      <c r="S19" s="11">
        <v>0</v>
      </c>
      <c r="T19" s="11" t="s">
        <v>90</v>
      </c>
      <c r="U19" s="11">
        <f t="shared" si="6"/>
        <v>6655443.3499999996</v>
      </c>
      <c r="V19" s="66">
        <f t="shared" si="0"/>
        <v>6.1401906501382992</v>
      </c>
      <c r="W19" s="11"/>
      <c r="X19" s="11">
        <v>74896748.635400012</v>
      </c>
      <c r="Y19" s="11">
        <v>108391477.223107</v>
      </c>
      <c r="Z19" s="11">
        <f t="shared" si="1"/>
        <v>33494728.587706983</v>
      </c>
      <c r="AA19" s="11">
        <f t="shared" si="2"/>
        <v>2056640.1930315844</v>
      </c>
      <c r="AB19" s="11"/>
      <c r="AC19" s="66">
        <v>143.22956672006308</v>
      </c>
      <c r="AD19" s="66">
        <f t="shared" si="3"/>
        <v>141.97523786742349</v>
      </c>
      <c r="AE19" s="67">
        <f t="shared" si="4"/>
        <v>-1.2543288526395884</v>
      </c>
      <c r="AF19" s="11">
        <v>18</v>
      </c>
      <c r="AG19" s="68">
        <v>1</v>
      </c>
      <c r="AH19" s="66">
        <f t="shared" si="5"/>
        <v>141.97523786742349</v>
      </c>
      <c r="AI19" s="11"/>
      <c r="AJ19" s="11"/>
      <c r="AK19" s="69">
        <v>143.22956672006308</v>
      </c>
      <c r="AL19" s="69">
        <v>142.02551133746658</v>
      </c>
      <c r="AM19" s="69">
        <v>142.02555993098667</v>
      </c>
      <c r="AN19" s="69">
        <v>143.22956672006308</v>
      </c>
      <c r="AO19" s="70">
        <v>143.22956672006308</v>
      </c>
      <c r="AP19" s="69">
        <f t="shared" si="7"/>
        <v>141.97523786742349</v>
      </c>
      <c r="AQ19" s="69"/>
      <c r="AR19" s="69"/>
      <c r="AS19" s="69"/>
      <c r="AT19" s="71">
        <f t="shared" si="8"/>
        <v>-1.2543288526395884</v>
      </c>
      <c r="AU19" s="69"/>
      <c r="AV19" s="72">
        <v>7.7699136152797426</v>
      </c>
      <c r="AW19" s="69">
        <v>6.6765888067675432</v>
      </c>
      <c r="AX19" s="73">
        <f t="shared" si="9"/>
        <v>-1.0933248085121994</v>
      </c>
      <c r="BD19" s="68"/>
      <c r="BH19" s="68"/>
    </row>
    <row r="20" spans="1:60" ht="11.25" x14ac:dyDescent="0.2">
      <c r="A20" s="8">
        <v>11</v>
      </c>
      <c r="B20" s="9" t="s">
        <v>103</v>
      </c>
      <c r="C20" s="8">
        <v>0</v>
      </c>
      <c r="D20" s="64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65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f t="shared" si="6"/>
        <v>0</v>
      </c>
      <c r="V20" s="66">
        <f t="shared" si="0"/>
        <v>0</v>
      </c>
      <c r="W20" s="11"/>
      <c r="X20" s="11">
        <v>0</v>
      </c>
      <c r="Y20" s="11">
        <v>0</v>
      </c>
      <c r="Z20" s="11">
        <f t="shared" si="1"/>
        <v>0</v>
      </c>
      <c r="AA20" s="11">
        <f t="shared" si="2"/>
        <v>0</v>
      </c>
      <c r="AB20" s="11"/>
      <c r="AC20" s="66">
        <v>0</v>
      </c>
      <c r="AD20" s="66">
        <f t="shared" si="3"/>
        <v>0</v>
      </c>
      <c r="AE20" s="67">
        <f t="shared" si="4"/>
        <v>0</v>
      </c>
      <c r="AF20" s="11">
        <v>0</v>
      </c>
      <c r="AG20" s="68" t="s">
        <v>92</v>
      </c>
      <c r="AH20" s="66">
        <f t="shared" si="5"/>
        <v>0</v>
      </c>
      <c r="AI20" s="11"/>
      <c r="AJ20" s="11"/>
      <c r="AK20" s="69">
        <v>0</v>
      </c>
      <c r="AL20" s="69">
        <v>0</v>
      </c>
      <c r="AM20" s="69">
        <v>0</v>
      </c>
      <c r="AN20" s="69">
        <v>0</v>
      </c>
      <c r="AO20" s="70">
        <v>0</v>
      </c>
      <c r="AP20" s="69">
        <f t="shared" si="7"/>
        <v>0</v>
      </c>
      <c r="AQ20" s="69"/>
      <c r="AR20" s="69"/>
      <c r="AS20" s="69"/>
      <c r="AT20" s="71">
        <f t="shared" si="8"/>
        <v>0</v>
      </c>
      <c r="AU20" s="69"/>
      <c r="AV20" s="72" t="s">
        <v>93</v>
      </c>
      <c r="AW20" s="69" t="s">
        <v>93</v>
      </c>
      <c r="AX20" s="73" t="str">
        <f t="shared" si="9"/>
        <v/>
      </c>
      <c r="BD20" s="68"/>
      <c r="BH20" s="68"/>
    </row>
    <row r="21" spans="1:60" ht="11.25" x14ac:dyDescent="0.2">
      <c r="A21" s="8">
        <v>12</v>
      </c>
      <c r="B21" s="9" t="s">
        <v>104</v>
      </c>
      <c r="C21" s="8">
        <v>0</v>
      </c>
      <c r="D21" s="64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65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f t="shared" si="6"/>
        <v>0</v>
      </c>
      <c r="V21" s="66">
        <f t="shared" si="0"/>
        <v>0</v>
      </c>
      <c r="W21" s="11"/>
      <c r="X21" s="11">
        <v>0</v>
      </c>
      <c r="Y21" s="11">
        <v>0</v>
      </c>
      <c r="Z21" s="11">
        <f t="shared" si="1"/>
        <v>0</v>
      </c>
      <c r="AA21" s="11">
        <f t="shared" si="2"/>
        <v>0</v>
      </c>
      <c r="AB21" s="11"/>
      <c r="AC21" s="66">
        <v>0</v>
      </c>
      <c r="AD21" s="66">
        <f t="shared" si="3"/>
        <v>0</v>
      </c>
      <c r="AE21" s="67">
        <f t="shared" si="4"/>
        <v>0</v>
      </c>
      <c r="AF21" s="11">
        <v>0</v>
      </c>
      <c r="AG21" s="68" t="s">
        <v>92</v>
      </c>
      <c r="AH21" s="66">
        <f t="shared" si="5"/>
        <v>0</v>
      </c>
      <c r="AI21" s="11"/>
      <c r="AJ21" s="11"/>
      <c r="AK21" s="69">
        <v>0</v>
      </c>
      <c r="AL21" s="69">
        <v>0</v>
      </c>
      <c r="AM21" s="69">
        <v>0</v>
      </c>
      <c r="AN21" s="69">
        <v>0</v>
      </c>
      <c r="AO21" s="70">
        <v>0</v>
      </c>
      <c r="AP21" s="69">
        <f t="shared" si="7"/>
        <v>0</v>
      </c>
      <c r="AQ21" s="69"/>
      <c r="AR21" s="69"/>
      <c r="AS21" s="69"/>
      <c r="AT21" s="71">
        <f t="shared" si="8"/>
        <v>0</v>
      </c>
      <c r="AU21" s="69"/>
      <c r="AV21" s="72" t="s">
        <v>93</v>
      </c>
      <c r="AW21" s="69" t="s">
        <v>93</v>
      </c>
      <c r="AX21" s="73" t="str">
        <f t="shared" si="9"/>
        <v/>
      </c>
      <c r="BD21" s="68"/>
      <c r="BH21" s="68"/>
    </row>
    <row r="22" spans="1:60" ht="11.25" x14ac:dyDescent="0.2">
      <c r="A22" s="8">
        <v>13</v>
      </c>
      <c r="B22" s="9" t="s">
        <v>105</v>
      </c>
      <c r="C22" s="8">
        <v>0</v>
      </c>
      <c r="D22" s="6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65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f t="shared" si="6"/>
        <v>0</v>
      </c>
      <c r="V22" s="66">
        <f t="shared" si="0"/>
        <v>0</v>
      </c>
      <c r="W22" s="11"/>
      <c r="X22" s="11">
        <v>245151</v>
      </c>
      <c r="Y22" s="11">
        <v>357690</v>
      </c>
      <c r="Z22" s="11">
        <f t="shared" si="1"/>
        <v>112539</v>
      </c>
      <c r="AA22" s="11">
        <f t="shared" si="2"/>
        <v>0</v>
      </c>
      <c r="AB22" s="11"/>
      <c r="AC22" s="66">
        <v>0</v>
      </c>
      <c r="AD22" s="66">
        <f t="shared" si="3"/>
        <v>0</v>
      </c>
      <c r="AE22" s="67">
        <f t="shared" si="4"/>
        <v>0</v>
      </c>
      <c r="AF22" s="11">
        <v>0</v>
      </c>
      <c r="AG22" s="68" t="s">
        <v>92</v>
      </c>
      <c r="AH22" s="66">
        <f t="shared" si="5"/>
        <v>0</v>
      </c>
      <c r="AI22" s="11"/>
      <c r="AJ22" s="11"/>
      <c r="AK22" s="69">
        <v>0</v>
      </c>
      <c r="AL22" s="69">
        <v>0</v>
      </c>
      <c r="AM22" s="69">
        <v>0</v>
      </c>
      <c r="AN22" s="69">
        <v>0</v>
      </c>
      <c r="AO22" s="70">
        <v>0</v>
      </c>
      <c r="AP22" s="69">
        <f t="shared" si="7"/>
        <v>0</v>
      </c>
      <c r="AQ22" s="69"/>
      <c r="AR22" s="69"/>
      <c r="AS22" s="69"/>
      <c r="AT22" s="71">
        <f t="shared" si="8"/>
        <v>0</v>
      </c>
      <c r="AU22" s="69"/>
      <c r="AV22" s="72" t="s">
        <v>93</v>
      </c>
      <c r="AW22" s="69" t="s">
        <v>93</v>
      </c>
      <c r="AX22" s="73" t="str">
        <f t="shared" si="9"/>
        <v/>
      </c>
      <c r="BD22" s="68"/>
      <c r="BH22" s="68"/>
    </row>
    <row r="23" spans="1:60" ht="11.25" x14ac:dyDescent="0.2">
      <c r="A23" s="8">
        <v>14</v>
      </c>
      <c r="B23" s="9" t="s">
        <v>106</v>
      </c>
      <c r="C23" s="8">
        <v>1</v>
      </c>
      <c r="D23" s="6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65">
        <v>0</v>
      </c>
      <c r="L23" s="11">
        <v>926506</v>
      </c>
      <c r="M23" s="11">
        <v>11033</v>
      </c>
      <c r="N23" s="11">
        <v>25798</v>
      </c>
      <c r="O23" s="11">
        <v>2393.86</v>
      </c>
      <c r="P23" s="11">
        <v>0</v>
      </c>
      <c r="Q23" s="11">
        <v>0</v>
      </c>
      <c r="R23" s="11">
        <v>0</v>
      </c>
      <c r="S23" s="11">
        <v>0</v>
      </c>
      <c r="T23" s="11" t="s">
        <v>90</v>
      </c>
      <c r="U23" s="11">
        <f t="shared" si="6"/>
        <v>965730.86</v>
      </c>
      <c r="V23" s="66">
        <f t="shared" si="0"/>
        <v>2.1277768921736939</v>
      </c>
      <c r="W23" s="11"/>
      <c r="X23" s="11">
        <v>36758230.609999992</v>
      </c>
      <c r="Y23" s="11">
        <v>45386847.82</v>
      </c>
      <c r="Z23" s="11">
        <f t="shared" si="1"/>
        <v>8628617.2100000083</v>
      </c>
      <c r="AA23" s="11">
        <f t="shared" si="2"/>
        <v>183597.72310850269</v>
      </c>
      <c r="AB23" s="11"/>
      <c r="AC23" s="66">
        <v>124.42047703191473</v>
      </c>
      <c r="AD23" s="66">
        <f t="shared" si="3"/>
        <v>122.97449944338197</v>
      </c>
      <c r="AE23" s="67">
        <f t="shared" si="4"/>
        <v>-1.4459775885327559</v>
      </c>
      <c r="AF23" s="11">
        <v>1</v>
      </c>
      <c r="AG23" s="68">
        <v>1</v>
      </c>
      <c r="AH23" s="66">
        <f t="shared" si="5"/>
        <v>122.97449944338197</v>
      </c>
      <c r="AI23" s="11"/>
      <c r="AJ23" s="11"/>
      <c r="AK23" s="69">
        <v>124.42047703191473</v>
      </c>
      <c r="AL23" s="69">
        <v>124.42557749718507</v>
      </c>
      <c r="AM23" s="69">
        <v>124.42048253817606</v>
      </c>
      <c r="AN23" s="69">
        <v>124.42047703191473</v>
      </c>
      <c r="AO23" s="70">
        <v>122.91903609267368</v>
      </c>
      <c r="AP23" s="69">
        <f t="shared" si="7"/>
        <v>122.97449944338197</v>
      </c>
      <c r="AQ23" s="69"/>
      <c r="AR23" s="69"/>
      <c r="AS23" s="69"/>
      <c r="AT23" s="71">
        <f t="shared" si="8"/>
        <v>5.5463350708294001E-2</v>
      </c>
      <c r="AU23" s="69"/>
      <c r="AV23" s="72">
        <v>8.2963858790420613</v>
      </c>
      <c r="AW23" s="69">
        <v>5.5971994524645794</v>
      </c>
      <c r="AX23" s="73">
        <f t="shared" si="9"/>
        <v>-2.6991864265774819</v>
      </c>
      <c r="BD23" s="68"/>
      <c r="BH23" s="68"/>
    </row>
    <row r="24" spans="1:60" ht="11.25" x14ac:dyDescent="0.2">
      <c r="A24" s="8">
        <v>15</v>
      </c>
      <c r="B24" s="9" t="s">
        <v>107</v>
      </c>
      <c r="C24" s="8">
        <v>0</v>
      </c>
      <c r="D24" s="6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65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f t="shared" si="6"/>
        <v>0</v>
      </c>
      <c r="V24" s="66">
        <f t="shared" si="0"/>
        <v>0</v>
      </c>
      <c r="W24" s="11"/>
      <c r="X24" s="11">
        <v>0</v>
      </c>
      <c r="Y24" s="11">
        <v>796.80799999999999</v>
      </c>
      <c r="Z24" s="11">
        <f t="shared" si="1"/>
        <v>796.80799999999999</v>
      </c>
      <c r="AA24" s="11">
        <f t="shared" si="2"/>
        <v>0</v>
      </c>
      <c r="AB24" s="11"/>
      <c r="AC24" s="66">
        <v>0</v>
      </c>
      <c r="AD24" s="66">
        <f t="shared" si="3"/>
        <v>0</v>
      </c>
      <c r="AE24" s="67">
        <f t="shared" si="4"/>
        <v>0</v>
      </c>
      <c r="AF24" s="11">
        <v>0</v>
      </c>
      <c r="AG24" s="68" t="s">
        <v>92</v>
      </c>
      <c r="AH24" s="66">
        <f t="shared" si="5"/>
        <v>0</v>
      </c>
      <c r="AI24" s="11"/>
      <c r="AJ24" s="11"/>
      <c r="AK24" s="69">
        <v>0</v>
      </c>
      <c r="AL24" s="69">
        <v>0</v>
      </c>
      <c r="AM24" s="69">
        <v>0</v>
      </c>
      <c r="AN24" s="69">
        <v>0</v>
      </c>
      <c r="AO24" s="70">
        <v>0</v>
      </c>
      <c r="AP24" s="69">
        <f t="shared" si="7"/>
        <v>0</v>
      </c>
      <c r="AQ24" s="69"/>
      <c r="AR24" s="69"/>
      <c r="AS24" s="69"/>
      <c r="AT24" s="71">
        <f t="shared" si="8"/>
        <v>0</v>
      </c>
      <c r="AU24" s="69"/>
      <c r="AV24" s="72" t="s">
        <v>93</v>
      </c>
      <c r="AW24" s="69" t="s">
        <v>93</v>
      </c>
      <c r="AX24" s="73" t="str">
        <f t="shared" si="9"/>
        <v/>
      </c>
      <c r="BD24" s="68"/>
      <c r="BH24" s="68"/>
    </row>
    <row r="25" spans="1:60" ht="11.25" x14ac:dyDescent="0.2">
      <c r="A25" s="8">
        <v>16</v>
      </c>
      <c r="B25" s="9" t="s">
        <v>108</v>
      </c>
      <c r="C25" s="8">
        <v>1</v>
      </c>
      <c r="D25" s="64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1843840</v>
      </c>
      <c r="K25" s="65">
        <v>1100000</v>
      </c>
      <c r="L25" s="11">
        <v>698948.55</v>
      </c>
      <c r="M25" s="11">
        <v>26968</v>
      </c>
      <c r="N25" s="11">
        <v>198605</v>
      </c>
      <c r="O25" s="11">
        <v>274239.84000000003</v>
      </c>
      <c r="P25" s="11">
        <v>0</v>
      </c>
      <c r="Q25" s="11">
        <v>0</v>
      </c>
      <c r="R25" s="11">
        <v>0</v>
      </c>
      <c r="S25" s="11">
        <v>0</v>
      </c>
      <c r="T25" s="11" t="s">
        <v>90</v>
      </c>
      <c r="U25" s="11">
        <f t="shared" si="6"/>
        <v>4142601.3899999997</v>
      </c>
      <c r="V25" s="66">
        <f t="shared" si="0"/>
        <v>4.2177745371486806</v>
      </c>
      <c r="W25" s="11"/>
      <c r="X25" s="11">
        <v>97105120.719999999</v>
      </c>
      <c r="Y25" s="11">
        <v>98217705.890000001</v>
      </c>
      <c r="Z25" s="11">
        <f t="shared" si="1"/>
        <v>1112585.1700000018</v>
      </c>
      <c r="AA25" s="11">
        <f t="shared" si="2"/>
        <v>46926.334004352437</v>
      </c>
      <c r="AB25" s="11"/>
      <c r="AC25" s="66">
        <v>102.14032139461695</v>
      </c>
      <c r="AD25" s="66">
        <f t="shared" si="3"/>
        <v>101.09742805332425</v>
      </c>
      <c r="AE25" s="67">
        <f t="shared" si="4"/>
        <v>-1.0428933412926966</v>
      </c>
      <c r="AF25" s="11">
        <v>209</v>
      </c>
      <c r="AG25" s="68">
        <v>1</v>
      </c>
      <c r="AH25" s="66">
        <f t="shared" si="5"/>
        <v>101.09742805332425</v>
      </c>
      <c r="AI25" s="11"/>
      <c r="AJ25" s="11"/>
      <c r="AK25" s="69">
        <v>102.14032139461695</v>
      </c>
      <c r="AL25" s="69">
        <v>102.46726664061954</v>
      </c>
      <c r="AM25" s="69">
        <v>102.15230078681878</v>
      </c>
      <c r="AN25" s="69">
        <v>102.14032139461695</v>
      </c>
      <c r="AO25" s="70">
        <v>101.4673686113149</v>
      </c>
      <c r="AP25" s="69">
        <f t="shared" si="7"/>
        <v>101.09742805332425</v>
      </c>
      <c r="AQ25" s="69"/>
      <c r="AR25" s="69"/>
      <c r="AS25" s="69"/>
      <c r="AT25" s="71">
        <f t="shared" si="8"/>
        <v>-0.3699405579906454</v>
      </c>
      <c r="AU25" s="69"/>
      <c r="AV25" s="72">
        <v>8.7270294285765626</v>
      </c>
      <c r="AW25" s="69">
        <v>7.5613458163057796</v>
      </c>
      <c r="AX25" s="73">
        <f t="shared" si="9"/>
        <v>-1.165683612270783</v>
      </c>
      <c r="BD25" s="68"/>
      <c r="BH25" s="68"/>
    </row>
    <row r="26" spans="1:60" ht="11.25" x14ac:dyDescent="0.2">
      <c r="A26" s="8">
        <v>17</v>
      </c>
      <c r="B26" s="9" t="s">
        <v>109</v>
      </c>
      <c r="C26" s="8">
        <v>1</v>
      </c>
      <c r="D26" s="64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162200.09</v>
      </c>
      <c r="K26" s="65">
        <v>310194.94</v>
      </c>
      <c r="L26" s="11">
        <v>2451293.9500000002</v>
      </c>
      <c r="M26" s="11">
        <v>7963</v>
      </c>
      <c r="N26" s="11">
        <v>8813</v>
      </c>
      <c r="O26" s="11">
        <v>9127.7900000000009</v>
      </c>
      <c r="P26" s="11">
        <v>0</v>
      </c>
      <c r="Q26" s="11">
        <v>0</v>
      </c>
      <c r="R26" s="11">
        <v>0</v>
      </c>
      <c r="S26" s="11">
        <v>0</v>
      </c>
      <c r="T26" s="11" t="s">
        <v>90</v>
      </c>
      <c r="U26" s="11">
        <f t="shared" si="6"/>
        <v>2949592.7700000005</v>
      </c>
      <c r="V26" s="66">
        <f t="shared" si="0"/>
        <v>7.6489362574855777</v>
      </c>
      <c r="W26" s="11"/>
      <c r="X26" s="11">
        <v>32176028.359999999</v>
      </c>
      <c r="Y26" s="11">
        <v>38562130.350000001</v>
      </c>
      <c r="Z26" s="11">
        <f t="shared" si="1"/>
        <v>6386101.9900000021</v>
      </c>
      <c r="AA26" s="11">
        <f t="shared" si="2"/>
        <v>488468.87055311818</v>
      </c>
      <c r="AB26" s="11"/>
      <c r="AC26" s="66">
        <v>122.19790966458241</v>
      </c>
      <c r="AD26" s="66">
        <f t="shared" si="3"/>
        <v>118.3292762346598</v>
      </c>
      <c r="AE26" s="67">
        <f t="shared" si="4"/>
        <v>-3.8686334299226104</v>
      </c>
      <c r="AF26" s="11">
        <v>6</v>
      </c>
      <c r="AG26" s="68">
        <v>1</v>
      </c>
      <c r="AH26" s="66">
        <f t="shared" si="5"/>
        <v>118.3292762346598</v>
      </c>
      <c r="AI26" s="11"/>
      <c r="AJ26" s="11"/>
      <c r="AK26" s="69">
        <v>122.19790966458241</v>
      </c>
      <c r="AL26" s="69">
        <v>122.34755747852917</v>
      </c>
      <c r="AM26" s="69">
        <v>122.19821877609043</v>
      </c>
      <c r="AN26" s="69">
        <v>122.19790966458241</v>
      </c>
      <c r="AO26" s="70">
        <v>118.3863912895464</v>
      </c>
      <c r="AP26" s="69">
        <f t="shared" si="7"/>
        <v>118.3292762346598</v>
      </c>
      <c r="AQ26" s="69"/>
      <c r="AR26" s="69"/>
      <c r="AS26" s="69"/>
      <c r="AT26" s="71">
        <f t="shared" si="8"/>
        <v>-5.7115054886594407E-2</v>
      </c>
      <c r="AU26" s="69"/>
      <c r="AV26" s="72">
        <v>6.3577180154197288</v>
      </c>
      <c r="AW26" s="69">
        <v>2.6786497910339873</v>
      </c>
      <c r="AX26" s="73">
        <f t="shared" si="9"/>
        <v>-3.6790682243857415</v>
      </c>
      <c r="BD26" s="68"/>
      <c r="BH26" s="68"/>
    </row>
    <row r="27" spans="1:60" ht="11.25" x14ac:dyDescent="0.2">
      <c r="A27" s="8">
        <v>18</v>
      </c>
      <c r="B27" s="9" t="s">
        <v>110</v>
      </c>
      <c r="C27" s="8">
        <v>1</v>
      </c>
      <c r="D27" s="6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146501</v>
      </c>
      <c r="K27" s="65">
        <v>76042</v>
      </c>
      <c r="L27" s="11">
        <v>458018</v>
      </c>
      <c r="M27" s="11">
        <v>0</v>
      </c>
      <c r="N27" s="11">
        <v>7175</v>
      </c>
      <c r="O27" s="11">
        <v>37599.94</v>
      </c>
      <c r="P27" s="11">
        <v>0</v>
      </c>
      <c r="Q27" s="11">
        <v>0</v>
      </c>
      <c r="R27" s="11">
        <v>0</v>
      </c>
      <c r="S27" s="11">
        <v>0</v>
      </c>
      <c r="T27" s="11" t="s">
        <v>90</v>
      </c>
      <c r="U27" s="11">
        <f t="shared" si="6"/>
        <v>725335.94</v>
      </c>
      <c r="V27" s="66">
        <f t="shared" si="0"/>
        <v>5.6367705760141265</v>
      </c>
      <c r="W27" s="11"/>
      <c r="X27" s="11">
        <v>9536788.9200000018</v>
      </c>
      <c r="Y27" s="11">
        <v>12867934.4</v>
      </c>
      <c r="Z27" s="11">
        <f t="shared" si="1"/>
        <v>3331145.4799999986</v>
      </c>
      <c r="AA27" s="11">
        <f t="shared" si="2"/>
        <v>187769.02826086446</v>
      </c>
      <c r="AB27" s="11"/>
      <c r="AC27" s="66">
        <v>148.41224465347256</v>
      </c>
      <c r="AD27" s="66">
        <f t="shared" si="3"/>
        <v>132.96053292263844</v>
      </c>
      <c r="AE27" s="67">
        <f t="shared" si="4"/>
        <v>-15.45171173083412</v>
      </c>
      <c r="AF27" s="11">
        <v>12</v>
      </c>
      <c r="AG27" s="68">
        <v>1</v>
      </c>
      <c r="AH27" s="66">
        <f t="shared" si="5"/>
        <v>132.96053292263844</v>
      </c>
      <c r="AI27" s="11"/>
      <c r="AJ27" s="11"/>
      <c r="AK27" s="69">
        <v>148.41224465347256</v>
      </c>
      <c r="AL27" s="69">
        <v>148.41041055606965</v>
      </c>
      <c r="AM27" s="69">
        <v>148.41224465347256</v>
      </c>
      <c r="AN27" s="69">
        <v>148.41224465347256</v>
      </c>
      <c r="AO27" s="70">
        <v>134.93774249643349</v>
      </c>
      <c r="AP27" s="69">
        <f t="shared" si="7"/>
        <v>132.96053292263844</v>
      </c>
      <c r="AQ27" s="69"/>
      <c r="AR27" s="69"/>
      <c r="AS27" s="69"/>
      <c r="AT27" s="71">
        <f t="shared" si="8"/>
        <v>-1.9772095737950508</v>
      </c>
      <c r="AU27" s="69"/>
      <c r="AV27" s="72">
        <v>15.050197728220191</v>
      </c>
      <c r="AW27" s="69">
        <v>2.241510006238951</v>
      </c>
      <c r="AX27" s="73">
        <f t="shared" si="9"/>
        <v>-12.80868772198124</v>
      </c>
      <c r="BD27" s="68"/>
      <c r="BH27" s="68"/>
    </row>
    <row r="28" spans="1:60" ht="11.25" x14ac:dyDescent="0.2">
      <c r="A28" s="8">
        <v>19</v>
      </c>
      <c r="B28" s="9" t="s">
        <v>111</v>
      </c>
      <c r="C28" s="8">
        <v>0</v>
      </c>
      <c r="D28" s="6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65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f t="shared" si="6"/>
        <v>0</v>
      </c>
      <c r="V28" s="66">
        <f t="shared" si="0"/>
        <v>0</v>
      </c>
      <c r="W28" s="11"/>
      <c r="X28" s="11">
        <v>0</v>
      </c>
      <c r="Y28" s="11">
        <v>0</v>
      </c>
      <c r="Z28" s="11">
        <f t="shared" si="1"/>
        <v>0</v>
      </c>
      <c r="AA28" s="11">
        <f t="shared" si="2"/>
        <v>0</v>
      </c>
      <c r="AB28" s="11"/>
      <c r="AC28" s="66">
        <v>0</v>
      </c>
      <c r="AD28" s="66">
        <f t="shared" si="3"/>
        <v>0</v>
      </c>
      <c r="AE28" s="67">
        <f t="shared" si="4"/>
        <v>0</v>
      </c>
      <c r="AF28" s="11">
        <v>0</v>
      </c>
      <c r="AG28" s="68" t="s">
        <v>92</v>
      </c>
      <c r="AH28" s="66">
        <f t="shared" si="5"/>
        <v>0</v>
      </c>
      <c r="AI28" s="11"/>
      <c r="AJ28" s="11"/>
      <c r="AK28" s="69">
        <v>0</v>
      </c>
      <c r="AL28" s="69">
        <v>0</v>
      </c>
      <c r="AM28" s="69">
        <v>0</v>
      </c>
      <c r="AN28" s="69">
        <v>0</v>
      </c>
      <c r="AO28" s="70">
        <v>0</v>
      </c>
      <c r="AP28" s="69">
        <f t="shared" si="7"/>
        <v>0</v>
      </c>
      <c r="AQ28" s="69"/>
      <c r="AR28" s="69"/>
      <c r="AS28" s="69"/>
      <c r="AT28" s="71">
        <f t="shared" si="8"/>
        <v>0</v>
      </c>
      <c r="AU28" s="69"/>
      <c r="AV28" s="72" t="s">
        <v>93</v>
      </c>
      <c r="AW28" s="69" t="s">
        <v>93</v>
      </c>
      <c r="AX28" s="73" t="str">
        <f t="shared" si="9"/>
        <v/>
      </c>
      <c r="BD28" s="68"/>
      <c r="BH28" s="68"/>
    </row>
    <row r="29" spans="1:60" ht="11.25" x14ac:dyDescent="0.2">
      <c r="A29" s="8">
        <v>20</v>
      </c>
      <c r="B29" s="9" t="s">
        <v>112</v>
      </c>
      <c r="C29" s="8">
        <v>1</v>
      </c>
      <c r="D29" s="64">
        <v>0</v>
      </c>
      <c r="E29" s="11">
        <v>1771365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65">
        <v>0</v>
      </c>
      <c r="L29" s="11">
        <v>4019976.94</v>
      </c>
      <c r="M29" s="11">
        <v>12214</v>
      </c>
      <c r="N29" s="11">
        <v>202188</v>
      </c>
      <c r="O29" s="11">
        <v>469382.9</v>
      </c>
      <c r="P29" s="11">
        <v>0</v>
      </c>
      <c r="Q29" s="11">
        <v>0</v>
      </c>
      <c r="R29" s="11">
        <v>0</v>
      </c>
      <c r="S29" s="11">
        <v>0</v>
      </c>
      <c r="T29" s="11" t="s">
        <v>101</v>
      </c>
      <c r="U29" s="11">
        <f t="shared" si="6"/>
        <v>3661142.9819999998</v>
      </c>
      <c r="V29" s="66">
        <f t="shared" si="0"/>
        <v>3.6969441776751109</v>
      </c>
      <c r="W29" s="11"/>
      <c r="X29" s="11">
        <v>84542110.140000001</v>
      </c>
      <c r="Y29" s="11">
        <v>99031600.317600012</v>
      </c>
      <c r="Z29" s="11">
        <f t="shared" si="1"/>
        <v>14489490.177600011</v>
      </c>
      <c r="AA29" s="11">
        <f t="shared" si="2"/>
        <v>535668.36349559063</v>
      </c>
      <c r="AB29" s="11"/>
      <c r="AC29" s="66">
        <v>123.06920609961938</v>
      </c>
      <c r="AD29" s="66">
        <f t="shared" si="3"/>
        <v>116.50517332841252</v>
      </c>
      <c r="AE29" s="67">
        <f t="shared" si="4"/>
        <v>-6.564032771206854</v>
      </c>
      <c r="AF29" s="11">
        <v>371</v>
      </c>
      <c r="AG29" s="68">
        <v>1</v>
      </c>
      <c r="AH29" s="66">
        <f t="shared" si="5"/>
        <v>116.50517332841252</v>
      </c>
      <c r="AI29" s="11"/>
      <c r="AJ29" s="11"/>
      <c r="AK29" s="69">
        <v>123.06920609961938</v>
      </c>
      <c r="AL29" s="69">
        <v>123.01953431183479</v>
      </c>
      <c r="AM29" s="69">
        <v>123.06920609961938</v>
      </c>
      <c r="AN29" s="69">
        <v>123.06920609961938</v>
      </c>
      <c r="AO29" s="70">
        <v>116.23235689434537</v>
      </c>
      <c r="AP29" s="69">
        <f t="shared" si="7"/>
        <v>116.50517332841252</v>
      </c>
      <c r="AQ29" s="69"/>
      <c r="AR29" s="69"/>
      <c r="AS29" s="69"/>
      <c r="AT29" s="71">
        <f t="shared" si="8"/>
        <v>0.27281643406715261</v>
      </c>
      <c r="AU29" s="69"/>
      <c r="AV29" s="72">
        <v>11.835910255889962</v>
      </c>
      <c r="AW29" s="69">
        <v>5.1346521255988886</v>
      </c>
      <c r="AX29" s="73">
        <f t="shared" si="9"/>
        <v>-6.7012581302910732</v>
      </c>
      <c r="BD29" s="68"/>
      <c r="BH29" s="68"/>
    </row>
    <row r="30" spans="1:60" ht="11.25" x14ac:dyDescent="0.2">
      <c r="A30" s="8">
        <v>21</v>
      </c>
      <c r="B30" s="9" t="s">
        <v>113</v>
      </c>
      <c r="C30" s="8">
        <v>0</v>
      </c>
      <c r="D30" s="64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65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f t="shared" si="6"/>
        <v>0</v>
      </c>
      <c r="V30" s="66">
        <f t="shared" si="0"/>
        <v>0</v>
      </c>
      <c r="W30" s="11"/>
      <c r="X30" s="11">
        <v>0</v>
      </c>
      <c r="Y30" s="11">
        <v>0</v>
      </c>
      <c r="Z30" s="11">
        <f t="shared" si="1"/>
        <v>0</v>
      </c>
      <c r="AA30" s="11">
        <f t="shared" si="2"/>
        <v>0</v>
      </c>
      <c r="AB30" s="11"/>
      <c r="AC30" s="66">
        <v>0</v>
      </c>
      <c r="AD30" s="66">
        <f t="shared" si="3"/>
        <v>0</v>
      </c>
      <c r="AE30" s="67">
        <f t="shared" si="4"/>
        <v>0</v>
      </c>
      <c r="AF30" s="11">
        <v>0</v>
      </c>
      <c r="AG30" s="68" t="s">
        <v>92</v>
      </c>
      <c r="AH30" s="66">
        <f t="shared" si="5"/>
        <v>0</v>
      </c>
      <c r="AI30" s="11"/>
      <c r="AJ30" s="11"/>
      <c r="AK30" s="69">
        <v>0</v>
      </c>
      <c r="AL30" s="69">
        <v>0</v>
      </c>
      <c r="AM30" s="69">
        <v>0</v>
      </c>
      <c r="AN30" s="69">
        <v>0</v>
      </c>
      <c r="AO30" s="70">
        <v>0</v>
      </c>
      <c r="AP30" s="69">
        <f t="shared" si="7"/>
        <v>0</v>
      </c>
      <c r="AQ30" s="69"/>
      <c r="AR30" s="69"/>
      <c r="AS30" s="69"/>
      <c r="AT30" s="71">
        <f t="shared" si="8"/>
        <v>0</v>
      </c>
      <c r="AU30" s="69"/>
      <c r="AV30" s="72" t="s">
        <v>93</v>
      </c>
      <c r="AW30" s="69" t="s">
        <v>93</v>
      </c>
      <c r="AX30" s="73" t="str">
        <f t="shared" si="9"/>
        <v/>
      </c>
      <c r="BD30" s="68"/>
      <c r="BH30" s="68"/>
    </row>
    <row r="31" spans="1:60" ht="11.25" x14ac:dyDescent="0.2">
      <c r="A31" s="8">
        <v>22</v>
      </c>
      <c r="B31" s="9" t="s">
        <v>114</v>
      </c>
      <c r="C31" s="8">
        <v>0</v>
      </c>
      <c r="D31" s="64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65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f t="shared" si="6"/>
        <v>0</v>
      </c>
      <c r="V31" s="66">
        <f t="shared" si="0"/>
        <v>0</v>
      </c>
      <c r="W31" s="11"/>
      <c r="X31" s="11">
        <v>261641.76000000004</v>
      </c>
      <c r="Y31" s="11">
        <v>266284</v>
      </c>
      <c r="Z31" s="11">
        <f t="shared" si="1"/>
        <v>4642.2399999999616</v>
      </c>
      <c r="AA31" s="11">
        <f t="shared" si="2"/>
        <v>0</v>
      </c>
      <c r="AB31" s="11"/>
      <c r="AC31" s="66">
        <v>0</v>
      </c>
      <c r="AD31" s="66">
        <f t="shared" si="3"/>
        <v>0</v>
      </c>
      <c r="AE31" s="67">
        <f t="shared" si="4"/>
        <v>0</v>
      </c>
      <c r="AF31" s="11">
        <v>0</v>
      </c>
      <c r="AG31" s="68" t="s">
        <v>92</v>
      </c>
      <c r="AH31" s="66">
        <f t="shared" si="5"/>
        <v>0</v>
      </c>
      <c r="AI31" s="11"/>
      <c r="AJ31" s="11"/>
      <c r="AK31" s="69">
        <v>0</v>
      </c>
      <c r="AL31" s="69">
        <v>0</v>
      </c>
      <c r="AM31" s="69">
        <v>0</v>
      </c>
      <c r="AN31" s="69">
        <v>0</v>
      </c>
      <c r="AO31" s="70">
        <v>0</v>
      </c>
      <c r="AP31" s="69">
        <f t="shared" si="7"/>
        <v>0</v>
      </c>
      <c r="AQ31" s="69"/>
      <c r="AR31" s="69"/>
      <c r="AS31" s="69"/>
      <c r="AT31" s="71">
        <f t="shared" si="8"/>
        <v>0</v>
      </c>
      <c r="AU31" s="69"/>
      <c r="AV31" s="72" t="s">
        <v>93</v>
      </c>
      <c r="AW31" s="69" t="s">
        <v>93</v>
      </c>
      <c r="AX31" s="73" t="str">
        <f t="shared" si="9"/>
        <v/>
      </c>
      <c r="BD31" s="68"/>
      <c r="BH31" s="68"/>
    </row>
    <row r="32" spans="1:60" ht="11.25" x14ac:dyDescent="0.2">
      <c r="A32" s="8">
        <v>23</v>
      </c>
      <c r="B32" s="9" t="s">
        <v>115</v>
      </c>
      <c r="C32" s="8">
        <v>1</v>
      </c>
      <c r="D32" s="64">
        <v>0</v>
      </c>
      <c r="E32" s="11">
        <v>13236</v>
      </c>
      <c r="F32" s="11">
        <v>0</v>
      </c>
      <c r="G32" s="11">
        <v>0</v>
      </c>
      <c r="H32" s="11">
        <v>0</v>
      </c>
      <c r="I32" s="11">
        <v>0</v>
      </c>
      <c r="J32" s="11">
        <v>1993653</v>
      </c>
      <c r="K32" s="65">
        <v>1051908</v>
      </c>
      <c r="L32" s="11">
        <v>1035794</v>
      </c>
      <c r="M32" s="11">
        <v>17893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 t="s">
        <v>90</v>
      </c>
      <c r="U32" s="11">
        <f t="shared" si="6"/>
        <v>4112484</v>
      </c>
      <c r="V32" s="66">
        <f t="shared" si="0"/>
        <v>7.602390034350921</v>
      </c>
      <c r="W32" s="11"/>
      <c r="X32" s="11">
        <v>33265363.043120004</v>
      </c>
      <c r="Y32" s="11">
        <v>54094620</v>
      </c>
      <c r="Z32" s="11">
        <f t="shared" si="1"/>
        <v>20829256.956879996</v>
      </c>
      <c r="AA32" s="11">
        <f t="shared" si="2"/>
        <v>1583521.3551191909</v>
      </c>
      <c r="AB32" s="11"/>
      <c r="AC32" s="66">
        <v>156.73885788509776</v>
      </c>
      <c r="AD32" s="66">
        <f t="shared" si="3"/>
        <v>157.85517980613542</v>
      </c>
      <c r="AE32" s="67">
        <f t="shared" si="4"/>
        <v>1.1163219210376667</v>
      </c>
      <c r="AF32" s="11">
        <v>0</v>
      </c>
      <c r="AG32" s="68">
        <v>1</v>
      </c>
      <c r="AH32" s="66">
        <f t="shared" si="5"/>
        <v>157.85517980613542</v>
      </c>
      <c r="AI32" s="11"/>
      <c r="AJ32" s="11"/>
      <c r="AK32" s="69">
        <v>156.73885788509776</v>
      </c>
      <c r="AL32" s="69">
        <v>158.13824759953573</v>
      </c>
      <c r="AM32" s="69">
        <v>156.73885788509776</v>
      </c>
      <c r="AN32" s="69">
        <v>156.73885788509776</v>
      </c>
      <c r="AO32" s="70">
        <v>156.73885788509776</v>
      </c>
      <c r="AP32" s="69">
        <f t="shared" si="7"/>
        <v>157.85517980613542</v>
      </c>
      <c r="AQ32" s="69"/>
      <c r="AR32" s="69"/>
      <c r="AS32" s="69"/>
      <c r="AT32" s="71">
        <f t="shared" si="8"/>
        <v>1.1163219210376667</v>
      </c>
      <c r="AU32" s="69"/>
      <c r="AV32" s="72">
        <v>3.1594297818664865</v>
      </c>
      <c r="AW32" s="69">
        <v>3.8185053272253149</v>
      </c>
      <c r="AX32" s="73">
        <f t="shared" si="9"/>
        <v>0.6590755453588284</v>
      </c>
      <c r="BD32" s="68"/>
      <c r="BH32" s="68"/>
    </row>
    <row r="33" spans="1:60" ht="11.25" x14ac:dyDescent="0.2">
      <c r="A33" s="8">
        <v>24</v>
      </c>
      <c r="B33" s="9" t="s">
        <v>116</v>
      </c>
      <c r="C33" s="8">
        <v>1</v>
      </c>
      <c r="D33" s="64">
        <v>0</v>
      </c>
      <c r="E33" s="11">
        <v>75160</v>
      </c>
      <c r="F33" s="11">
        <v>26134</v>
      </c>
      <c r="G33" s="11">
        <v>0</v>
      </c>
      <c r="H33" s="11">
        <v>0</v>
      </c>
      <c r="I33" s="11">
        <v>0</v>
      </c>
      <c r="J33" s="11">
        <v>0</v>
      </c>
      <c r="K33" s="65">
        <v>0</v>
      </c>
      <c r="L33" s="11">
        <v>0</v>
      </c>
      <c r="M33" s="11">
        <v>0</v>
      </c>
      <c r="N33" s="11">
        <v>189185</v>
      </c>
      <c r="O33" s="11">
        <v>41318.69</v>
      </c>
      <c r="P33" s="11">
        <v>0</v>
      </c>
      <c r="Q33" s="11">
        <v>0</v>
      </c>
      <c r="R33" s="11">
        <v>0</v>
      </c>
      <c r="S33" s="11">
        <v>0</v>
      </c>
      <c r="T33" s="11" t="s">
        <v>90</v>
      </c>
      <c r="U33" s="11">
        <f t="shared" si="6"/>
        <v>331797.69</v>
      </c>
      <c r="V33" s="66">
        <f t="shared" si="0"/>
        <v>1.0018353279959233</v>
      </c>
      <c r="W33" s="11"/>
      <c r="X33" s="11">
        <v>27713334.379999995</v>
      </c>
      <c r="Y33" s="11">
        <v>33118984.800000001</v>
      </c>
      <c r="Z33" s="11">
        <f t="shared" si="1"/>
        <v>5405650.4200000055</v>
      </c>
      <c r="AA33" s="11">
        <f t="shared" si="2"/>
        <v>54155.715615520065</v>
      </c>
      <c r="AB33" s="11"/>
      <c r="AC33" s="66">
        <v>125.79105623870983</v>
      </c>
      <c r="AD33" s="66">
        <f t="shared" si="3"/>
        <v>119.31017982537145</v>
      </c>
      <c r="AE33" s="67">
        <f t="shared" si="4"/>
        <v>-6.4808764133383789</v>
      </c>
      <c r="AF33" s="11">
        <v>35</v>
      </c>
      <c r="AG33" s="68">
        <v>1</v>
      </c>
      <c r="AH33" s="66">
        <f t="shared" si="5"/>
        <v>119.31017982537145</v>
      </c>
      <c r="AI33" s="11"/>
      <c r="AJ33" s="11"/>
      <c r="AK33" s="69">
        <v>125.79105623870983</v>
      </c>
      <c r="AL33" s="69">
        <v>125.8417683558324</v>
      </c>
      <c r="AM33" s="69">
        <v>125.79196333207531</v>
      </c>
      <c r="AN33" s="69">
        <v>125.79105623870983</v>
      </c>
      <c r="AO33" s="70">
        <v>119.08895013640068</v>
      </c>
      <c r="AP33" s="69">
        <f t="shared" si="7"/>
        <v>119.31017982537145</v>
      </c>
      <c r="AQ33" s="69"/>
      <c r="AR33" s="69"/>
      <c r="AS33" s="69"/>
      <c r="AT33" s="71">
        <f t="shared" si="8"/>
        <v>0.22122968897076589</v>
      </c>
      <c r="AU33" s="69"/>
      <c r="AV33" s="72">
        <v>5.0376215088131246</v>
      </c>
      <c r="AW33" s="69">
        <v>-0.49888371645386581</v>
      </c>
      <c r="AX33" s="73">
        <f t="shared" si="9"/>
        <v>-5.5365052252669908</v>
      </c>
      <c r="BD33" s="68"/>
      <c r="BH33" s="68"/>
    </row>
    <row r="34" spans="1:60" ht="11.25" x14ac:dyDescent="0.2">
      <c r="A34" s="8">
        <v>25</v>
      </c>
      <c r="B34" s="9" t="s">
        <v>117</v>
      </c>
      <c r="C34" s="8">
        <v>1</v>
      </c>
      <c r="D34" s="64">
        <v>0</v>
      </c>
      <c r="E34" s="11">
        <v>401630</v>
      </c>
      <c r="F34" s="11">
        <v>0</v>
      </c>
      <c r="G34" s="11">
        <v>0</v>
      </c>
      <c r="H34" s="11">
        <v>0</v>
      </c>
      <c r="I34" s="11">
        <v>245066</v>
      </c>
      <c r="J34" s="11">
        <v>896566</v>
      </c>
      <c r="K34" s="65">
        <v>739774</v>
      </c>
      <c r="L34" s="11">
        <v>597751</v>
      </c>
      <c r="M34" s="11">
        <v>0</v>
      </c>
      <c r="N34" s="11">
        <v>68758</v>
      </c>
      <c r="O34" s="11">
        <v>242493.3</v>
      </c>
      <c r="P34" s="11">
        <v>0</v>
      </c>
      <c r="Q34" s="11">
        <v>0</v>
      </c>
      <c r="R34" s="11">
        <v>0</v>
      </c>
      <c r="S34" s="11">
        <v>0</v>
      </c>
      <c r="T34" s="11" t="s">
        <v>101</v>
      </c>
      <c r="U34" s="11">
        <f t="shared" si="6"/>
        <v>2773612.5999999996</v>
      </c>
      <c r="V34" s="66">
        <f t="shared" si="0"/>
        <v>6.6252742261901281</v>
      </c>
      <c r="W34" s="11"/>
      <c r="X34" s="11">
        <v>29660512.23</v>
      </c>
      <c r="Y34" s="11">
        <v>41864117.700000003</v>
      </c>
      <c r="Z34" s="11">
        <f t="shared" si="1"/>
        <v>12203605.470000003</v>
      </c>
      <c r="AA34" s="11">
        <f t="shared" si="2"/>
        <v>808522.3278698388</v>
      </c>
      <c r="AB34" s="11"/>
      <c r="AC34" s="66">
        <v>142.50936234948156</v>
      </c>
      <c r="AD34" s="66">
        <f t="shared" si="3"/>
        <v>138.41836261547991</v>
      </c>
      <c r="AE34" s="67">
        <f t="shared" si="4"/>
        <v>-4.090999734001656</v>
      </c>
      <c r="AF34" s="11">
        <v>181</v>
      </c>
      <c r="AG34" s="68">
        <v>1</v>
      </c>
      <c r="AH34" s="66">
        <f t="shared" si="5"/>
        <v>138.41836261547991</v>
      </c>
      <c r="AI34" s="11"/>
      <c r="AJ34" s="11"/>
      <c r="AK34" s="69">
        <v>142.50936234948156</v>
      </c>
      <c r="AL34" s="69">
        <v>142.50574275683525</v>
      </c>
      <c r="AM34" s="69">
        <v>142.50936234948156</v>
      </c>
      <c r="AN34" s="69">
        <v>142.50936234948156</v>
      </c>
      <c r="AO34" s="70">
        <v>142.50936234948156</v>
      </c>
      <c r="AP34" s="69">
        <f t="shared" si="7"/>
        <v>138.41836261547991</v>
      </c>
      <c r="AQ34" s="69"/>
      <c r="AR34" s="69"/>
      <c r="AS34" s="69"/>
      <c r="AT34" s="71">
        <f t="shared" si="8"/>
        <v>-4.090999734001656</v>
      </c>
      <c r="AU34" s="69"/>
      <c r="AV34" s="72">
        <v>9.7887240257963377</v>
      </c>
      <c r="AW34" s="69">
        <v>6.4959834684627848</v>
      </c>
      <c r="AX34" s="73">
        <f t="shared" si="9"/>
        <v>-3.2927405573335529</v>
      </c>
      <c r="BD34" s="68"/>
      <c r="BH34" s="68"/>
    </row>
    <row r="35" spans="1:60" ht="11.25" x14ac:dyDescent="0.2">
      <c r="A35" s="8">
        <v>26</v>
      </c>
      <c r="B35" s="9" t="s">
        <v>118</v>
      </c>
      <c r="C35" s="8">
        <v>1</v>
      </c>
      <c r="D35" s="64">
        <v>0</v>
      </c>
      <c r="E35" s="11">
        <v>47250</v>
      </c>
      <c r="F35" s="11">
        <v>0</v>
      </c>
      <c r="G35" s="11">
        <v>0</v>
      </c>
      <c r="H35" s="11">
        <v>0</v>
      </c>
      <c r="I35" s="11">
        <v>158414</v>
      </c>
      <c r="J35" s="11">
        <v>4598686</v>
      </c>
      <c r="K35" s="65">
        <v>4472993</v>
      </c>
      <c r="L35" s="11">
        <v>187440</v>
      </c>
      <c r="M35" s="11">
        <v>27991</v>
      </c>
      <c r="N35" s="11">
        <v>0</v>
      </c>
      <c r="O35" s="11">
        <v>12649.63</v>
      </c>
      <c r="P35" s="11">
        <v>0</v>
      </c>
      <c r="Q35" s="11">
        <v>0</v>
      </c>
      <c r="R35" s="11">
        <v>0</v>
      </c>
      <c r="S35" s="11">
        <v>0</v>
      </c>
      <c r="T35" s="11" t="s">
        <v>101</v>
      </c>
      <c r="U35" s="11">
        <f t="shared" si="6"/>
        <v>9374215.6300000008</v>
      </c>
      <c r="V35" s="66">
        <f t="shared" si="0"/>
        <v>11.956514041402505</v>
      </c>
      <c r="W35" s="11"/>
      <c r="X35" s="11">
        <v>57423975.883839987</v>
      </c>
      <c r="Y35" s="11">
        <v>78402581.200000003</v>
      </c>
      <c r="Z35" s="11">
        <f t="shared" si="1"/>
        <v>20978605.316160016</v>
      </c>
      <c r="AA35" s="11">
        <f t="shared" si="2"/>
        <v>2508309.8903170847</v>
      </c>
      <c r="AB35" s="11"/>
      <c r="AC35" s="66">
        <v>135.61391654734086</v>
      </c>
      <c r="AD35" s="66">
        <f t="shared" si="3"/>
        <v>132.16477985294077</v>
      </c>
      <c r="AE35" s="67">
        <f t="shared" si="4"/>
        <v>-3.4491366944000958</v>
      </c>
      <c r="AF35" s="11">
        <v>7</v>
      </c>
      <c r="AG35" s="68">
        <v>1</v>
      </c>
      <c r="AH35" s="66">
        <f t="shared" si="5"/>
        <v>132.16477985294077</v>
      </c>
      <c r="AI35" s="11"/>
      <c r="AJ35" s="11"/>
      <c r="AK35" s="69">
        <v>135.61391654734086</v>
      </c>
      <c r="AL35" s="69">
        <v>135.58927732884479</v>
      </c>
      <c r="AM35" s="69">
        <v>135.61391654734086</v>
      </c>
      <c r="AN35" s="69">
        <v>135.61391654734086</v>
      </c>
      <c r="AO35" s="70">
        <v>132.11860333766799</v>
      </c>
      <c r="AP35" s="69">
        <f t="shared" si="7"/>
        <v>132.16477985294077</v>
      </c>
      <c r="AQ35" s="69"/>
      <c r="AR35" s="69"/>
      <c r="AS35" s="69"/>
      <c r="AT35" s="71">
        <f t="shared" si="8"/>
        <v>4.6176515272776442E-2</v>
      </c>
      <c r="AU35" s="69"/>
      <c r="AV35" s="72">
        <v>7.8261341031584521</v>
      </c>
      <c r="AW35" s="69">
        <v>6.2930444009597633</v>
      </c>
      <c r="AX35" s="73">
        <f t="shared" si="9"/>
        <v>-1.5330897021986889</v>
      </c>
      <c r="BD35" s="68"/>
      <c r="BH35" s="68"/>
    </row>
    <row r="36" spans="1:60" ht="11.25" x14ac:dyDescent="0.2">
      <c r="A36" s="8">
        <v>27</v>
      </c>
      <c r="B36" s="9" t="s">
        <v>119</v>
      </c>
      <c r="C36" s="8">
        <v>1</v>
      </c>
      <c r="D36" s="6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65">
        <v>180000</v>
      </c>
      <c r="L36" s="11">
        <v>176995</v>
      </c>
      <c r="M36" s="11">
        <v>0</v>
      </c>
      <c r="N36" s="11">
        <v>12092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 t="s">
        <v>90</v>
      </c>
      <c r="U36" s="11">
        <f t="shared" si="6"/>
        <v>369087</v>
      </c>
      <c r="V36" s="66">
        <f t="shared" si="0"/>
        <v>3.6142613926687153</v>
      </c>
      <c r="W36" s="11"/>
      <c r="X36" s="11">
        <v>8929788.1399999987</v>
      </c>
      <c r="Y36" s="11">
        <v>10211962</v>
      </c>
      <c r="Z36" s="11">
        <f t="shared" si="1"/>
        <v>1282173.8600000013</v>
      </c>
      <c r="AA36" s="11">
        <f t="shared" si="2"/>
        <v>46341.114808870268</v>
      </c>
      <c r="AB36" s="11"/>
      <c r="AC36" s="66">
        <v>116.75106529842967</v>
      </c>
      <c r="AD36" s="66">
        <f t="shared" si="3"/>
        <v>113.83944082228956</v>
      </c>
      <c r="AE36" s="67">
        <f t="shared" si="4"/>
        <v>-2.9116244761401049</v>
      </c>
      <c r="AF36" s="11">
        <v>0</v>
      </c>
      <c r="AG36" s="68">
        <v>1</v>
      </c>
      <c r="AH36" s="66">
        <f t="shared" si="5"/>
        <v>113.83944082228956</v>
      </c>
      <c r="AI36" s="11"/>
      <c r="AJ36" s="11"/>
      <c r="AK36" s="69">
        <v>116.75106529842967</v>
      </c>
      <c r="AL36" s="69">
        <v>112.57794954363145</v>
      </c>
      <c r="AM36" s="69">
        <v>112.44250391944313</v>
      </c>
      <c r="AN36" s="69">
        <v>116.75106529842967</v>
      </c>
      <c r="AO36" s="70">
        <v>113.6255347473617</v>
      </c>
      <c r="AP36" s="69">
        <f t="shared" si="7"/>
        <v>113.83944082228956</v>
      </c>
      <c r="AQ36" s="69"/>
      <c r="AR36" s="69"/>
      <c r="AS36" s="69"/>
      <c r="AT36" s="71">
        <f t="shared" si="8"/>
        <v>0.21390607492786273</v>
      </c>
      <c r="AU36" s="69"/>
      <c r="AV36" s="72">
        <v>3.817344336992802</v>
      </c>
      <c r="AW36" s="69">
        <v>1.1850111264134042</v>
      </c>
      <c r="AX36" s="73">
        <f t="shared" si="9"/>
        <v>-2.6323332105793975</v>
      </c>
      <c r="BD36" s="68"/>
      <c r="BH36" s="68"/>
    </row>
    <row r="37" spans="1:60" ht="11.25" x14ac:dyDescent="0.2">
      <c r="A37" s="8">
        <v>28</v>
      </c>
      <c r="B37" s="9" t="s">
        <v>120</v>
      </c>
      <c r="C37" s="8">
        <v>0</v>
      </c>
      <c r="D37" s="64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65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 t="s">
        <v>101</v>
      </c>
      <c r="U37" s="11">
        <f t="shared" si="6"/>
        <v>0</v>
      </c>
      <c r="V37" s="66">
        <f t="shared" si="0"/>
        <v>0</v>
      </c>
      <c r="W37" s="11"/>
      <c r="X37" s="11">
        <v>0</v>
      </c>
      <c r="Y37" s="11">
        <v>0</v>
      </c>
      <c r="Z37" s="11">
        <f t="shared" si="1"/>
        <v>0</v>
      </c>
      <c r="AA37" s="11">
        <f t="shared" si="2"/>
        <v>0</v>
      </c>
      <c r="AB37" s="11"/>
      <c r="AC37" s="66">
        <v>0</v>
      </c>
      <c r="AD37" s="66">
        <f t="shared" si="3"/>
        <v>0</v>
      </c>
      <c r="AE37" s="67">
        <f t="shared" si="4"/>
        <v>0</v>
      </c>
      <c r="AF37" s="11">
        <v>0</v>
      </c>
      <c r="AG37" s="68" t="s">
        <v>92</v>
      </c>
      <c r="AH37" s="66">
        <f t="shared" si="5"/>
        <v>0</v>
      </c>
      <c r="AI37" s="11"/>
      <c r="AJ37" s="11"/>
      <c r="AK37" s="69">
        <v>0</v>
      </c>
      <c r="AL37" s="69">
        <v>0</v>
      </c>
      <c r="AM37" s="69">
        <v>0</v>
      </c>
      <c r="AN37" s="69">
        <v>0</v>
      </c>
      <c r="AO37" s="70">
        <v>0</v>
      </c>
      <c r="AP37" s="69">
        <f t="shared" si="7"/>
        <v>0</v>
      </c>
      <c r="AQ37" s="69"/>
      <c r="AR37" s="69"/>
      <c r="AS37" s="69"/>
      <c r="AT37" s="71">
        <f t="shared" si="8"/>
        <v>0</v>
      </c>
      <c r="AU37" s="69"/>
      <c r="AV37" s="72" t="s">
        <v>93</v>
      </c>
      <c r="AW37" s="69" t="s">
        <v>93</v>
      </c>
      <c r="AX37" s="73" t="str">
        <f t="shared" si="9"/>
        <v/>
      </c>
      <c r="BD37" s="68"/>
      <c r="BH37" s="68"/>
    </row>
    <row r="38" spans="1:60" ht="11.25" x14ac:dyDescent="0.2">
      <c r="A38" s="8">
        <v>29</v>
      </c>
      <c r="B38" s="9" t="s">
        <v>121</v>
      </c>
      <c r="C38" s="8">
        <v>0</v>
      </c>
      <c r="D38" s="64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65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f t="shared" si="6"/>
        <v>0</v>
      </c>
      <c r="V38" s="66">
        <f t="shared" si="0"/>
        <v>0</v>
      </c>
      <c r="W38" s="11"/>
      <c r="X38" s="11">
        <v>0</v>
      </c>
      <c r="Y38" s="11">
        <v>335648.23</v>
      </c>
      <c r="Z38" s="11">
        <f t="shared" si="1"/>
        <v>335648.23</v>
      </c>
      <c r="AA38" s="11">
        <f t="shared" si="2"/>
        <v>0</v>
      </c>
      <c r="AB38" s="11"/>
      <c r="AC38" s="66">
        <v>0</v>
      </c>
      <c r="AD38" s="66">
        <f t="shared" si="3"/>
        <v>0</v>
      </c>
      <c r="AE38" s="67">
        <f t="shared" si="4"/>
        <v>0</v>
      </c>
      <c r="AF38" s="11">
        <v>0</v>
      </c>
      <c r="AG38" s="68" t="s">
        <v>92</v>
      </c>
      <c r="AH38" s="66">
        <f t="shared" si="5"/>
        <v>0</v>
      </c>
      <c r="AI38" s="11"/>
      <c r="AJ38" s="11"/>
      <c r="AK38" s="69">
        <v>0</v>
      </c>
      <c r="AL38" s="69">
        <v>0</v>
      </c>
      <c r="AM38" s="69">
        <v>0</v>
      </c>
      <c r="AN38" s="69">
        <v>0</v>
      </c>
      <c r="AO38" s="70">
        <v>0</v>
      </c>
      <c r="AP38" s="69">
        <f t="shared" si="7"/>
        <v>0</v>
      </c>
      <c r="AQ38" s="69"/>
      <c r="AR38" s="69"/>
      <c r="AS38" s="69"/>
      <c r="AT38" s="71">
        <f t="shared" si="8"/>
        <v>0</v>
      </c>
      <c r="AU38" s="69"/>
      <c r="AV38" s="72" t="s">
        <v>93</v>
      </c>
      <c r="AW38" s="69" t="s">
        <v>93</v>
      </c>
      <c r="AX38" s="73" t="str">
        <f t="shared" si="9"/>
        <v/>
      </c>
      <c r="BD38" s="68"/>
      <c r="BH38" s="68"/>
    </row>
    <row r="39" spans="1:60" ht="11.25" x14ac:dyDescent="0.2">
      <c r="A39" s="8">
        <v>30</v>
      </c>
      <c r="B39" s="9" t="s">
        <v>122</v>
      </c>
      <c r="C39" s="8">
        <v>1</v>
      </c>
      <c r="D39" s="64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2453303.98</v>
      </c>
      <c r="K39" s="65">
        <v>1395352.02</v>
      </c>
      <c r="L39" s="11">
        <v>2387742</v>
      </c>
      <c r="M39" s="11">
        <v>3184</v>
      </c>
      <c r="N39" s="11">
        <v>149889</v>
      </c>
      <c r="O39" s="11">
        <v>25194.68</v>
      </c>
      <c r="P39" s="11">
        <v>0</v>
      </c>
      <c r="Q39" s="11">
        <v>0</v>
      </c>
      <c r="R39" s="11">
        <v>0</v>
      </c>
      <c r="S39" s="11">
        <v>0</v>
      </c>
      <c r="T39" s="11" t="s">
        <v>90</v>
      </c>
      <c r="U39" s="11">
        <f t="shared" si="6"/>
        <v>6414665.6799999997</v>
      </c>
      <c r="V39" s="66">
        <f t="shared" si="0"/>
        <v>8.4933736210597122</v>
      </c>
      <c r="W39" s="11"/>
      <c r="X39" s="11">
        <v>61798815.259999998</v>
      </c>
      <c r="Y39" s="11">
        <v>75525532.799999997</v>
      </c>
      <c r="Z39" s="11">
        <f t="shared" si="1"/>
        <v>13726717.539999999</v>
      </c>
      <c r="AA39" s="11">
        <f t="shared" si="2"/>
        <v>1165861.4065797366</v>
      </c>
      <c r="AB39" s="11"/>
      <c r="AC39" s="66">
        <v>122.16772808436667</v>
      </c>
      <c r="AD39" s="66">
        <f t="shared" si="3"/>
        <v>120.32539957372035</v>
      </c>
      <c r="AE39" s="67">
        <f t="shared" si="4"/>
        <v>-1.8423285106463254</v>
      </c>
      <c r="AF39" s="11">
        <v>17</v>
      </c>
      <c r="AG39" s="68">
        <v>1</v>
      </c>
      <c r="AH39" s="66">
        <f t="shared" si="5"/>
        <v>120.32539957372035</v>
      </c>
      <c r="AI39" s="11"/>
      <c r="AJ39" s="11"/>
      <c r="AK39" s="69">
        <v>122.16772808436667</v>
      </c>
      <c r="AL39" s="69">
        <v>122.80339562222451</v>
      </c>
      <c r="AM39" s="69">
        <v>122.80339499548791</v>
      </c>
      <c r="AN39" s="69">
        <v>122.16772808436667</v>
      </c>
      <c r="AO39" s="70">
        <v>118.58015676830722</v>
      </c>
      <c r="AP39" s="69">
        <f t="shared" si="7"/>
        <v>120.32539957372035</v>
      </c>
      <c r="AQ39" s="69"/>
      <c r="AR39" s="69"/>
      <c r="AS39" s="69"/>
      <c r="AT39" s="71">
        <f t="shared" si="8"/>
        <v>1.7452428054131275</v>
      </c>
      <c r="AU39" s="69"/>
      <c r="AV39" s="72">
        <v>5.4397043892558008</v>
      </c>
      <c r="AW39" s="69">
        <v>3.3254402693654539</v>
      </c>
      <c r="AX39" s="73">
        <f t="shared" si="9"/>
        <v>-2.1142641198903469</v>
      </c>
      <c r="BD39" s="68"/>
      <c r="BH39" s="68"/>
    </row>
    <row r="40" spans="1:60" ht="11.25" x14ac:dyDescent="0.2">
      <c r="A40" s="8">
        <v>31</v>
      </c>
      <c r="B40" s="9" t="s">
        <v>123</v>
      </c>
      <c r="C40" s="8">
        <v>1</v>
      </c>
      <c r="D40" s="64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65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 t="s">
        <v>90</v>
      </c>
      <c r="U40" s="11">
        <f t="shared" si="6"/>
        <v>0</v>
      </c>
      <c r="V40" s="66">
        <f t="shared" si="0"/>
        <v>0</v>
      </c>
      <c r="W40" s="11"/>
      <c r="X40" s="11">
        <v>63590856.680000007</v>
      </c>
      <c r="Y40" s="11">
        <v>88081221</v>
      </c>
      <c r="Z40" s="11">
        <f t="shared" si="1"/>
        <v>24490364.319999993</v>
      </c>
      <c r="AA40" s="11">
        <f t="shared" si="2"/>
        <v>0</v>
      </c>
      <c r="AB40" s="11"/>
      <c r="AC40" s="66">
        <v>144.88459106998013</v>
      </c>
      <c r="AD40" s="66">
        <f t="shared" si="3"/>
        <v>138.51239879223465</v>
      </c>
      <c r="AE40" s="67">
        <f t="shared" si="4"/>
        <v>-6.3721922777454836</v>
      </c>
      <c r="AF40" s="11">
        <v>90</v>
      </c>
      <c r="AG40" s="68">
        <v>0</v>
      </c>
      <c r="AH40" s="66">
        <f t="shared" si="5"/>
        <v>144.88459106998013</v>
      </c>
      <c r="AI40" s="11"/>
      <c r="AJ40" s="11"/>
      <c r="AK40" s="69">
        <v>144.88459106998013</v>
      </c>
      <c r="AL40" s="69">
        <v>144.85217747791714</v>
      </c>
      <c r="AM40" s="69">
        <v>144.88459106998013</v>
      </c>
      <c r="AN40" s="69">
        <v>144.88459106998013</v>
      </c>
      <c r="AO40" s="70">
        <v>144.88459106998013</v>
      </c>
      <c r="AP40" s="69">
        <f t="shared" si="7"/>
        <v>144.88459106998013</v>
      </c>
      <c r="AQ40" s="69"/>
      <c r="AR40" s="69"/>
      <c r="AS40" s="69"/>
      <c r="AT40" s="71">
        <f t="shared" si="8"/>
        <v>0</v>
      </c>
      <c r="AU40" s="69"/>
      <c r="AV40" s="72">
        <v>10.198307875911542</v>
      </c>
      <c r="AW40" s="69">
        <v>2.4851537338024827</v>
      </c>
      <c r="AX40" s="73">
        <f t="shared" si="9"/>
        <v>-7.7131541421090599</v>
      </c>
      <c r="BD40" s="68"/>
      <c r="BH40" s="68"/>
    </row>
    <row r="41" spans="1:60" ht="11.25" x14ac:dyDescent="0.2">
      <c r="A41" s="8">
        <v>32</v>
      </c>
      <c r="B41" s="9" t="s">
        <v>124</v>
      </c>
      <c r="C41" s="8">
        <v>0</v>
      </c>
      <c r="D41" s="64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65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f t="shared" si="6"/>
        <v>0</v>
      </c>
      <c r="V41" s="66">
        <f t="shared" si="0"/>
        <v>0</v>
      </c>
      <c r="W41" s="11"/>
      <c r="X41" s="11">
        <v>393567.83999999997</v>
      </c>
      <c r="Y41" s="11">
        <v>432068</v>
      </c>
      <c r="Z41" s="11">
        <f t="shared" si="1"/>
        <v>38500.160000000033</v>
      </c>
      <c r="AA41" s="11">
        <f t="shared" si="2"/>
        <v>0</v>
      </c>
      <c r="AB41" s="11"/>
      <c r="AC41" s="66">
        <v>0</v>
      </c>
      <c r="AD41" s="66">
        <f t="shared" si="3"/>
        <v>0</v>
      </c>
      <c r="AE41" s="67">
        <f t="shared" si="4"/>
        <v>0</v>
      </c>
      <c r="AF41" s="11">
        <v>0</v>
      </c>
      <c r="AG41" s="68" t="s">
        <v>92</v>
      </c>
      <c r="AH41" s="66">
        <f t="shared" si="5"/>
        <v>0</v>
      </c>
      <c r="AI41" s="11"/>
      <c r="AJ41" s="11"/>
      <c r="AK41" s="69">
        <v>0</v>
      </c>
      <c r="AL41" s="69">
        <v>0</v>
      </c>
      <c r="AM41" s="69">
        <v>0</v>
      </c>
      <c r="AN41" s="69">
        <v>0</v>
      </c>
      <c r="AO41" s="70">
        <v>0</v>
      </c>
      <c r="AP41" s="69">
        <f t="shared" si="7"/>
        <v>0</v>
      </c>
      <c r="AQ41" s="69"/>
      <c r="AR41" s="69"/>
      <c r="AS41" s="69"/>
      <c r="AT41" s="71">
        <f t="shared" si="8"/>
        <v>0</v>
      </c>
      <c r="AU41" s="69"/>
      <c r="AV41" s="72" t="s">
        <v>93</v>
      </c>
      <c r="AW41" s="69" t="s">
        <v>93</v>
      </c>
      <c r="AX41" s="73" t="str">
        <f t="shared" si="9"/>
        <v/>
      </c>
      <c r="BD41" s="68"/>
      <c r="BH41" s="68"/>
    </row>
    <row r="42" spans="1:60" ht="11.25" x14ac:dyDescent="0.2">
      <c r="A42" s="8">
        <v>33</v>
      </c>
      <c r="B42" s="9" t="s">
        <v>125</v>
      </c>
      <c r="C42" s="8">
        <v>0</v>
      </c>
      <c r="D42" s="64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65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f t="shared" si="6"/>
        <v>0</v>
      </c>
      <c r="V42" s="66">
        <f t="shared" si="0"/>
        <v>0</v>
      </c>
      <c r="W42" s="11"/>
      <c r="X42" s="11">
        <v>245151</v>
      </c>
      <c r="Y42" s="11">
        <v>245151</v>
      </c>
      <c r="Z42" s="11">
        <f t="shared" si="1"/>
        <v>0</v>
      </c>
      <c r="AA42" s="11">
        <f t="shared" si="2"/>
        <v>0</v>
      </c>
      <c r="AB42" s="11"/>
      <c r="AC42" s="66">
        <v>0</v>
      </c>
      <c r="AD42" s="66">
        <f t="shared" si="3"/>
        <v>0</v>
      </c>
      <c r="AE42" s="67">
        <f t="shared" si="4"/>
        <v>0</v>
      </c>
      <c r="AF42" s="11">
        <v>0</v>
      </c>
      <c r="AG42" s="68" t="s">
        <v>92</v>
      </c>
      <c r="AH42" s="66">
        <f t="shared" si="5"/>
        <v>0</v>
      </c>
      <c r="AI42" s="11"/>
      <c r="AJ42" s="11"/>
      <c r="AK42" s="69">
        <v>0</v>
      </c>
      <c r="AL42" s="69">
        <v>0</v>
      </c>
      <c r="AM42" s="69">
        <v>0</v>
      </c>
      <c r="AN42" s="69">
        <v>0</v>
      </c>
      <c r="AO42" s="70">
        <v>0</v>
      </c>
      <c r="AP42" s="69">
        <f t="shared" si="7"/>
        <v>0</v>
      </c>
      <c r="AQ42" s="69"/>
      <c r="AR42" s="69"/>
      <c r="AS42" s="69"/>
      <c r="AT42" s="71">
        <f t="shared" si="8"/>
        <v>0</v>
      </c>
      <c r="AU42" s="69"/>
      <c r="AV42" s="72" t="s">
        <v>93</v>
      </c>
      <c r="AW42" s="69" t="s">
        <v>93</v>
      </c>
      <c r="AX42" s="73" t="str">
        <f t="shared" si="9"/>
        <v/>
      </c>
      <c r="BD42" s="68"/>
      <c r="BH42" s="68"/>
    </row>
    <row r="43" spans="1:60" ht="11.25" x14ac:dyDescent="0.2">
      <c r="A43" s="8">
        <v>34</v>
      </c>
      <c r="B43" s="9" t="s">
        <v>126</v>
      </c>
      <c r="C43" s="8">
        <v>0</v>
      </c>
      <c r="D43" s="64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65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f t="shared" si="6"/>
        <v>0</v>
      </c>
      <c r="V43" s="66">
        <f t="shared" si="0"/>
        <v>0</v>
      </c>
      <c r="W43" s="11"/>
      <c r="X43" s="11">
        <v>0</v>
      </c>
      <c r="Y43" s="11">
        <v>848.40000000000009</v>
      </c>
      <c r="Z43" s="11">
        <f t="shared" si="1"/>
        <v>848.40000000000009</v>
      </c>
      <c r="AA43" s="11">
        <f t="shared" si="2"/>
        <v>0</v>
      </c>
      <c r="AB43" s="11"/>
      <c r="AC43" s="66">
        <v>0</v>
      </c>
      <c r="AD43" s="66">
        <f t="shared" si="3"/>
        <v>0</v>
      </c>
      <c r="AE43" s="67">
        <f t="shared" si="4"/>
        <v>0</v>
      </c>
      <c r="AF43" s="11">
        <v>0</v>
      </c>
      <c r="AG43" s="68" t="s">
        <v>92</v>
      </c>
      <c r="AH43" s="66">
        <f t="shared" si="5"/>
        <v>0</v>
      </c>
      <c r="AI43" s="11"/>
      <c r="AJ43" s="11"/>
      <c r="AK43" s="69">
        <v>0</v>
      </c>
      <c r="AL43" s="69">
        <v>0</v>
      </c>
      <c r="AM43" s="69">
        <v>0</v>
      </c>
      <c r="AN43" s="69">
        <v>0</v>
      </c>
      <c r="AO43" s="70">
        <v>0</v>
      </c>
      <c r="AP43" s="69">
        <f t="shared" si="7"/>
        <v>0</v>
      </c>
      <c r="AQ43" s="69"/>
      <c r="AR43" s="69"/>
      <c r="AS43" s="69"/>
      <c r="AT43" s="71">
        <f t="shared" si="8"/>
        <v>0</v>
      </c>
      <c r="AU43" s="69"/>
      <c r="AV43" s="72" t="s">
        <v>93</v>
      </c>
      <c r="AW43" s="69" t="s">
        <v>93</v>
      </c>
      <c r="AX43" s="73" t="str">
        <f t="shared" si="9"/>
        <v/>
      </c>
      <c r="BD43" s="68"/>
      <c r="BH43" s="68"/>
    </row>
    <row r="44" spans="1:60" ht="11.25" x14ac:dyDescent="0.2">
      <c r="A44" s="8">
        <v>35</v>
      </c>
      <c r="B44" s="9" t="s">
        <v>127</v>
      </c>
      <c r="C44" s="8">
        <v>1</v>
      </c>
      <c r="D44" s="64">
        <v>0</v>
      </c>
      <c r="E44" s="11">
        <v>297219.496091465</v>
      </c>
      <c r="F44" s="11">
        <v>0</v>
      </c>
      <c r="G44" s="11">
        <v>0</v>
      </c>
      <c r="H44" s="11">
        <v>7619188</v>
      </c>
      <c r="I44" s="11">
        <v>8526755.27977328</v>
      </c>
      <c r="J44" s="11">
        <v>7430886.87776078</v>
      </c>
      <c r="K44" s="65">
        <v>1162522.34637446</v>
      </c>
      <c r="L44" s="11">
        <v>37911084.240000002</v>
      </c>
      <c r="M44" s="11">
        <v>680780</v>
      </c>
      <c r="N44" s="11">
        <v>0</v>
      </c>
      <c r="O44" s="11">
        <v>19655628.870008901</v>
      </c>
      <c r="P44" s="11">
        <v>0</v>
      </c>
      <c r="Q44" s="11">
        <v>0</v>
      </c>
      <c r="R44" s="11">
        <v>0</v>
      </c>
      <c r="S44" s="11">
        <v>0</v>
      </c>
      <c r="T44" s="11" t="s">
        <v>101</v>
      </c>
      <c r="U44" s="11">
        <f t="shared" si="6"/>
        <v>56746306.142008901</v>
      </c>
      <c r="V44" s="66">
        <f t="shared" si="0"/>
        <v>3.717143266965651</v>
      </c>
      <c r="W44" s="11"/>
      <c r="X44" s="11">
        <v>1095713386.0691998</v>
      </c>
      <c r="Y44" s="11">
        <v>1526610681.0118084</v>
      </c>
      <c r="Z44" s="11">
        <f t="shared" si="1"/>
        <v>430897294.94260859</v>
      </c>
      <c r="AA44" s="11">
        <f t="shared" si="2"/>
        <v>16017069.786496297</v>
      </c>
      <c r="AB44" s="11"/>
      <c r="AC44" s="66">
        <v>141.50592343186904</v>
      </c>
      <c r="AD44" s="66">
        <f t="shared" si="3"/>
        <v>137.86393690456481</v>
      </c>
      <c r="AE44" s="67">
        <f t="shared" si="4"/>
        <v>-3.6419865273042262</v>
      </c>
      <c r="AF44" s="11">
        <v>10270</v>
      </c>
      <c r="AG44" s="68">
        <v>1</v>
      </c>
      <c r="AH44" s="66">
        <f t="shared" si="5"/>
        <v>137.86393690456481</v>
      </c>
      <c r="AI44" s="11"/>
      <c r="AJ44" s="11"/>
      <c r="AK44" s="69">
        <v>141.50592343186904</v>
      </c>
      <c r="AL44" s="69">
        <v>141.69197758480368</v>
      </c>
      <c r="AM44" s="69">
        <v>141.50592343186904</v>
      </c>
      <c r="AN44" s="69">
        <v>141.50592343186904</v>
      </c>
      <c r="AO44" s="70">
        <v>141.50592343186904</v>
      </c>
      <c r="AP44" s="69">
        <f t="shared" si="7"/>
        <v>137.86393690456481</v>
      </c>
      <c r="AQ44" s="69"/>
      <c r="AR44" s="69"/>
      <c r="AS44" s="69"/>
      <c r="AT44" s="71">
        <f t="shared" si="8"/>
        <v>-3.6419865273042262</v>
      </c>
      <c r="AU44" s="69"/>
      <c r="AV44" s="72">
        <v>8.1977373866931007</v>
      </c>
      <c r="AW44" s="69">
        <v>5.1093170533210595</v>
      </c>
      <c r="AX44" s="73">
        <f t="shared" si="9"/>
        <v>-3.0884203333720412</v>
      </c>
      <c r="BD44" s="68"/>
      <c r="BH44" s="68"/>
    </row>
    <row r="45" spans="1:60" ht="11.25" x14ac:dyDescent="0.2">
      <c r="A45" s="8">
        <v>36</v>
      </c>
      <c r="B45" s="9" t="s">
        <v>128</v>
      </c>
      <c r="C45" s="8">
        <v>1</v>
      </c>
      <c r="D45" s="64">
        <v>0</v>
      </c>
      <c r="E45" s="11">
        <v>27975</v>
      </c>
      <c r="F45" s="11">
        <v>0</v>
      </c>
      <c r="G45" s="11">
        <v>0</v>
      </c>
      <c r="H45" s="11">
        <v>0</v>
      </c>
      <c r="I45" s="11">
        <v>0</v>
      </c>
      <c r="J45" s="11">
        <v>197602</v>
      </c>
      <c r="K45" s="65">
        <v>236902</v>
      </c>
      <c r="L45" s="11">
        <v>1416351</v>
      </c>
      <c r="M45" s="11">
        <v>0</v>
      </c>
      <c r="N45" s="11">
        <v>110175</v>
      </c>
      <c r="O45" s="11">
        <v>178572.52</v>
      </c>
      <c r="P45" s="11">
        <v>0</v>
      </c>
      <c r="Q45" s="11">
        <v>0</v>
      </c>
      <c r="R45" s="11">
        <v>0</v>
      </c>
      <c r="S45" s="11">
        <v>0</v>
      </c>
      <c r="T45" s="11" t="s">
        <v>101</v>
      </c>
      <c r="U45" s="11">
        <f t="shared" si="6"/>
        <v>1176131.82</v>
      </c>
      <c r="V45" s="66">
        <f t="shared" si="0"/>
        <v>3.4394633651891855</v>
      </c>
      <c r="W45" s="11"/>
      <c r="X45" s="11">
        <v>22858350.509999994</v>
      </c>
      <c r="Y45" s="11">
        <v>34195212.890000001</v>
      </c>
      <c r="Z45" s="11">
        <f t="shared" si="1"/>
        <v>11336862.380000006</v>
      </c>
      <c r="AA45" s="11">
        <f t="shared" si="2"/>
        <v>389927.22832201497</v>
      </c>
      <c r="AB45" s="11"/>
      <c r="AC45" s="66">
        <v>147.31640164887571</v>
      </c>
      <c r="AD45" s="66">
        <f t="shared" si="3"/>
        <v>147.89031101298829</v>
      </c>
      <c r="AE45" s="67">
        <f t="shared" si="4"/>
        <v>0.57390936411258053</v>
      </c>
      <c r="AF45" s="11">
        <v>110</v>
      </c>
      <c r="AG45" s="68">
        <v>1</v>
      </c>
      <c r="AH45" s="66">
        <f t="shared" si="5"/>
        <v>147.89031101298829</v>
      </c>
      <c r="AI45" s="11"/>
      <c r="AJ45" s="11"/>
      <c r="AK45" s="69">
        <v>147.31640164887571</v>
      </c>
      <c r="AL45" s="69">
        <v>147.50887260671459</v>
      </c>
      <c r="AM45" s="69">
        <v>147.32771390553188</v>
      </c>
      <c r="AN45" s="69">
        <v>147.31640164887571</v>
      </c>
      <c r="AO45" s="70">
        <v>146.78051301173301</v>
      </c>
      <c r="AP45" s="69">
        <f t="shared" si="7"/>
        <v>147.89031101298829</v>
      </c>
      <c r="AQ45" s="69"/>
      <c r="AR45" s="69"/>
      <c r="AS45" s="69"/>
      <c r="AT45" s="71">
        <f t="shared" si="8"/>
        <v>1.1097980012552853</v>
      </c>
      <c r="AU45" s="69"/>
      <c r="AV45" s="72">
        <v>4.5892913983479948</v>
      </c>
      <c r="AW45" s="69">
        <v>4.8552603022901666</v>
      </c>
      <c r="AX45" s="73">
        <f t="shared" si="9"/>
        <v>0.26596890394217176</v>
      </c>
      <c r="BD45" s="68"/>
      <c r="BH45" s="68"/>
    </row>
    <row r="46" spans="1:60" ht="11.25" x14ac:dyDescent="0.2">
      <c r="A46" s="8">
        <v>37</v>
      </c>
      <c r="B46" s="9" t="s">
        <v>129</v>
      </c>
      <c r="C46" s="8">
        <v>0</v>
      </c>
      <c r="D46" s="64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65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f t="shared" si="6"/>
        <v>0</v>
      </c>
      <c r="V46" s="66">
        <f t="shared" si="0"/>
        <v>0</v>
      </c>
      <c r="W46" s="11"/>
      <c r="X46" s="11">
        <v>107478.84312000001</v>
      </c>
      <c r="Y46" s="11">
        <v>123583.25</v>
      </c>
      <c r="Z46" s="11">
        <f t="shared" si="1"/>
        <v>16104.406879999995</v>
      </c>
      <c r="AA46" s="11">
        <f t="shared" si="2"/>
        <v>0</v>
      </c>
      <c r="AB46" s="11"/>
      <c r="AC46" s="66">
        <v>0</v>
      </c>
      <c r="AD46" s="66">
        <f t="shared" si="3"/>
        <v>0</v>
      </c>
      <c r="AE46" s="67">
        <f t="shared" si="4"/>
        <v>0</v>
      </c>
      <c r="AF46" s="11">
        <v>0</v>
      </c>
      <c r="AG46" s="68" t="s">
        <v>92</v>
      </c>
      <c r="AH46" s="66">
        <f t="shared" si="5"/>
        <v>0</v>
      </c>
      <c r="AI46" s="11"/>
      <c r="AJ46" s="11"/>
      <c r="AK46" s="69">
        <v>0</v>
      </c>
      <c r="AL46" s="69">
        <v>0</v>
      </c>
      <c r="AM46" s="69">
        <v>0</v>
      </c>
      <c r="AN46" s="69">
        <v>0</v>
      </c>
      <c r="AO46" s="70">
        <v>0</v>
      </c>
      <c r="AP46" s="69">
        <f t="shared" si="7"/>
        <v>0</v>
      </c>
      <c r="AQ46" s="69"/>
      <c r="AR46" s="69"/>
      <c r="AS46" s="69"/>
      <c r="AT46" s="71">
        <f t="shared" si="8"/>
        <v>0</v>
      </c>
      <c r="AU46" s="69"/>
      <c r="AV46" s="72" t="s">
        <v>93</v>
      </c>
      <c r="AW46" s="69" t="s">
        <v>93</v>
      </c>
      <c r="AX46" s="73" t="str">
        <f t="shared" si="9"/>
        <v/>
      </c>
      <c r="BD46" s="68"/>
      <c r="BH46" s="68"/>
    </row>
    <row r="47" spans="1:60" ht="11.25" x14ac:dyDescent="0.2">
      <c r="A47" s="8">
        <v>38</v>
      </c>
      <c r="B47" s="9" t="s">
        <v>130</v>
      </c>
      <c r="C47" s="8">
        <v>1</v>
      </c>
      <c r="D47" s="64">
        <v>416740</v>
      </c>
      <c r="E47" s="11">
        <v>70000</v>
      </c>
      <c r="F47" s="11">
        <v>0</v>
      </c>
      <c r="G47" s="11">
        <v>0</v>
      </c>
      <c r="H47" s="11">
        <v>0</v>
      </c>
      <c r="I47" s="11">
        <v>0</v>
      </c>
      <c r="J47" s="11">
        <v>108011</v>
      </c>
      <c r="K47" s="65">
        <v>2033</v>
      </c>
      <c r="L47" s="11">
        <v>133474</v>
      </c>
      <c r="M47" s="11">
        <v>0</v>
      </c>
      <c r="N47" s="11">
        <v>0</v>
      </c>
      <c r="O47" s="11">
        <v>1347.71</v>
      </c>
      <c r="P47" s="11">
        <v>0</v>
      </c>
      <c r="Q47" s="11">
        <v>0</v>
      </c>
      <c r="R47" s="11">
        <v>0</v>
      </c>
      <c r="S47" s="11">
        <v>0</v>
      </c>
      <c r="T47" s="11" t="s">
        <v>90</v>
      </c>
      <c r="U47" s="11">
        <f t="shared" si="6"/>
        <v>731605.71</v>
      </c>
      <c r="V47" s="66">
        <f t="shared" si="0"/>
        <v>4.9684463335923024</v>
      </c>
      <c r="W47" s="11"/>
      <c r="X47" s="11">
        <v>8528050.2678800002</v>
      </c>
      <c r="Y47" s="11">
        <v>14725040</v>
      </c>
      <c r="Z47" s="11">
        <f t="shared" si="1"/>
        <v>6196989.7321199998</v>
      </c>
      <c r="AA47" s="11">
        <f t="shared" si="2"/>
        <v>307894.10913860757</v>
      </c>
      <c r="AB47" s="11"/>
      <c r="AC47" s="66">
        <v>168.75321543435365</v>
      </c>
      <c r="AD47" s="66">
        <f t="shared" si="3"/>
        <v>169.05559228657515</v>
      </c>
      <c r="AE47" s="67">
        <f t="shared" si="4"/>
        <v>0.30237685222149935</v>
      </c>
      <c r="AF47" s="11">
        <v>1</v>
      </c>
      <c r="AG47" s="68">
        <v>1</v>
      </c>
      <c r="AH47" s="66">
        <f t="shared" si="5"/>
        <v>169.05559228657515</v>
      </c>
      <c r="AI47" s="11"/>
      <c r="AJ47" s="11"/>
      <c r="AK47" s="69">
        <v>168.75321543435365</v>
      </c>
      <c r="AL47" s="69">
        <v>168.76009125565682</v>
      </c>
      <c r="AM47" s="69">
        <v>168.75322731837673</v>
      </c>
      <c r="AN47" s="69">
        <v>168.75321543435365</v>
      </c>
      <c r="AO47" s="70">
        <v>169.14789835257506</v>
      </c>
      <c r="AP47" s="69">
        <f t="shared" si="7"/>
        <v>169.05559228657515</v>
      </c>
      <c r="AQ47" s="69"/>
      <c r="AR47" s="69"/>
      <c r="AS47" s="69"/>
      <c r="AT47" s="71">
        <f t="shared" si="8"/>
        <v>-9.230606599990665E-2</v>
      </c>
      <c r="AU47" s="69"/>
      <c r="AV47" s="72">
        <v>5.2048110770661111</v>
      </c>
      <c r="AW47" s="69">
        <v>4.746378618873476</v>
      </c>
      <c r="AX47" s="73">
        <f t="shared" si="9"/>
        <v>-0.45843245819263512</v>
      </c>
      <c r="BD47" s="68"/>
      <c r="BH47" s="68"/>
    </row>
    <row r="48" spans="1:60" ht="11.25" x14ac:dyDescent="0.2">
      <c r="A48" s="8">
        <v>39</v>
      </c>
      <c r="B48" s="9" t="s">
        <v>131</v>
      </c>
      <c r="C48" s="8">
        <v>0</v>
      </c>
      <c r="D48" s="64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65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 t="s">
        <v>101</v>
      </c>
      <c r="U48" s="11">
        <f t="shared" si="6"/>
        <v>0</v>
      </c>
      <c r="V48" s="66">
        <f t="shared" si="0"/>
        <v>0</v>
      </c>
      <c r="W48" s="11"/>
      <c r="X48" s="11">
        <v>377077.07999999996</v>
      </c>
      <c r="Y48" s="11">
        <v>450874.05</v>
      </c>
      <c r="Z48" s="11">
        <f t="shared" si="1"/>
        <v>73796.97000000003</v>
      </c>
      <c r="AA48" s="11">
        <f t="shared" si="2"/>
        <v>0</v>
      </c>
      <c r="AB48" s="11"/>
      <c r="AC48" s="66">
        <v>0</v>
      </c>
      <c r="AD48" s="66">
        <f t="shared" si="3"/>
        <v>0</v>
      </c>
      <c r="AE48" s="67">
        <f t="shared" si="4"/>
        <v>0</v>
      </c>
      <c r="AF48" s="11">
        <v>0</v>
      </c>
      <c r="AG48" s="68" t="s">
        <v>92</v>
      </c>
      <c r="AH48" s="66">
        <f t="shared" si="5"/>
        <v>0</v>
      </c>
      <c r="AI48" s="11"/>
      <c r="AJ48" s="11"/>
      <c r="AK48" s="69">
        <v>0</v>
      </c>
      <c r="AL48" s="69">
        <v>0</v>
      </c>
      <c r="AM48" s="69">
        <v>0</v>
      </c>
      <c r="AN48" s="69">
        <v>0</v>
      </c>
      <c r="AO48" s="70">
        <v>0</v>
      </c>
      <c r="AP48" s="69">
        <f t="shared" si="7"/>
        <v>0</v>
      </c>
      <c r="AQ48" s="69"/>
      <c r="AR48" s="69"/>
      <c r="AS48" s="69"/>
      <c r="AT48" s="71">
        <f t="shared" si="8"/>
        <v>0</v>
      </c>
      <c r="AU48" s="69"/>
      <c r="AV48" s="72" t="s">
        <v>93</v>
      </c>
      <c r="AW48" s="69" t="s">
        <v>93</v>
      </c>
      <c r="AX48" s="73" t="str">
        <f t="shared" si="9"/>
        <v/>
      </c>
      <c r="BD48" s="68"/>
      <c r="BH48" s="68"/>
    </row>
    <row r="49" spans="1:60" s="11" customFormat="1" ht="11.25" x14ac:dyDescent="0.2">
      <c r="A49" s="8">
        <v>40</v>
      </c>
      <c r="B49" s="9" t="s">
        <v>132</v>
      </c>
      <c r="C49" s="8">
        <v>1</v>
      </c>
      <c r="D49" s="64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2701133</v>
      </c>
      <c r="K49" s="65">
        <v>2203918</v>
      </c>
      <c r="L49" s="11">
        <v>3121140.43</v>
      </c>
      <c r="M49" s="11">
        <v>4600</v>
      </c>
      <c r="N49" s="11">
        <v>0</v>
      </c>
      <c r="O49" s="11">
        <v>35158.9</v>
      </c>
      <c r="P49" s="11">
        <v>0</v>
      </c>
      <c r="Q49" s="11">
        <v>0</v>
      </c>
      <c r="R49" s="11">
        <v>0</v>
      </c>
      <c r="S49" s="11">
        <v>0</v>
      </c>
      <c r="T49" s="11" t="s">
        <v>101</v>
      </c>
      <c r="U49" s="11">
        <f t="shared" si="6"/>
        <v>5881152.0290000001</v>
      </c>
      <c r="V49" s="66">
        <f t="shared" si="0"/>
        <v>6.3261498681406332</v>
      </c>
      <c r="X49" s="11">
        <v>72501248.639650002</v>
      </c>
      <c r="Y49" s="11">
        <v>92965739.850999996</v>
      </c>
      <c r="Z49" s="11">
        <f t="shared" si="1"/>
        <v>20464491.211349994</v>
      </c>
      <c r="AA49" s="11">
        <f t="shared" si="2"/>
        <v>1294614.3837824692</v>
      </c>
      <c r="AC49" s="66">
        <v>123.88641184404838</v>
      </c>
      <c r="AD49" s="66">
        <f t="shared" si="3"/>
        <v>126.4407540383846</v>
      </c>
      <c r="AE49" s="67">
        <f t="shared" si="4"/>
        <v>2.5543421943362148</v>
      </c>
      <c r="AF49" s="11">
        <v>26</v>
      </c>
      <c r="AG49" s="68">
        <v>1</v>
      </c>
      <c r="AH49" s="66">
        <f t="shared" si="5"/>
        <v>126.4407540383846</v>
      </c>
      <c r="AK49" s="69">
        <v>123.88641184404838</v>
      </c>
      <c r="AL49" s="69">
        <v>123.86055755908612</v>
      </c>
      <c r="AM49" s="69">
        <v>123.88641184404838</v>
      </c>
      <c r="AN49" s="69">
        <v>123.88641184404838</v>
      </c>
      <c r="AO49" s="70">
        <v>125.935368260827</v>
      </c>
      <c r="AP49" s="69">
        <f t="shared" si="7"/>
        <v>126.4407540383846</v>
      </c>
      <c r="AQ49" s="69"/>
      <c r="AR49" s="69"/>
      <c r="AS49" s="69"/>
      <c r="AT49" s="71">
        <f t="shared" si="8"/>
        <v>0.50538577755759206</v>
      </c>
      <c r="AU49" s="69"/>
      <c r="AV49" s="72">
        <v>6.1371922885330239</v>
      </c>
      <c r="AW49" s="69">
        <v>8.5543560114592889</v>
      </c>
      <c r="AX49" s="73">
        <f t="shared" si="9"/>
        <v>2.417163722926265</v>
      </c>
      <c r="BD49" s="68"/>
      <c r="BH49" s="68"/>
    </row>
    <row r="50" spans="1:60" s="11" customFormat="1" ht="11.25" x14ac:dyDescent="0.2">
      <c r="A50" s="8">
        <v>41</v>
      </c>
      <c r="B50" s="9" t="s">
        <v>133</v>
      </c>
      <c r="C50" s="8">
        <v>1</v>
      </c>
      <c r="D50" s="64">
        <v>0</v>
      </c>
      <c r="E50" s="11">
        <v>293085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65">
        <v>439</v>
      </c>
      <c r="L50" s="11">
        <v>327944.02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 t="s">
        <v>101</v>
      </c>
      <c r="U50" s="11">
        <f t="shared" si="6"/>
        <v>391907.20600000001</v>
      </c>
      <c r="V50" s="66">
        <f t="shared" si="0"/>
        <v>3.6836714165379854</v>
      </c>
      <c r="X50" s="11">
        <v>5743102.1100000003</v>
      </c>
      <c r="Y50" s="11">
        <v>10639038.114</v>
      </c>
      <c r="Z50" s="11">
        <f t="shared" si="1"/>
        <v>4895936.0039999997</v>
      </c>
      <c r="AA50" s="11">
        <f t="shared" si="2"/>
        <v>180350.19515134004</v>
      </c>
      <c r="AC50" s="66">
        <v>175.59113763812198</v>
      </c>
      <c r="AD50" s="66">
        <f t="shared" si="3"/>
        <v>182.10868827558872</v>
      </c>
      <c r="AE50" s="67">
        <f t="shared" si="4"/>
        <v>6.5175506374667407</v>
      </c>
      <c r="AF50" s="11">
        <v>0</v>
      </c>
      <c r="AG50" s="68">
        <v>1</v>
      </c>
      <c r="AH50" s="66">
        <f t="shared" si="5"/>
        <v>182.10868827558872</v>
      </c>
      <c r="AK50" s="69">
        <v>175.59113763812198</v>
      </c>
      <c r="AL50" s="69">
        <v>175.59113062490891</v>
      </c>
      <c r="AM50" s="69">
        <v>175.59113763812198</v>
      </c>
      <c r="AN50" s="69">
        <v>175.59113763812198</v>
      </c>
      <c r="AO50" s="70">
        <v>181.73741000891064</v>
      </c>
      <c r="AP50" s="69">
        <f t="shared" si="7"/>
        <v>182.10868827558872</v>
      </c>
      <c r="AQ50" s="69"/>
      <c r="AR50" s="69"/>
      <c r="AS50" s="69"/>
      <c r="AT50" s="71">
        <f t="shared" si="8"/>
        <v>0.3712782666780754</v>
      </c>
      <c r="AU50" s="69"/>
      <c r="AV50" s="72">
        <v>2.9123783821933524</v>
      </c>
      <c r="AW50" s="69">
        <v>6.7327756148614473</v>
      </c>
      <c r="AX50" s="73">
        <f t="shared" si="9"/>
        <v>3.8203972326680948</v>
      </c>
      <c r="BD50" s="68"/>
      <c r="BH50" s="68"/>
    </row>
    <row r="51" spans="1:60" s="11" customFormat="1" ht="11.25" x14ac:dyDescent="0.2">
      <c r="A51" s="8">
        <v>42</v>
      </c>
      <c r="B51" s="9" t="s">
        <v>134</v>
      </c>
      <c r="C51" s="8">
        <v>0</v>
      </c>
      <c r="D51" s="6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5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f t="shared" si="6"/>
        <v>0</v>
      </c>
      <c r="V51" s="66">
        <f t="shared" si="0"/>
        <v>0</v>
      </c>
      <c r="X51" s="11">
        <v>228660.24000000002</v>
      </c>
      <c r="Y51" s="11">
        <v>2165404</v>
      </c>
      <c r="Z51" s="11">
        <f t="shared" si="1"/>
        <v>1936743.76</v>
      </c>
      <c r="AA51" s="11">
        <f t="shared" si="2"/>
        <v>0</v>
      </c>
      <c r="AC51" s="66">
        <v>0</v>
      </c>
      <c r="AD51" s="66">
        <f t="shared" si="3"/>
        <v>0</v>
      </c>
      <c r="AE51" s="67">
        <f t="shared" si="4"/>
        <v>0</v>
      </c>
      <c r="AF51" s="11">
        <v>0</v>
      </c>
      <c r="AG51" s="68" t="s">
        <v>92</v>
      </c>
      <c r="AH51" s="66">
        <f t="shared" si="5"/>
        <v>0</v>
      </c>
      <c r="AK51" s="69">
        <v>0</v>
      </c>
      <c r="AL51" s="69">
        <v>0</v>
      </c>
      <c r="AM51" s="69">
        <v>0</v>
      </c>
      <c r="AN51" s="69">
        <v>0</v>
      </c>
      <c r="AO51" s="70">
        <v>0</v>
      </c>
      <c r="AP51" s="69">
        <f t="shared" si="7"/>
        <v>0</v>
      </c>
      <c r="AQ51" s="69"/>
      <c r="AR51" s="69"/>
      <c r="AS51" s="69"/>
      <c r="AT51" s="71">
        <f t="shared" si="8"/>
        <v>0</v>
      </c>
      <c r="AU51" s="69"/>
      <c r="AV51" s="72" t="s">
        <v>93</v>
      </c>
      <c r="AW51" s="69" t="s">
        <v>93</v>
      </c>
      <c r="AX51" s="73" t="str">
        <f t="shared" si="9"/>
        <v/>
      </c>
      <c r="BD51" s="68"/>
      <c r="BH51" s="68"/>
    </row>
    <row r="52" spans="1:60" s="11" customFormat="1" ht="11.25" x14ac:dyDescent="0.2">
      <c r="A52" s="8">
        <v>43</v>
      </c>
      <c r="B52" s="9" t="s">
        <v>135</v>
      </c>
      <c r="C52" s="8">
        <v>1</v>
      </c>
      <c r="D52" s="64">
        <v>0</v>
      </c>
      <c r="E52" s="11">
        <v>241050</v>
      </c>
      <c r="F52" s="11">
        <v>0</v>
      </c>
      <c r="G52" s="11">
        <v>0</v>
      </c>
      <c r="H52" s="11">
        <v>0</v>
      </c>
      <c r="I52" s="11">
        <v>0</v>
      </c>
      <c r="J52" s="11">
        <v>49545</v>
      </c>
      <c r="K52" s="65">
        <v>800</v>
      </c>
      <c r="L52" s="11">
        <v>42055</v>
      </c>
      <c r="M52" s="11">
        <v>0</v>
      </c>
      <c r="N52" s="11">
        <v>0</v>
      </c>
      <c r="O52" s="11">
        <v>4548.6000000000004</v>
      </c>
      <c r="P52" s="11">
        <v>0</v>
      </c>
      <c r="Q52" s="11">
        <v>0</v>
      </c>
      <c r="R52" s="11">
        <v>0</v>
      </c>
      <c r="S52" s="11">
        <v>0</v>
      </c>
      <c r="T52" s="11" t="s">
        <v>101</v>
      </c>
      <c r="U52" s="11">
        <f t="shared" si="6"/>
        <v>308560.09999999998</v>
      </c>
      <c r="V52" s="66">
        <f t="shared" si="0"/>
        <v>6.6985058338049051</v>
      </c>
      <c r="X52" s="11">
        <v>3511281.75</v>
      </c>
      <c r="Y52" s="11">
        <v>4606401.9000000004</v>
      </c>
      <c r="Z52" s="11">
        <f t="shared" si="1"/>
        <v>1095120.1500000004</v>
      </c>
      <c r="AA52" s="11">
        <f t="shared" si="2"/>
        <v>73356.68713492305</v>
      </c>
      <c r="AC52" s="66">
        <v>140.87767422029228</v>
      </c>
      <c r="AD52" s="66">
        <f t="shared" si="3"/>
        <v>129.09944389581031</v>
      </c>
      <c r="AE52" s="67">
        <f t="shared" si="4"/>
        <v>-11.778230324481967</v>
      </c>
      <c r="AF52" s="11">
        <v>4</v>
      </c>
      <c r="AG52" s="68">
        <v>1</v>
      </c>
      <c r="AH52" s="66">
        <f t="shared" si="5"/>
        <v>129.09944389581031</v>
      </c>
      <c r="AK52" s="69">
        <v>140.87767422029228</v>
      </c>
      <c r="AL52" s="69">
        <v>140.87662844807141</v>
      </c>
      <c r="AM52" s="69">
        <v>140.87767422029228</v>
      </c>
      <c r="AN52" s="69">
        <v>140.87767422029228</v>
      </c>
      <c r="AO52" s="70">
        <v>129.52240174177746</v>
      </c>
      <c r="AP52" s="69">
        <f t="shared" si="7"/>
        <v>129.09944389581031</v>
      </c>
      <c r="AQ52" s="69"/>
      <c r="AR52" s="69"/>
      <c r="AS52" s="69"/>
      <c r="AT52" s="71">
        <f t="shared" si="8"/>
        <v>-0.42295784596714725</v>
      </c>
      <c r="AU52" s="69"/>
      <c r="AV52" s="72">
        <v>12.034688886941209</v>
      </c>
      <c r="AW52" s="69">
        <v>1.5801562745620057</v>
      </c>
      <c r="AX52" s="73">
        <f t="shared" si="9"/>
        <v>-10.454532612379204</v>
      </c>
      <c r="BD52" s="68"/>
      <c r="BH52" s="68"/>
    </row>
    <row r="53" spans="1:60" s="11" customFormat="1" ht="11.25" x14ac:dyDescent="0.2">
      <c r="A53" s="8">
        <v>44</v>
      </c>
      <c r="B53" s="9" t="s">
        <v>136</v>
      </c>
      <c r="C53" s="8">
        <v>1</v>
      </c>
      <c r="D53" s="64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65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 t="s">
        <v>137</v>
      </c>
      <c r="U53" s="11">
        <f t="shared" si="6"/>
        <v>0</v>
      </c>
      <c r="V53" s="66">
        <f t="shared" si="0"/>
        <v>0</v>
      </c>
      <c r="X53" s="11">
        <v>295646847.72000003</v>
      </c>
      <c r="Y53" s="11">
        <v>309459395.64999998</v>
      </c>
      <c r="Z53" s="11">
        <f t="shared" si="1"/>
        <v>13812547.929999948</v>
      </c>
      <c r="AA53" s="11">
        <f t="shared" si="2"/>
        <v>0</v>
      </c>
      <c r="AC53" s="66">
        <v>103.48764365547041</v>
      </c>
      <c r="AD53" s="66">
        <f t="shared" si="3"/>
        <v>104.67197537755636</v>
      </c>
      <c r="AE53" s="67">
        <f t="shared" si="4"/>
        <v>1.1843317220859575</v>
      </c>
      <c r="AF53" s="11">
        <v>1634</v>
      </c>
      <c r="AG53" s="68">
        <v>0</v>
      </c>
      <c r="AH53" s="66">
        <f t="shared" si="5"/>
        <v>103.48764365547041</v>
      </c>
      <c r="AK53" s="69">
        <v>103.48764365547041</v>
      </c>
      <c r="AL53" s="69">
        <v>101.73906230817566</v>
      </c>
      <c r="AM53" s="69">
        <v>101.74311669289717</v>
      </c>
      <c r="AN53" s="69">
        <v>103.48764365547041</v>
      </c>
      <c r="AO53" s="70">
        <v>103.48764365547041</v>
      </c>
      <c r="AP53" s="69">
        <f t="shared" si="7"/>
        <v>103.48764365547041</v>
      </c>
      <c r="AQ53" s="69"/>
      <c r="AR53" s="69"/>
      <c r="AS53" s="69"/>
      <c r="AT53" s="71">
        <f t="shared" si="8"/>
        <v>0</v>
      </c>
      <c r="AU53" s="69"/>
      <c r="AV53" s="72">
        <v>7.0211140846889624</v>
      </c>
      <c r="AW53" s="69">
        <v>8.022463184796722</v>
      </c>
      <c r="AX53" s="73">
        <f t="shared" si="9"/>
        <v>1.0013491001077597</v>
      </c>
      <c r="BD53" s="68"/>
      <c r="BH53" s="68"/>
    </row>
    <row r="54" spans="1:60" s="11" customFormat="1" ht="11.25" x14ac:dyDescent="0.2">
      <c r="A54" s="8">
        <v>45</v>
      </c>
      <c r="B54" s="9" t="s">
        <v>138</v>
      </c>
      <c r="C54" s="8">
        <v>1</v>
      </c>
      <c r="D54" s="64">
        <v>0</v>
      </c>
      <c r="E54" s="11">
        <v>190100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65">
        <v>83965</v>
      </c>
      <c r="L54" s="11">
        <v>42771.18</v>
      </c>
      <c r="M54" s="11">
        <v>0</v>
      </c>
      <c r="N54" s="11">
        <v>53797</v>
      </c>
      <c r="O54" s="11">
        <v>6332.2</v>
      </c>
      <c r="P54" s="11">
        <v>0</v>
      </c>
      <c r="Q54" s="11">
        <v>0</v>
      </c>
      <c r="R54" s="11">
        <v>0</v>
      </c>
      <c r="S54" s="11">
        <v>0</v>
      </c>
      <c r="T54" s="11" t="s">
        <v>101</v>
      </c>
      <c r="U54" s="11">
        <f t="shared" si="6"/>
        <v>347025.554</v>
      </c>
      <c r="V54" s="66">
        <f t="shared" si="0"/>
        <v>8.5195106680952026</v>
      </c>
      <c r="X54" s="11">
        <v>3240938.5500000003</v>
      </c>
      <c r="Y54" s="11">
        <v>4073303.8259999999</v>
      </c>
      <c r="Z54" s="11">
        <f t="shared" si="1"/>
        <v>832365.27599999961</v>
      </c>
      <c r="AA54" s="11">
        <f t="shared" si="2"/>
        <v>70913.448486340043</v>
      </c>
      <c r="AC54" s="66">
        <v>125.21223210788381</v>
      </c>
      <c r="AD54" s="66">
        <f t="shared" si="3"/>
        <v>123.49479373848848</v>
      </c>
      <c r="AE54" s="67">
        <f t="shared" si="4"/>
        <v>-1.7174383693953246</v>
      </c>
      <c r="AF54" s="11">
        <v>4</v>
      </c>
      <c r="AG54" s="68">
        <v>1</v>
      </c>
      <c r="AH54" s="66">
        <f t="shared" si="5"/>
        <v>123.49479373848848</v>
      </c>
      <c r="AK54" s="69">
        <v>125.21223210788381</v>
      </c>
      <c r="AL54" s="69">
        <v>125.11365204950786</v>
      </c>
      <c r="AM54" s="69">
        <v>125.21223210788381</v>
      </c>
      <c r="AN54" s="69">
        <v>125.21223210788381</v>
      </c>
      <c r="AO54" s="70">
        <v>124.39761144957697</v>
      </c>
      <c r="AP54" s="69">
        <f t="shared" si="7"/>
        <v>123.49479373848848</v>
      </c>
      <c r="AQ54" s="69"/>
      <c r="AR54" s="69"/>
      <c r="AS54" s="69"/>
      <c r="AT54" s="71">
        <f t="shared" si="8"/>
        <v>-0.90281771108848829</v>
      </c>
      <c r="AU54" s="69"/>
      <c r="AV54" s="72">
        <v>9.8593664636301988</v>
      </c>
      <c r="AW54" s="69">
        <v>8.8270922612391729</v>
      </c>
      <c r="AX54" s="73">
        <f t="shared" si="9"/>
        <v>-1.0322742023910259</v>
      </c>
      <c r="BD54" s="68"/>
      <c r="BH54" s="68"/>
    </row>
    <row r="55" spans="1:60" s="11" customFormat="1" ht="11.25" x14ac:dyDescent="0.2">
      <c r="A55" s="8">
        <v>46</v>
      </c>
      <c r="B55" s="9" t="s">
        <v>139</v>
      </c>
      <c r="C55" s="8">
        <v>1</v>
      </c>
      <c r="D55" s="64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104175</v>
      </c>
      <c r="J55" s="11">
        <v>4060633</v>
      </c>
      <c r="K55" s="65">
        <v>0</v>
      </c>
      <c r="L55" s="11">
        <v>2702438.5674000001</v>
      </c>
      <c r="M55" s="11">
        <v>53668</v>
      </c>
      <c r="N55" s="11">
        <v>0</v>
      </c>
      <c r="O55" s="11">
        <v>9457.77</v>
      </c>
      <c r="P55" s="11">
        <v>0</v>
      </c>
      <c r="Q55" s="11">
        <v>0</v>
      </c>
      <c r="R55" s="11">
        <v>0</v>
      </c>
      <c r="S55" s="11">
        <v>0</v>
      </c>
      <c r="T55" s="11" t="s">
        <v>101</v>
      </c>
      <c r="U55" s="11">
        <f t="shared" si="6"/>
        <v>5038665.3402199997</v>
      </c>
      <c r="V55" s="66">
        <f t="shared" si="0"/>
        <v>2.890347114248911</v>
      </c>
      <c r="X55" s="11">
        <v>89394640.063260004</v>
      </c>
      <c r="Y55" s="11">
        <v>174327343.43152943</v>
      </c>
      <c r="Z55" s="11">
        <f t="shared" si="1"/>
        <v>84932703.368269429</v>
      </c>
      <c r="AA55" s="11">
        <f t="shared" si="2"/>
        <v>2454849.9408583632</v>
      </c>
      <c r="AC55" s="66">
        <v>202.41465845269008</v>
      </c>
      <c r="AD55" s="66">
        <f t="shared" si="3"/>
        <v>192.26263830700108</v>
      </c>
      <c r="AE55" s="67">
        <f t="shared" si="4"/>
        <v>-10.152020145688994</v>
      </c>
      <c r="AF55" s="11">
        <v>1</v>
      </c>
      <c r="AG55" s="68">
        <v>1</v>
      </c>
      <c r="AH55" s="66">
        <f t="shared" si="5"/>
        <v>192.26263830700108</v>
      </c>
      <c r="AK55" s="69">
        <v>202.41465845269008</v>
      </c>
      <c r="AL55" s="69">
        <v>202.44216307505357</v>
      </c>
      <c r="AM55" s="69">
        <v>202.41465845269008</v>
      </c>
      <c r="AN55" s="69">
        <v>202.41465845269008</v>
      </c>
      <c r="AO55" s="70">
        <v>192.00275597795476</v>
      </c>
      <c r="AP55" s="69">
        <f t="shared" si="7"/>
        <v>192.26263830700108</v>
      </c>
      <c r="AQ55" s="69"/>
      <c r="AR55" s="69"/>
      <c r="AS55" s="69"/>
      <c r="AT55" s="71">
        <f t="shared" si="8"/>
        <v>0.25988232904632014</v>
      </c>
      <c r="AU55" s="69"/>
      <c r="AV55" s="72">
        <v>8.6797107013915777</v>
      </c>
      <c r="AW55" s="69">
        <v>2.6585568648156253</v>
      </c>
      <c r="AX55" s="73">
        <f t="shared" si="9"/>
        <v>-6.0211538365759525</v>
      </c>
      <c r="BD55" s="68"/>
      <c r="BH55" s="68"/>
    </row>
    <row r="56" spans="1:60" s="11" customFormat="1" ht="11.25" x14ac:dyDescent="0.2">
      <c r="A56" s="8">
        <v>47</v>
      </c>
      <c r="B56" s="9" t="s">
        <v>140</v>
      </c>
      <c r="C56" s="8">
        <v>0</v>
      </c>
      <c r="D56" s="64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65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f t="shared" si="6"/>
        <v>0</v>
      </c>
      <c r="V56" s="66">
        <f t="shared" si="0"/>
        <v>0</v>
      </c>
      <c r="X56" s="11">
        <v>16490.760000000002</v>
      </c>
      <c r="Y56" s="11">
        <v>40806</v>
      </c>
      <c r="Z56" s="11">
        <f t="shared" si="1"/>
        <v>24315.239999999998</v>
      </c>
      <c r="AA56" s="11">
        <f t="shared" si="2"/>
        <v>0</v>
      </c>
      <c r="AC56" s="66">
        <v>0</v>
      </c>
      <c r="AD56" s="66">
        <f t="shared" si="3"/>
        <v>0</v>
      </c>
      <c r="AE56" s="67">
        <f t="shared" si="4"/>
        <v>0</v>
      </c>
      <c r="AF56" s="11">
        <v>0</v>
      </c>
      <c r="AG56" s="68" t="s">
        <v>92</v>
      </c>
      <c r="AH56" s="66">
        <f t="shared" si="5"/>
        <v>0</v>
      </c>
      <c r="AK56" s="69">
        <v>0</v>
      </c>
      <c r="AL56" s="69">
        <v>0</v>
      </c>
      <c r="AM56" s="69">
        <v>0</v>
      </c>
      <c r="AN56" s="69">
        <v>0</v>
      </c>
      <c r="AO56" s="70">
        <v>0</v>
      </c>
      <c r="AP56" s="69">
        <f t="shared" si="7"/>
        <v>0</v>
      </c>
      <c r="AQ56" s="69"/>
      <c r="AR56" s="69"/>
      <c r="AS56" s="69"/>
      <c r="AT56" s="71">
        <f t="shared" si="8"/>
        <v>0</v>
      </c>
      <c r="AU56" s="69"/>
      <c r="AV56" s="72" t="s">
        <v>93</v>
      </c>
      <c r="AW56" s="69" t="s">
        <v>93</v>
      </c>
      <c r="AX56" s="73" t="str">
        <f t="shared" si="9"/>
        <v/>
      </c>
      <c r="BD56" s="68"/>
      <c r="BH56" s="68"/>
    </row>
    <row r="57" spans="1:60" s="11" customFormat="1" ht="11.25" x14ac:dyDescent="0.2">
      <c r="A57" s="8">
        <v>48</v>
      </c>
      <c r="B57" s="9" t="s">
        <v>141</v>
      </c>
      <c r="C57" s="8">
        <v>1</v>
      </c>
      <c r="D57" s="64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3935857</v>
      </c>
      <c r="K57" s="65">
        <v>2353480</v>
      </c>
      <c r="L57" s="11">
        <v>2968676</v>
      </c>
      <c r="M57" s="11">
        <v>7893</v>
      </c>
      <c r="N57" s="11">
        <v>73331</v>
      </c>
      <c r="O57" s="11">
        <v>3290.14</v>
      </c>
      <c r="P57" s="11">
        <v>0</v>
      </c>
      <c r="Q57" s="11">
        <v>0</v>
      </c>
      <c r="R57" s="11">
        <v>0</v>
      </c>
      <c r="S57" s="11">
        <v>0</v>
      </c>
      <c r="T57" s="11" t="s">
        <v>90</v>
      </c>
      <c r="U57" s="11">
        <f t="shared" si="6"/>
        <v>9342527.1400000006</v>
      </c>
      <c r="V57" s="66">
        <f t="shared" si="0"/>
        <v>10.590558717486102</v>
      </c>
      <c r="X57" s="11">
        <v>46103747.98904001</v>
      </c>
      <c r="Y57" s="11">
        <v>88215621</v>
      </c>
      <c r="Z57" s="11">
        <f t="shared" si="1"/>
        <v>42111873.01095999</v>
      </c>
      <c r="AA57" s="11">
        <f t="shared" si="2"/>
        <v>4459882.6382589005</v>
      </c>
      <c r="AC57" s="66">
        <v>180.9243679505129</v>
      </c>
      <c r="AD57" s="66">
        <f t="shared" si="3"/>
        <v>181.66795979722056</v>
      </c>
      <c r="AE57" s="67">
        <f t="shared" si="4"/>
        <v>0.74359184670765899</v>
      </c>
      <c r="AF57" s="11">
        <v>2</v>
      </c>
      <c r="AG57" s="68">
        <v>1</v>
      </c>
      <c r="AH57" s="66">
        <f t="shared" si="5"/>
        <v>181.66795979722056</v>
      </c>
      <c r="AK57" s="69">
        <v>180.9243679505129</v>
      </c>
      <c r="AL57" s="69">
        <v>181.07158038143021</v>
      </c>
      <c r="AM57" s="69">
        <v>180.92449241612894</v>
      </c>
      <c r="AN57" s="69">
        <v>180.9243679505129</v>
      </c>
      <c r="AO57" s="70">
        <v>181.65619876600977</v>
      </c>
      <c r="AP57" s="69">
        <f t="shared" si="7"/>
        <v>181.66795979722056</v>
      </c>
      <c r="AQ57" s="69"/>
      <c r="AR57" s="69"/>
      <c r="AS57" s="69"/>
      <c r="AT57" s="71">
        <f t="shared" si="8"/>
        <v>1.1761031210795636E-2</v>
      </c>
      <c r="AU57" s="69"/>
      <c r="AV57" s="72">
        <v>4.3823788685965912</v>
      </c>
      <c r="AW57" s="69">
        <v>5.2196144348174123</v>
      </c>
      <c r="AX57" s="73">
        <f t="shared" si="9"/>
        <v>0.83723556622082107</v>
      </c>
      <c r="BD57" s="68"/>
      <c r="BH57" s="68"/>
    </row>
    <row r="58" spans="1:60" s="11" customFormat="1" ht="11.25" x14ac:dyDescent="0.2">
      <c r="A58" s="8">
        <v>49</v>
      </c>
      <c r="B58" s="9" t="s">
        <v>142</v>
      </c>
      <c r="C58" s="8">
        <v>1</v>
      </c>
      <c r="D58" s="64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6715537</v>
      </c>
      <c r="K58" s="65">
        <v>0</v>
      </c>
      <c r="L58" s="11">
        <v>5756287.6600000001</v>
      </c>
      <c r="M58" s="11">
        <v>102324</v>
      </c>
      <c r="N58" s="11">
        <v>0</v>
      </c>
      <c r="O58" s="11">
        <v>1656061.61</v>
      </c>
      <c r="P58" s="11">
        <v>0</v>
      </c>
      <c r="Q58" s="11">
        <v>0</v>
      </c>
      <c r="R58" s="11">
        <v>0</v>
      </c>
      <c r="S58" s="11">
        <v>0</v>
      </c>
      <c r="T58" s="11" t="s">
        <v>90</v>
      </c>
      <c r="U58" s="11">
        <f t="shared" si="6"/>
        <v>14230210.27</v>
      </c>
      <c r="V58" s="66">
        <f t="shared" si="0"/>
        <v>5.4315264929554887</v>
      </c>
      <c r="X58" s="11">
        <v>112732473.50964999</v>
      </c>
      <c r="Y58" s="11">
        <v>261992835.50317052</v>
      </c>
      <c r="Z58" s="11">
        <f t="shared" si="1"/>
        <v>149260361.99352053</v>
      </c>
      <c r="AA58" s="11">
        <f t="shared" si="2"/>
        <v>8107116.105159333</v>
      </c>
      <c r="AC58" s="66">
        <v>226.33381903386584</v>
      </c>
      <c r="AD58" s="66">
        <f t="shared" si="3"/>
        <v>225.21081237189242</v>
      </c>
      <c r="AE58" s="67">
        <f t="shared" si="4"/>
        <v>-1.1230066619734203</v>
      </c>
      <c r="AF58" s="11">
        <v>483</v>
      </c>
      <c r="AG58" s="68">
        <v>1</v>
      </c>
      <c r="AH58" s="66">
        <f t="shared" si="5"/>
        <v>225.21081237189242</v>
      </c>
      <c r="AK58" s="69">
        <v>226.33381903386584</v>
      </c>
      <c r="AL58" s="69">
        <v>226.33248347701178</v>
      </c>
      <c r="AM58" s="69">
        <v>226.33381903386584</v>
      </c>
      <c r="AN58" s="69">
        <v>226.33381903386584</v>
      </c>
      <c r="AO58" s="70">
        <v>225.48132327306391</v>
      </c>
      <c r="AP58" s="69">
        <f t="shared" si="7"/>
        <v>225.21081237189242</v>
      </c>
      <c r="AQ58" s="69"/>
      <c r="AR58" s="69"/>
      <c r="AS58" s="69"/>
      <c r="AT58" s="71">
        <f t="shared" si="8"/>
        <v>-0.27051090117149101</v>
      </c>
      <c r="AU58" s="69"/>
      <c r="AV58" s="72">
        <v>6.4153480264197231</v>
      </c>
      <c r="AW58" s="69">
        <v>5.4044043925644356</v>
      </c>
      <c r="AX58" s="73">
        <f t="shared" si="9"/>
        <v>-1.0109436338552875</v>
      </c>
      <c r="BD58" s="68"/>
      <c r="BH58" s="68"/>
    </row>
    <row r="59" spans="1:60" s="11" customFormat="1" ht="11.25" x14ac:dyDescent="0.2">
      <c r="A59" s="8">
        <v>50</v>
      </c>
      <c r="B59" s="9" t="s">
        <v>143</v>
      </c>
      <c r="C59" s="8">
        <v>1</v>
      </c>
      <c r="D59" s="64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1974307</v>
      </c>
      <c r="K59" s="65">
        <v>1418896</v>
      </c>
      <c r="L59" s="11">
        <v>2025797</v>
      </c>
      <c r="M59" s="11">
        <v>0</v>
      </c>
      <c r="N59" s="11">
        <v>0</v>
      </c>
      <c r="O59" s="11">
        <v>30709.21</v>
      </c>
      <c r="P59" s="11">
        <v>0</v>
      </c>
      <c r="Q59" s="11">
        <v>0</v>
      </c>
      <c r="R59" s="11">
        <v>0</v>
      </c>
      <c r="S59" s="11">
        <v>0</v>
      </c>
      <c r="T59" s="11" t="s">
        <v>90</v>
      </c>
      <c r="U59" s="11">
        <f t="shared" si="6"/>
        <v>5449709.21</v>
      </c>
      <c r="V59" s="66">
        <f t="shared" si="0"/>
        <v>8.6029990884691365</v>
      </c>
      <c r="X59" s="11">
        <v>43350134.769279994</v>
      </c>
      <c r="Y59" s="11">
        <v>63346620.799999997</v>
      </c>
      <c r="Z59" s="11">
        <f t="shared" si="1"/>
        <v>19996486.030720003</v>
      </c>
      <c r="AA59" s="11">
        <f t="shared" si="2"/>
        <v>1720297.5109487001</v>
      </c>
      <c r="AC59" s="66">
        <v>145.60888917930052</v>
      </c>
      <c r="AD59" s="66">
        <f t="shared" si="3"/>
        <v>142.15947336044431</v>
      </c>
      <c r="AE59" s="67">
        <f t="shared" si="4"/>
        <v>-3.4494158188562096</v>
      </c>
      <c r="AF59" s="11">
        <v>17</v>
      </c>
      <c r="AG59" s="68">
        <v>1</v>
      </c>
      <c r="AH59" s="66">
        <f t="shared" si="5"/>
        <v>142.15947336044431</v>
      </c>
      <c r="AK59" s="69">
        <v>145.60888917930052</v>
      </c>
      <c r="AL59" s="69">
        <v>145.68219922172105</v>
      </c>
      <c r="AM59" s="69">
        <v>145.6093362261806</v>
      </c>
      <c r="AN59" s="69">
        <v>145.60888917930052</v>
      </c>
      <c r="AO59" s="70">
        <v>142.22808018054855</v>
      </c>
      <c r="AP59" s="69">
        <f t="shared" si="7"/>
        <v>142.15947336044431</v>
      </c>
      <c r="AQ59" s="69"/>
      <c r="AR59" s="69"/>
      <c r="AS59" s="69"/>
      <c r="AT59" s="71">
        <f t="shared" si="8"/>
        <v>-6.8606820104236022E-2</v>
      </c>
      <c r="AU59" s="69"/>
      <c r="AV59" s="72">
        <v>5.8321213174068953</v>
      </c>
      <c r="AW59" s="69">
        <v>3.2422423531478999</v>
      </c>
      <c r="AX59" s="73">
        <f t="shared" si="9"/>
        <v>-2.5898789642589954</v>
      </c>
      <c r="BD59" s="68"/>
      <c r="BH59" s="68"/>
    </row>
    <row r="60" spans="1:60" s="11" customFormat="1" ht="11.25" x14ac:dyDescent="0.2">
      <c r="A60" s="8">
        <v>51</v>
      </c>
      <c r="B60" s="9" t="s">
        <v>144</v>
      </c>
      <c r="C60" s="8">
        <v>1</v>
      </c>
      <c r="D60" s="64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207480</v>
      </c>
      <c r="K60" s="65">
        <v>0</v>
      </c>
      <c r="L60" s="11">
        <v>373379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 t="s">
        <v>90</v>
      </c>
      <c r="U60" s="11">
        <f t="shared" si="6"/>
        <v>580859</v>
      </c>
      <c r="V60" s="66">
        <f t="shared" si="0"/>
        <v>4.2577613237947078</v>
      </c>
      <c r="X60" s="11">
        <v>6639945.1630799994</v>
      </c>
      <c r="Y60" s="11">
        <v>13642357</v>
      </c>
      <c r="Z60" s="11">
        <f t="shared" si="1"/>
        <v>7002411.8369200006</v>
      </c>
      <c r="AA60" s="11">
        <f t="shared" si="2"/>
        <v>298145.98292520235</v>
      </c>
      <c r="AC60" s="66">
        <v>198.84383857259121</v>
      </c>
      <c r="AD60" s="66">
        <f t="shared" si="3"/>
        <v>200.96869310416054</v>
      </c>
      <c r="AE60" s="67">
        <f t="shared" si="4"/>
        <v>2.1248545315693264</v>
      </c>
      <c r="AF60" s="11">
        <v>0</v>
      </c>
      <c r="AG60" s="68">
        <v>1</v>
      </c>
      <c r="AH60" s="66">
        <f t="shared" si="5"/>
        <v>200.96869310416054</v>
      </c>
      <c r="AK60" s="69">
        <v>198.84383857259121</v>
      </c>
      <c r="AL60" s="69">
        <v>198.84383857259121</v>
      </c>
      <c r="AM60" s="69">
        <v>198.84383857259121</v>
      </c>
      <c r="AN60" s="69">
        <v>198.84383857259121</v>
      </c>
      <c r="AO60" s="70">
        <v>200.96869310416054</v>
      </c>
      <c r="AP60" s="69">
        <f t="shared" si="7"/>
        <v>200.96869310416054</v>
      </c>
      <c r="AQ60" s="69"/>
      <c r="AR60" s="69"/>
      <c r="AS60" s="69"/>
      <c r="AT60" s="71">
        <f t="shared" si="8"/>
        <v>0</v>
      </c>
      <c r="AU60" s="69"/>
      <c r="AV60" s="72">
        <v>3.4236262633614913</v>
      </c>
      <c r="AW60" s="69">
        <v>3.7886191096155484</v>
      </c>
      <c r="AX60" s="73">
        <f t="shared" si="9"/>
        <v>0.36499284625405704</v>
      </c>
      <c r="BD60" s="68"/>
      <c r="BH60" s="68"/>
    </row>
    <row r="61" spans="1:60" s="11" customFormat="1" ht="11.25" x14ac:dyDescent="0.2">
      <c r="A61" s="8">
        <v>52</v>
      </c>
      <c r="B61" s="9" t="s">
        <v>145</v>
      </c>
      <c r="C61" s="8">
        <v>1</v>
      </c>
      <c r="D61" s="64">
        <v>47000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995591</v>
      </c>
      <c r="K61" s="65">
        <v>679541</v>
      </c>
      <c r="L61" s="11">
        <v>978524</v>
      </c>
      <c r="M61" s="11">
        <v>0</v>
      </c>
      <c r="N61" s="11">
        <v>0</v>
      </c>
      <c r="O61" s="11">
        <v>91612.78</v>
      </c>
      <c r="P61" s="11">
        <v>0</v>
      </c>
      <c r="Q61" s="11">
        <v>0</v>
      </c>
      <c r="R61" s="11">
        <v>0</v>
      </c>
      <c r="S61" s="11">
        <v>0</v>
      </c>
      <c r="T61" s="11" t="s">
        <v>90</v>
      </c>
      <c r="U61" s="11">
        <f t="shared" si="6"/>
        <v>2792268.78</v>
      </c>
      <c r="V61" s="66">
        <f t="shared" si="0"/>
        <v>9.362597910421286</v>
      </c>
      <c r="X61" s="11">
        <v>21283331.499319997</v>
      </c>
      <c r="Y61" s="11">
        <v>29823653.719999999</v>
      </c>
      <c r="Z61" s="11">
        <f t="shared" si="1"/>
        <v>8540322.2206800021</v>
      </c>
      <c r="AA61" s="11">
        <f t="shared" si="2"/>
        <v>799596.02977663069</v>
      </c>
      <c r="AC61" s="66">
        <v>139.78380954007878</v>
      </c>
      <c r="AD61" s="66">
        <f t="shared" si="3"/>
        <v>136.36989909756699</v>
      </c>
      <c r="AE61" s="67">
        <f t="shared" si="4"/>
        <v>-3.4139104425117921</v>
      </c>
      <c r="AF61" s="11">
        <v>71</v>
      </c>
      <c r="AG61" s="68">
        <v>1</v>
      </c>
      <c r="AH61" s="66">
        <f t="shared" si="5"/>
        <v>136.36989909756699</v>
      </c>
      <c r="AK61" s="69">
        <v>139.78380954007878</v>
      </c>
      <c r="AL61" s="69">
        <v>139.78260305063372</v>
      </c>
      <c r="AM61" s="69">
        <v>139.78380954007878</v>
      </c>
      <c r="AN61" s="69">
        <v>139.78380954007878</v>
      </c>
      <c r="AO61" s="70">
        <v>136.37659170626839</v>
      </c>
      <c r="AP61" s="69">
        <f t="shared" si="7"/>
        <v>136.36989909756699</v>
      </c>
      <c r="AQ61" s="69"/>
      <c r="AR61" s="69"/>
      <c r="AS61" s="69"/>
      <c r="AT61" s="71">
        <f t="shared" si="8"/>
        <v>-6.6926087013996494E-3</v>
      </c>
      <c r="AU61" s="69"/>
      <c r="AV61" s="72">
        <v>7.8144987715006593</v>
      </c>
      <c r="AW61" s="69">
        <v>5.3511206732993157</v>
      </c>
      <c r="AX61" s="73">
        <f t="shared" si="9"/>
        <v>-2.4633780982013436</v>
      </c>
      <c r="BD61" s="68"/>
      <c r="BH61" s="68"/>
    </row>
    <row r="62" spans="1:60" s="11" customFormat="1" ht="11.25" x14ac:dyDescent="0.2">
      <c r="A62" s="8">
        <v>53</v>
      </c>
      <c r="B62" s="9" t="s">
        <v>146</v>
      </c>
      <c r="C62" s="8">
        <v>0</v>
      </c>
      <c r="D62" s="64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65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f t="shared" si="6"/>
        <v>0</v>
      </c>
      <c r="V62" s="66">
        <f t="shared" si="0"/>
        <v>0</v>
      </c>
      <c r="X62" s="11">
        <v>131926.08000000002</v>
      </c>
      <c r="Y62" s="11">
        <v>213216</v>
      </c>
      <c r="Z62" s="11">
        <f t="shared" si="1"/>
        <v>81289.919999999984</v>
      </c>
      <c r="AA62" s="11">
        <f t="shared" si="2"/>
        <v>0</v>
      </c>
      <c r="AC62" s="66">
        <v>0</v>
      </c>
      <c r="AD62" s="66">
        <f t="shared" si="3"/>
        <v>0</v>
      </c>
      <c r="AE62" s="67">
        <f t="shared" si="4"/>
        <v>0</v>
      </c>
      <c r="AF62" s="11">
        <v>0</v>
      </c>
      <c r="AG62" s="68" t="s">
        <v>92</v>
      </c>
      <c r="AH62" s="66">
        <f t="shared" si="5"/>
        <v>0</v>
      </c>
      <c r="AK62" s="69">
        <v>0</v>
      </c>
      <c r="AL62" s="69">
        <v>0</v>
      </c>
      <c r="AM62" s="69">
        <v>0</v>
      </c>
      <c r="AN62" s="69">
        <v>0</v>
      </c>
      <c r="AO62" s="70">
        <v>0</v>
      </c>
      <c r="AP62" s="69">
        <f t="shared" si="7"/>
        <v>0</v>
      </c>
      <c r="AQ62" s="69"/>
      <c r="AR62" s="69"/>
      <c r="AS62" s="69"/>
      <c r="AT62" s="71">
        <f t="shared" si="8"/>
        <v>0</v>
      </c>
      <c r="AU62" s="69"/>
      <c r="AV62" s="72" t="s">
        <v>93</v>
      </c>
      <c r="AW62" s="69" t="s">
        <v>93</v>
      </c>
      <c r="AX62" s="73" t="str">
        <f t="shared" si="9"/>
        <v/>
      </c>
      <c r="BD62" s="68"/>
      <c r="BH62" s="68"/>
    </row>
    <row r="63" spans="1:60" s="11" customFormat="1" ht="11.25" x14ac:dyDescent="0.2">
      <c r="A63" s="8">
        <v>54</v>
      </c>
      <c r="B63" s="9" t="s">
        <v>147</v>
      </c>
      <c r="C63" s="8">
        <v>0</v>
      </c>
      <c r="D63" s="64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65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f t="shared" si="6"/>
        <v>0</v>
      </c>
      <c r="V63" s="66">
        <f t="shared" si="0"/>
        <v>0</v>
      </c>
      <c r="X63" s="11">
        <v>0</v>
      </c>
      <c r="Y63" s="11">
        <v>25000</v>
      </c>
      <c r="Z63" s="11">
        <f t="shared" si="1"/>
        <v>25000</v>
      </c>
      <c r="AA63" s="11">
        <f t="shared" si="2"/>
        <v>0</v>
      </c>
      <c r="AC63" s="66">
        <v>0</v>
      </c>
      <c r="AD63" s="66">
        <f t="shared" si="3"/>
        <v>0</v>
      </c>
      <c r="AE63" s="67">
        <f t="shared" si="4"/>
        <v>0</v>
      </c>
      <c r="AF63" s="11">
        <v>0</v>
      </c>
      <c r="AG63" s="68" t="s">
        <v>92</v>
      </c>
      <c r="AH63" s="66">
        <f t="shared" si="5"/>
        <v>0</v>
      </c>
      <c r="AK63" s="69">
        <v>0</v>
      </c>
      <c r="AL63" s="69">
        <v>0</v>
      </c>
      <c r="AM63" s="69">
        <v>0</v>
      </c>
      <c r="AN63" s="69">
        <v>0</v>
      </c>
      <c r="AO63" s="70">
        <v>0</v>
      </c>
      <c r="AP63" s="69">
        <f t="shared" si="7"/>
        <v>0</v>
      </c>
      <c r="AQ63" s="69"/>
      <c r="AR63" s="69"/>
      <c r="AS63" s="69"/>
      <c r="AT63" s="71">
        <f t="shared" si="8"/>
        <v>0</v>
      </c>
      <c r="AU63" s="69"/>
      <c r="AV63" s="72" t="s">
        <v>93</v>
      </c>
      <c r="AW63" s="69" t="s">
        <v>93</v>
      </c>
      <c r="AX63" s="73" t="str">
        <f t="shared" si="9"/>
        <v/>
      </c>
      <c r="BD63" s="68"/>
      <c r="BH63" s="68"/>
    </row>
    <row r="64" spans="1:60" s="11" customFormat="1" ht="11.25" x14ac:dyDescent="0.2">
      <c r="A64" s="8">
        <v>55</v>
      </c>
      <c r="B64" s="9" t="s">
        <v>148</v>
      </c>
      <c r="C64" s="8">
        <v>0</v>
      </c>
      <c r="D64" s="6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65">
        <v>0</v>
      </c>
      <c r="L64" s="11">
        <v>196027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f t="shared" si="6"/>
        <v>0</v>
      </c>
      <c r="V64" s="66">
        <f t="shared" si="0"/>
        <v>0</v>
      </c>
      <c r="X64" s="11">
        <v>0</v>
      </c>
      <c r="Y64" s="11">
        <v>0</v>
      </c>
      <c r="Z64" s="11">
        <f t="shared" si="1"/>
        <v>0</v>
      </c>
      <c r="AA64" s="11">
        <f t="shared" si="2"/>
        <v>0</v>
      </c>
      <c r="AC64" s="66">
        <v>0</v>
      </c>
      <c r="AD64" s="66">
        <f t="shared" si="3"/>
        <v>0</v>
      </c>
      <c r="AE64" s="67">
        <f t="shared" si="4"/>
        <v>0</v>
      </c>
      <c r="AF64" s="11">
        <v>0</v>
      </c>
      <c r="AG64" s="68" t="s">
        <v>92</v>
      </c>
      <c r="AH64" s="66">
        <f t="shared" si="5"/>
        <v>0</v>
      </c>
      <c r="AK64" s="69">
        <v>0</v>
      </c>
      <c r="AL64" s="69">
        <v>0</v>
      </c>
      <c r="AM64" s="69">
        <v>0</v>
      </c>
      <c r="AN64" s="69">
        <v>0</v>
      </c>
      <c r="AO64" s="70">
        <v>0</v>
      </c>
      <c r="AP64" s="69">
        <f t="shared" si="7"/>
        <v>0</v>
      </c>
      <c r="AQ64" s="69"/>
      <c r="AR64" s="69"/>
      <c r="AS64" s="69"/>
      <c r="AT64" s="71">
        <f t="shared" si="8"/>
        <v>0</v>
      </c>
      <c r="AU64" s="69"/>
      <c r="AV64" s="72" t="s">
        <v>93</v>
      </c>
      <c r="AW64" s="69" t="s">
        <v>93</v>
      </c>
      <c r="AX64" s="73" t="str">
        <f t="shared" si="9"/>
        <v/>
      </c>
      <c r="BD64" s="68"/>
      <c r="BH64" s="68"/>
    </row>
    <row r="65" spans="1:60" ht="11.25" x14ac:dyDescent="0.2">
      <c r="A65" s="8">
        <v>56</v>
      </c>
      <c r="B65" s="9" t="s">
        <v>149</v>
      </c>
      <c r="C65" s="8">
        <v>1</v>
      </c>
      <c r="D65" s="64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1624845</v>
      </c>
      <c r="K65" s="65">
        <v>2554741</v>
      </c>
      <c r="L65" s="11">
        <v>2299990</v>
      </c>
      <c r="M65" s="11">
        <v>15383</v>
      </c>
      <c r="N65" s="11">
        <v>88859</v>
      </c>
      <c r="O65" s="11">
        <v>117277.65</v>
      </c>
      <c r="P65" s="11">
        <v>0</v>
      </c>
      <c r="Q65" s="11">
        <v>0</v>
      </c>
      <c r="R65" s="11">
        <v>0</v>
      </c>
      <c r="S65" s="11">
        <v>0</v>
      </c>
      <c r="T65" s="11" t="s">
        <v>90</v>
      </c>
      <c r="U65" s="11">
        <f t="shared" si="6"/>
        <v>6701095.6500000004</v>
      </c>
      <c r="V65" s="66">
        <f t="shared" si="0"/>
        <v>7.9621429378002668</v>
      </c>
      <c r="W65" s="11"/>
      <c r="X65" s="11">
        <v>63812307.760000005</v>
      </c>
      <c r="Y65" s="11">
        <v>84161961.200000003</v>
      </c>
      <c r="Z65" s="11">
        <f t="shared" si="1"/>
        <v>20349653.439999998</v>
      </c>
      <c r="AA65" s="11">
        <f t="shared" si="2"/>
        <v>1620268.4942397887</v>
      </c>
      <c r="AB65" s="11"/>
      <c r="AC65" s="66">
        <v>132.84259615531775</v>
      </c>
      <c r="AD65" s="66">
        <f t="shared" si="3"/>
        <v>129.35074063800042</v>
      </c>
      <c r="AE65" s="67">
        <f t="shared" si="4"/>
        <v>-3.4918555173173331</v>
      </c>
      <c r="AF65" s="11">
        <v>101</v>
      </c>
      <c r="AG65" s="68">
        <v>1</v>
      </c>
      <c r="AH65" s="66">
        <f t="shared" si="5"/>
        <v>129.35074063800042</v>
      </c>
      <c r="AI65" s="11"/>
      <c r="AJ65" s="11"/>
      <c r="AK65" s="69">
        <v>132.84259615531775</v>
      </c>
      <c r="AL65" s="69">
        <v>133.10178267344966</v>
      </c>
      <c r="AM65" s="69">
        <v>132.84754428733649</v>
      </c>
      <c r="AN65" s="69">
        <v>132.84259615531775</v>
      </c>
      <c r="AO65" s="70">
        <v>129.49892359034342</v>
      </c>
      <c r="AP65" s="69">
        <f t="shared" si="7"/>
        <v>129.35074063800042</v>
      </c>
      <c r="AQ65" s="69"/>
      <c r="AR65" s="69"/>
      <c r="AS65" s="69"/>
      <c r="AT65" s="71">
        <f t="shared" si="8"/>
        <v>-0.14818295234300649</v>
      </c>
      <c r="AU65" s="69"/>
      <c r="AV65" s="72">
        <v>7.5411017325278991</v>
      </c>
      <c r="AW65" s="69">
        <v>4.9344054282907006</v>
      </c>
      <c r="AX65" s="73">
        <f t="shared" si="9"/>
        <v>-2.6066963042371984</v>
      </c>
      <c r="BD65" s="68"/>
      <c r="BH65" s="68"/>
    </row>
    <row r="66" spans="1:60" ht="11.25" x14ac:dyDescent="0.2">
      <c r="A66" s="8">
        <v>57</v>
      </c>
      <c r="B66" s="9" t="s">
        <v>150</v>
      </c>
      <c r="C66" s="8">
        <v>1</v>
      </c>
      <c r="D66" s="64">
        <v>2028527</v>
      </c>
      <c r="E66" s="11">
        <v>500000</v>
      </c>
      <c r="F66" s="11">
        <v>0</v>
      </c>
      <c r="G66" s="11">
        <v>0</v>
      </c>
      <c r="H66" s="11">
        <v>0</v>
      </c>
      <c r="I66" s="11">
        <v>0</v>
      </c>
      <c r="J66" s="11">
        <v>4764000</v>
      </c>
      <c r="K66" s="65">
        <v>6824159</v>
      </c>
      <c r="L66" s="11">
        <v>12260</v>
      </c>
      <c r="M66" s="11">
        <v>19110</v>
      </c>
      <c r="N66" s="11">
        <v>0</v>
      </c>
      <c r="O66" s="11">
        <v>1295210.8400000001</v>
      </c>
      <c r="P66" s="11">
        <v>0</v>
      </c>
      <c r="Q66" s="11">
        <v>0</v>
      </c>
      <c r="R66" s="11">
        <v>0</v>
      </c>
      <c r="S66" s="11">
        <v>0</v>
      </c>
      <c r="T66" s="11" t="s">
        <v>90</v>
      </c>
      <c r="U66" s="11">
        <f t="shared" si="6"/>
        <v>15443266.84</v>
      </c>
      <c r="V66" s="66">
        <f t="shared" si="0"/>
        <v>10.9081068571865</v>
      </c>
      <c r="W66" s="11"/>
      <c r="X66" s="11">
        <v>138863180.45907998</v>
      </c>
      <c r="Y66" s="11">
        <v>141576050.19999999</v>
      </c>
      <c r="Z66" s="11">
        <f t="shared" si="1"/>
        <v>2712869.7409200072</v>
      </c>
      <c r="AA66" s="11">
        <f t="shared" si="2"/>
        <v>295922.73023583298</v>
      </c>
      <c r="AB66" s="11"/>
      <c r="AC66" s="66">
        <v>102.16752290744108</v>
      </c>
      <c r="AD66" s="66">
        <f t="shared" si="3"/>
        <v>101.74052401989768</v>
      </c>
      <c r="AE66" s="67">
        <f t="shared" si="4"/>
        <v>-0.4269988875434052</v>
      </c>
      <c r="AF66" s="11">
        <v>901</v>
      </c>
      <c r="AG66" s="68">
        <v>1</v>
      </c>
      <c r="AH66" s="66">
        <f t="shared" si="5"/>
        <v>101.74052401989768</v>
      </c>
      <c r="AI66" s="11"/>
      <c r="AJ66" s="11"/>
      <c r="AK66" s="69">
        <v>102.16752290744108</v>
      </c>
      <c r="AL66" s="69">
        <v>102.89545574634327</v>
      </c>
      <c r="AM66" s="69">
        <v>102.16752290744108</v>
      </c>
      <c r="AN66" s="69">
        <v>102.16752290744108</v>
      </c>
      <c r="AO66" s="70">
        <v>102.16752290744108</v>
      </c>
      <c r="AP66" s="69">
        <f t="shared" si="7"/>
        <v>101.74052401989768</v>
      </c>
      <c r="AQ66" s="69"/>
      <c r="AR66" s="69"/>
      <c r="AS66" s="69"/>
      <c r="AT66" s="71">
        <f t="shared" si="8"/>
        <v>-0.4269988875434052</v>
      </c>
      <c r="AU66" s="69"/>
      <c r="AV66" s="72">
        <v>11.007344258306667</v>
      </c>
      <c r="AW66" s="69">
        <v>10.453313457514286</v>
      </c>
      <c r="AX66" s="73">
        <f t="shared" si="9"/>
        <v>-0.55403080079238087</v>
      </c>
      <c r="BD66" s="68"/>
      <c r="BH66" s="68"/>
    </row>
    <row r="67" spans="1:60" ht="11.25" x14ac:dyDescent="0.2">
      <c r="A67" s="8">
        <v>58</v>
      </c>
      <c r="B67" s="9" t="s">
        <v>151</v>
      </c>
      <c r="C67" s="8">
        <v>0</v>
      </c>
      <c r="D67" s="64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65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f t="shared" si="6"/>
        <v>0</v>
      </c>
      <c r="V67" s="66">
        <f t="shared" si="0"/>
        <v>0</v>
      </c>
      <c r="W67" s="11"/>
      <c r="X67" s="11">
        <v>32981.520000000004</v>
      </c>
      <c r="Y67" s="11">
        <v>32982</v>
      </c>
      <c r="Z67" s="11">
        <f t="shared" si="1"/>
        <v>0.47999999999592546</v>
      </c>
      <c r="AA67" s="11">
        <f t="shared" si="2"/>
        <v>0</v>
      </c>
      <c r="AB67" s="11"/>
      <c r="AC67" s="66">
        <v>0</v>
      </c>
      <c r="AD67" s="66">
        <f t="shared" si="3"/>
        <v>0</v>
      </c>
      <c r="AE67" s="67">
        <f t="shared" si="4"/>
        <v>0</v>
      </c>
      <c r="AF67" s="11">
        <v>0</v>
      </c>
      <c r="AG67" s="68" t="s">
        <v>92</v>
      </c>
      <c r="AH67" s="66">
        <f t="shared" si="5"/>
        <v>0</v>
      </c>
      <c r="AI67" s="11"/>
      <c r="AJ67" s="11"/>
      <c r="AK67" s="69">
        <v>0</v>
      </c>
      <c r="AL67" s="69">
        <v>0</v>
      </c>
      <c r="AM67" s="69">
        <v>0</v>
      </c>
      <c r="AN67" s="69">
        <v>0</v>
      </c>
      <c r="AO67" s="70">
        <v>0</v>
      </c>
      <c r="AP67" s="69">
        <f t="shared" si="7"/>
        <v>0</v>
      </c>
      <c r="AQ67" s="69"/>
      <c r="AR67" s="69"/>
      <c r="AS67" s="69"/>
      <c r="AT67" s="71">
        <f t="shared" si="8"/>
        <v>0</v>
      </c>
      <c r="AU67" s="69"/>
      <c r="AV67" s="72" t="s">
        <v>93</v>
      </c>
      <c r="AW67" s="69" t="s">
        <v>93</v>
      </c>
      <c r="AX67" s="73" t="str">
        <f t="shared" si="9"/>
        <v/>
      </c>
      <c r="BD67" s="68"/>
      <c r="BH67" s="68"/>
    </row>
    <row r="68" spans="1:60" ht="11.25" x14ac:dyDescent="0.2">
      <c r="A68" s="8">
        <v>59</v>
      </c>
      <c r="B68" s="9" t="s">
        <v>152</v>
      </c>
      <c r="C68" s="8">
        <v>0</v>
      </c>
      <c r="D68" s="64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65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f t="shared" si="6"/>
        <v>0</v>
      </c>
      <c r="V68" s="66">
        <f t="shared" si="0"/>
        <v>0</v>
      </c>
      <c r="W68" s="11"/>
      <c r="X68" s="11">
        <v>98944.56</v>
      </c>
      <c r="Y68" s="11">
        <v>154400</v>
      </c>
      <c r="Z68" s="11">
        <f t="shared" si="1"/>
        <v>55455.44</v>
      </c>
      <c r="AA68" s="11">
        <f t="shared" si="2"/>
        <v>0</v>
      </c>
      <c r="AB68" s="11"/>
      <c r="AC68" s="66">
        <v>0</v>
      </c>
      <c r="AD68" s="66">
        <f t="shared" si="3"/>
        <v>0</v>
      </c>
      <c r="AE68" s="67">
        <f t="shared" si="4"/>
        <v>0</v>
      </c>
      <c r="AF68" s="11">
        <v>0</v>
      </c>
      <c r="AG68" s="68" t="s">
        <v>92</v>
      </c>
      <c r="AH68" s="66">
        <f t="shared" si="5"/>
        <v>0</v>
      </c>
      <c r="AI68" s="11"/>
      <c r="AJ68" s="11"/>
      <c r="AK68" s="69">
        <v>0</v>
      </c>
      <c r="AL68" s="69">
        <v>0</v>
      </c>
      <c r="AM68" s="69">
        <v>0</v>
      </c>
      <c r="AN68" s="69">
        <v>0</v>
      </c>
      <c r="AO68" s="70">
        <v>0</v>
      </c>
      <c r="AP68" s="69">
        <f t="shared" si="7"/>
        <v>0</v>
      </c>
      <c r="AQ68" s="69"/>
      <c r="AR68" s="69"/>
      <c r="AS68" s="69"/>
      <c r="AT68" s="71">
        <f t="shared" si="8"/>
        <v>0</v>
      </c>
      <c r="AU68" s="69"/>
      <c r="AV68" s="72" t="s">
        <v>93</v>
      </c>
      <c r="AW68" s="69" t="s">
        <v>93</v>
      </c>
      <c r="AX68" s="73" t="str">
        <f t="shared" si="9"/>
        <v/>
      </c>
      <c r="BD68" s="68"/>
      <c r="BH68" s="68"/>
    </row>
    <row r="69" spans="1:60" ht="11.25" x14ac:dyDescent="0.2">
      <c r="A69" s="8">
        <v>60</v>
      </c>
      <c r="B69" s="9" t="s">
        <v>153</v>
      </c>
      <c r="C69" s="8">
        <v>0</v>
      </c>
      <c r="D69" s="64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65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f t="shared" si="6"/>
        <v>0</v>
      </c>
      <c r="V69" s="66">
        <f t="shared" si="0"/>
        <v>0</v>
      </c>
      <c r="W69" s="11"/>
      <c r="X69" s="11">
        <v>294623.28000000003</v>
      </c>
      <c r="Y69" s="11">
        <v>398550</v>
      </c>
      <c r="Z69" s="11">
        <f t="shared" si="1"/>
        <v>103926.71999999997</v>
      </c>
      <c r="AA69" s="11">
        <f t="shared" si="2"/>
        <v>0</v>
      </c>
      <c r="AB69" s="11"/>
      <c r="AC69" s="66">
        <v>0</v>
      </c>
      <c r="AD69" s="66">
        <f t="shared" si="3"/>
        <v>0</v>
      </c>
      <c r="AE69" s="67">
        <f t="shared" si="4"/>
        <v>0</v>
      </c>
      <c r="AF69" s="11">
        <v>0</v>
      </c>
      <c r="AG69" s="68" t="s">
        <v>92</v>
      </c>
      <c r="AH69" s="66">
        <f t="shared" si="5"/>
        <v>0</v>
      </c>
      <c r="AI69" s="11"/>
      <c r="AJ69" s="11"/>
      <c r="AK69" s="69">
        <v>0</v>
      </c>
      <c r="AL69" s="69">
        <v>0</v>
      </c>
      <c r="AM69" s="69">
        <v>0</v>
      </c>
      <c r="AN69" s="69">
        <v>0</v>
      </c>
      <c r="AO69" s="70">
        <v>0</v>
      </c>
      <c r="AP69" s="69">
        <f t="shared" si="7"/>
        <v>0</v>
      </c>
      <c r="AQ69" s="69"/>
      <c r="AR69" s="69"/>
      <c r="AS69" s="69"/>
      <c r="AT69" s="71">
        <f t="shared" si="8"/>
        <v>0</v>
      </c>
      <c r="AU69" s="69"/>
      <c r="AV69" s="72" t="s">
        <v>93</v>
      </c>
      <c r="AW69" s="69" t="s">
        <v>93</v>
      </c>
      <c r="AX69" s="73" t="str">
        <f t="shared" si="9"/>
        <v/>
      </c>
      <c r="BD69" s="68"/>
      <c r="BH69" s="68"/>
    </row>
    <row r="70" spans="1:60" ht="11.25" x14ac:dyDescent="0.2">
      <c r="A70" s="8">
        <v>61</v>
      </c>
      <c r="B70" s="9" t="s">
        <v>154</v>
      </c>
      <c r="C70" s="8">
        <v>1</v>
      </c>
      <c r="D70" s="64">
        <v>0</v>
      </c>
      <c r="E70" s="11">
        <v>3000000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65">
        <v>0</v>
      </c>
      <c r="L70" s="11">
        <v>2770743</v>
      </c>
      <c r="M70" s="11">
        <v>31063</v>
      </c>
      <c r="N70" s="11">
        <v>296842</v>
      </c>
      <c r="O70" s="11">
        <v>423398.43</v>
      </c>
      <c r="P70" s="11">
        <v>0</v>
      </c>
      <c r="Q70" s="11">
        <v>0</v>
      </c>
      <c r="R70" s="11">
        <v>0</v>
      </c>
      <c r="S70" s="11">
        <v>0</v>
      </c>
      <c r="T70" s="11" t="s">
        <v>90</v>
      </c>
      <c r="U70" s="11">
        <f t="shared" si="6"/>
        <v>6522046.4299999997</v>
      </c>
      <c r="V70" s="66">
        <f t="shared" si="0"/>
        <v>5.1607738386806439</v>
      </c>
      <c r="W70" s="11"/>
      <c r="X70" s="11">
        <v>122693363.2</v>
      </c>
      <c r="Y70" s="11">
        <v>126377296</v>
      </c>
      <c r="Z70" s="11">
        <f t="shared" si="1"/>
        <v>3683932.799999997</v>
      </c>
      <c r="AA70" s="11">
        <f t="shared" si="2"/>
        <v>190119.44017697519</v>
      </c>
      <c r="AB70" s="11"/>
      <c r="AC70" s="66">
        <v>104.23697788290931</v>
      </c>
      <c r="AD70" s="66">
        <f t="shared" si="3"/>
        <v>102.8475976765979</v>
      </c>
      <c r="AE70" s="67">
        <f t="shared" si="4"/>
        <v>-1.3893802063114151</v>
      </c>
      <c r="AF70" s="11">
        <v>357</v>
      </c>
      <c r="AG70" s="68">
        <v>1</v>
      </c>
      <c r="AH70" s="66">
        <f t="shared" si="5"/>
        <v>102.8475976765979</v>
      </c>
      <c r="AI70" s="11"/>
      <c r="AJ70" s="11"/>
      <c r="AK70" s="69">
        <v>104.23697788290931</v>
      </c>
      <c r="AL70" s="69">
        <v>104.163792033381</v>
      </c>
      <c r="AM70" s="69">
        <v>104.23697788290931</v>
      </c>
      <c r="AN70" s="69">
        <v>104.23697788290931</v>
      </c>
      <c r="AO70" s="70">
        <v>79.356068352707709</v>
      </c>
      <c r="AP70" s="69">
        <f t="shared" si="7"/>
        <v>102.8475976765979</v>
      </c>
      <c r="AQ70" s="69"/>
      <c r="AR70" s="69"/>
      <c r="AS70" s="69"/>
      <c r="AT70" s="71">
        <f t="shared" si="8"/>
        <v>23.491529323890191</v>
      </c>
      <c r="AU70" s="69"/>
      <c r="AV70" s="72">
        <v>8.6806839071718578</v>
      </c>
      <c r="AW70" s="69">
        <v>7.1601836101013259</v>
      </c>
      <c r="AX70" s="73">
        <f t="shared" si="9"/>
        <v>-1.5205002970705319</v>
      </c>
      <c r="BD70" s="68"/>
      <c r="BH70" s="68"/>
    </row>
    <row r="71" spans="1:60" ht="11.25" x14ac:dyDescent="0.2">
      <c r="A71" s="8">
        <v>62</v>
      </c>
      <c r="B71" s="9" t="s">
        <v>155</v>
      </c>
      <c r="C71" s="8">
        <v>0</v>
      </c>
      <c r="D71" s="64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65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f t="shared" si="6"/>
        <v>0</v>
      </c>
      <c r="V71" s="66">
        <f t="shared" si="0"/>
        <v>0</v>
      </c>
      <c r="W71" s="11"/>
      <c r="X71" s="11">
        <v>0</v>
      </c>
      <c r="Y71" s="11">
        <v>0</v>
      </c>
      <c r="Z71" s="11">
        <f t="shared" si="1"/>
        <v>0</v>
      </c>
      <c r="AA71" s="11">
        <f t="shared" si="2"/>
        <v>0</v>
      </c>
      <c r="AB71" s="11"/>
      <c r="AC71" s="66">
        <v>0</v>
      </c>
      <c r="AD71" s="66">
        <f t="shared" si="3"/>
        <v>0</v>
      </c>
      <c r="AE71" s="67">
        <f t="shared" si="4"/>
        <v>0</v>
      </c>
      <c r="AF71" s="11">
        <v>0</v>
      </c>
      <c r="AG71" s="68" t="s">
        <v>92</v>
      </c>
      <c r="AH71" s="66">
        <f t="shared" si="5"/>
        <v>0</v>
      </c>
      <c r="AI71" s="11"/>
      <c r="AJ71" s="11"/>
      <c r="AK71" s="69">
        <v>0</v>
      </c>
      <c r="AL71" s="69">
        <v>0</v>
      </c>
      <c r="AM71" s="69">
        <v>0</v>
      </c>
      <c r="AN71" s="69">
        <v>0</v>
      </c>
      <c r="AO71" s="70">
        <v>0</v>
      </c>
      <c r="AP71" s="69">
        <f t="shared" si="7"/>
        <v>0</v>
      </c>
      <c r="AQ71" s="69"/>
      <c r="AR71" s="69"/>
      <c r="AS71" s="69"/>
      <c r="AT71" s="71">
        <f t="shared" si="8"/>
        <v>0</v>
      </c>
      <c r="AU71" s="69"/>
      <c r="AV71" s="72" t="s">
        <v>93</v>
      </c>
      <c r="AW71" s="69" t="s">
        <v>93</v>
      </c>
      <c r="AX71" s="73" t="str">
        <f t="shared" si="9"/>
        <v/>
      </c>
      <c r="BD71" s="68"/>
      <c r="BH71" s="68"/>
    </row>
    <row r="72" spans="1:60" ht="11.25" x14ac:dyDescent="0.2">
      <c r="A72" s="8">
        <v>63</v>
      </c>
      <c r="B72" s="9" t="s">
        <v>156</v>
      </c>
      <c r="C72" s="8">
        <v>1</v>
      </c>
      <c r="D72" s="64">
        <v>108526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296450</v>
      </c>
      <c r="K72" s="65">
        <v>0</v>
      </c>
      <c r="L72" s="11">
        <v>0</v>
      </c>
      <c r="M72" s="11">
        <v>0</v>
      </c>
      <c r="N72" s="11">
        <v>16720</v>
      </c>
      <c r="O72" s="11">
        <v>3064.74</v>
      </c>
      <c r="P72" s="11">
        <v>0</v>
      </c>
      <c r="Q72" s="11">
        <v>0</v>
      </c>
      <c r="R72" s="11">
        <v>0</v>
      </c>
      <c r="S72" s="11">
        <v>0</v>
      </c>
      <c r="T72" s="11" t="s">
        <v>101</v>
      </c>
      <c r="U72" s="11">
        <f t="shared" si="6"/>
        <v>348792.54</v>
      </c>
      <c r="V72" s="66">
        <f t="shared" si="0"/>
        <v>10.431977321544739</v>
      </c>
      <c r="W72" s="11"/>
      <c r="X72" s="11">
        <v>2395286.75</v>
      </c>
      <c r="Y72" s="11">
        <v>3343494.04</v>
      </c>
      <c r="Z72" s="11">
        <f t="shared" si="1"/>
        <v>948207.29</v>
      </c>
      <c r="AA72" s="11">
        <f t="shared" si="2"/>
        <v>98916.769454033958</v>
      </c>
      <c r="AB72" s="11"/>
      <c r="AC72" s="66">
        <v>118.77112085758006</v>
      </c>
      <c r="AD72" s="66">
        <f t="shared" si="3"/>
        <v>135.4567368832131</v>
      </c>
      <c r="AE72" s="67">
        <f t="shared" si="4"/>
        <v>16.685616025633038</v>
      </c>
      <c r="AF72" s="11">
        <v>3</v>
      </c>
      <c r="AG72" s="68">
        <v>1</v>
      </c>
      <c r="AH72" s="66">
        <f t="shared" si="5"/>
        <v>135.4567368832131</v>
      </c>
      <c r="AI72" s="11"/>
      <c r="AJ72" s="11"/>
      <c r="AK72" s="69">
        <v>118.77112085758006</v>
      </c>
      <c r="AL72" s="69">
        <v>132.33356625735246</v>
      </c>
      <c r="AM72" s="69">
        <v>132.33356625735246</v>
      </c>
      <c r="AN72" s="69">
        <v>118.77112085758006</v>
      </c>
      <c r="AO72" s="70">
        <v>136.11157028006684</v>
      </c>
      <c r="AP72" s="69">
        <f t="shared" si="7"/>
        <v>135.4567368832131</v>
      </c>
      <c r="AQ72" s="69"/>
      <c r="AR72" s="69"/>
      <c r="AS72" s="69"/>
      <c r="AT72" s="71">
        <f t="shared" si="8"/>
        <v>-0.65483339685374631</v>
      </c>
      <c r="AU72" s="69"/>
      <c r="AV72" s="72">
        <v>-6.639460751718457</v>
      </c>
      <c r="AW72" s="69">
        <v>8.6042359006911919</v>
      </c>
      <c r="AX72" s="73">
        <f t="shared" si="9"/>
        <v>15.24369665240965</v>
      </c>
      <c r="BD72" s="68"/>
      <c r="BH72" s="68"/>
    </row>
    <row r="73" spans="1:60" ht="11.25" x14ac:dyDescent="0.2">
      <c r="A73" s="8">
        <v>64</v>
      </c>
      <c r="B73" s="9" t="s">
        <v>157</v>
      </c>
      <c r="C73" s="8">
        <v>1</v>
      </c>
      <c r="D73" s="64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1694227</v>
      </c>
      <c r="K73" s="65">
        <v>842360</v>
      </c>
      <c r="L73" s="11">
        <v>832818</v>
      </c>
      <c r="M73" s="11">
        <v>3197</v>
      </c>
      <c r="N73" s="11">
        <v>75391</v>
      </c>
      <c r="O73" s="11">
        <v>83627.95</v>
      </c>
      <c r="P73" s="11">
        <v>0</v>
      </c>
      <c r="Q73" s="11">
        <v>0</v>
      </c>
      <c r="R73" s="11">
        <v>0</v>
      </c>
      <c r="S73" s="11">
        <v>0</v>
      </c>
      <c r="T73" s="11" t="s">
        <v>90</v>
      </c>
      <c r="U73" s="11">
        <f t="shared" si="6"/>
        <v>3531620.95</v>
      </c>
      <c r="V73" s="66">
        <f t="shared" si="0"/>
        <v>9.7732787944293236</v>
      </c>
      <c r="W73" s="11"/>
      <c r="X73" s="11">
        <v>32534279.410000004</v>
      </c>
      <c r="Y73" s="11">
        <v>36135477.399999999</v>
      </c>
      <c r="Z73" s="11">
        <f t="shared" si="1"/>
        <v>3601197.9899999946</v>
      </c>
      <c r="AA73" s="11">
        <f t="shared" si="2"/>
        <v>351955.1195020845</v>
      </c>
      <c r="AB73" s="11"/>
      <c r="AC73" s="66">
        <v>109.54278179574158</v>
      </c>
      <c r="AD73" s="66">
        <f t="shared" si="3"/>
        <v>109.98713642786014</v>
      </c>
      <c r="AE73" s="67">
        <f t="shared" si="4"/>
        <v>0.44435463211856074</v>
      </c>
      <c r="AF73" s="11">
        <v>78</v>
      </c>
      <c r="AG73" s="68">
        <v>1</v>
      </c>
      <c r="AH73" s="66">
        <f t="shared" si="5"/>
        <v>109.98713642786014</v>
      </c>
      <c r="AI73" s="11"/>
      <c r="AJ73" s="11"/>
      <c r="AK73" s="69">
        <v>109.54278179574158</v>
      </c>
      <c r="AL73" s="69">
        <v>109.54271502116882</v>
      </c>
      <c r="AM73" s="69">
        <v>109.54278179574158</v>
      </c>
      <c r="AN73" s="69">
        <v>109.54278179574158</v>
      </c>
      <c r="AO73" s="70">
        <v>109.8556534433568</v>
      </c>
      <c r="AP73" s="69">
        <f t="shared" si="7"/>
        <v>109.98713642786014</v>
      </c>
      <c r="AQ73" s="69"/>
      <c r="AR73" s="69"/>
      <c r="AS73" s="69"/>
      <c r="AT73" s="71">
        <f t="shared" si="8"/>
        <v>0.13148298450333584</v>
      </c>
      <c r="AU73" s="69"/>
      <c r="AV73" s="72">
        <v>8.7421224472443058</v>
      </c>
      <c r="AW73" s="69">
        <v>9.2497059730437492</v>
      </c>
      <c r="AX73" s="73">
        <f t="shared" si="9"/>
        <v>0.50758352579944344</v>
      </c>
      <c r="BD73" s="68"/>
      <c r="BH73" s="68"/>
    </row>
    <row r="74" spans="1:60" ht="11.25" x14ac:dyDescent="0.2">
      <c r="A74" s="8">
        <v>65</v>
      </c>
      <c r="B74" s="9" t="s">
        <v>158</v>
      </c>
      <c r="C74" s="8">
        <v>1</v>
      </c>
      <c r="D74" s="64">
        <v>0</v>
      </c>
      <c r="E74" s="11">
        <v>161511</v>
      </c>
      <c r="F74" s="11">
        <v>0</v>
      </c>
      <c r="G74" s="11">
        <v>0</v>
      </c>
      <c r="H74" s="11">
        <v>0</v>
      </c>
      <c r="I74" s="11">
        <v>0</v>
      </c>
      <c r="J74" s="11">
        <v>224127</v>
      </c>
      <c r="K74" s="65">
        <v>554637</v>
      </c>
      <c r="L74" s="11">
        <v>725575</v>
      </c>
      <c r="M74" s="11">
        <v>0</v>
      </c>
      <c r="N74" s="11">
        <v>0</v>
      </c>
      <c r="O74" s="11">
        <v>14442.75</v>
      </c>
      <c r="P74" s="11">
        <v>0</v>
      </c>
      <c r="Q74" s="11">
        <v>0</v>
      </c>
      <c r="R74" s="11">
        <v>0</v>
      </c>
      <c r="S74" s="11">
        <v>0</v>
      </c>
      <c r="T74" s="11" t="s">
        <v>101</v>
      </c>
      <c r="U74" s="11">
        <f t="shared" si="6"/>
        <v>1172390.25</v>
      </c>
      <c r="V74" s="66">
        <f t="shared" ref="V74:V137" si="10">IF(AND(C74=1,U74&gt;0),U74/Y74*100,0)</f>
        <v>4.0066867787161069</v>
      </c>
      <c r="W74" s="11"/>
      <c r="X74" s="11">
        <v>16687439.717179999</v>
      </c>
      <c r="Y74" s="11">
        <v>29260841.057699997</v>
      </c>
      <c r="Z74" s="11">
        <f t="shared" ref="Z74:Z137" si="11">IF(Y74-X74&gt;0,Y74-X74,0)</f>
        <v>12573401.340519998</v>
      </c>
      <c r="AA74" s="11">
        <f t="shared" ref="AA74:AA137" si="12">V74*0.01*Z74</f>
        <v>503776.80914552853</v>
      </c>
      <c r="AB74" s="11"/>
      <c r="AC74" s="66">
        <v>173.63072359999458</v>
      </c>
      <c r="AD74" s="66">
        <f t="shared" ref="AD74:AD137" si="13">IFERROR(IF(C74=1,(Y74-AA74)/X74*100,0),"")</f>
        <v>172.32759929582599</v>
      </c>
      <c r="AE74" s="67">
        <f t="shared" ref="AE74:AE137" si="14">AD74-AC74</f>
        <v>-1.3031243041685912</v>
      </c>
      <c r="AF74" s="11">
        <v>9</v>
      </c>
      <c r="AG74" s="68">
        <v>1</v>
      </c>
      <c r="AH74" s="66">
        <f t="shared" ref="AH74:AH137" si="15">IF(AG74=1,AD74,AC74)</f>
        <v>172.32759929582599</v>
      </c>
      <c r="AI74" s="11"/>
      <c r="AJ74" s="11"/>
      <c r="AK74" s="69">
        <v>173.63072359999458</v>
      </c>
      <c r="AL74" s="69">
        <v>173.63072576337697</v>
      </c>
      <c r="AM74" s="69">
        <v>173.63072359999458</v>
      </c>
      <c r="AN74" s="69">
        <v>173.63072359999458</v>
      </c>
      <c r="AO74" s="70">
        <v>172.00571905830355</v>
      </c>
      <c r="AP74" s="69">
        <f t="shared" si="7"/>
        <v>172.32759929582599</v>
      </c>
      <c r="AQ74" s="69"/>
      <c r="AR74" s="69"/>
      <c r="AS74" s="69"/>
      <c r="AT74" s="71">
        <f t="shared" si="8"/>
        <v>0.32188023752243566</v>
      </c>
      <c r="AU74" s="69"/>
      <c r="AV74" s="72">
        <v>4.8766672451747981</v>
      </c>
      <c r="AW74" s="69">
        <v>3.4710367038723287</v>
      </c>
      <c r="AX74" s="73">
        <f t="shared" si="9"/>
        <v>-1.4056305413024694</v>
      </c>
      <c r="BD74" s="68"/>
      <c r="BH74" s="68"/>
    </row>
    <row r="75" spans="1:60" ht="11.25" x14ac:dyDescent="0.2">
      <c r="A75" s="8">
        <v>66</v>
      </c>
      <c r="B75" s="9" t="s">
        <v>159</v>
      </c>
      <c r="C75" s="8">
        <v>0</v>
      </c>
      <c r="D75" s="64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65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f t="shared" ref="U75:U138" si="16">IF(OR(T75="X",T75="X16",T75="X17"),SUM(D75:S75),
IF(T75="x18",SUM(D75:S75)-D75*0.7-L75*0.7,SUM(D75:S75)-D75-L75))</f>
        <v>0</v>
      </c>
      <c r="V75" s="66">
        <f t="shared" si="10"/>
        <v>0</v>
      </c>
      <c r="W75" s="11"/>
      <c r="X75" s="11">
        <v>0</v>
      </c>
      <c r="Y75" s="11">
        <v>379865</v>
      </c>
      <c r="Z75" s="11">
        <f t="shared" si="11"/>
        <v>379865</v>
      </c>
      <c r="AA75" s="11">
        <f t="shared" si="12"/>
        <v>0</v>
      </c>
      <c r="AB75" s="11"/>
      <c r="AC75" s="66">
        <v>0</v>
      </c>
      <c r="AD75" s="66">
        <f t="shared" si="13"/>
        <v>0</v>
      </c>
      <c r="AE75" s="67">
        <f t="shared" si="14"/>
        <v>0</v>
      </c>
      <c r="AF75" s="11">
        <v>0</v>
      </c>
      <c r="AG75" s="68" t="s">
        <v>92</v>
      </c>
      <c r="AH75" s="66">
        <f t="shared" si="15"/>
        <v>0</v>
      </c>
      <c r="AI75" s="11"/>
      <c r="AJ75" s="11"/>
      <c r="AK75" s="69">
        <v>0</v>
      </c>
      <c r="AL75" s="69">
        <v>0</v>
      </c>
      <c r="AM75" s="69">
        <v>0</v>
      </c>
      <c r="AN75" s="69">
        <v>0</v>
      </c>
      <c r="AO75" s="70">
        <v>0</v>
      </c>
      <c r="AP75" s="69">
        <f t="shared" ref="AP75:AP138" si="17">+AH75</f>
        <v>0</v>
      </c>
      <c r="AQ75" s="69"/>
      <c r="AR75" s="69"/>
      <c r="AS75" s="69"/>
      <c r="AT75" s="71">
        <f t="shared" ref="AT75:AT138" si="18">+AP75-AO75</f>
        <v>0</v>
      </c>
      <c r="AU75" s="69"/>
      <c r="AV75" s="72" t="s">
        <v>93</v>
      </c>
      <c r="AW75" s="69" t="s">
        <v>93</v>
      </c>
      <c r="AX75" s="73" t="str">
        <f t="shared" ref="AX75:AX138" si="19">IFERROR(AW75-AV75,"")</f>
        <v/>
      </c>
      <c r="BD75" s="68"/>
      <c r="BH75" s="68"/>
    </row>
    <row r="76" spans="1:60" ht="11.25" x14ac:dyDescent="0.2">
      <c r="A76" s="8">
        <v>67</v>
      </c>
      <c r="B76" s="9" t="s">
        <v>160</v>
      </c>
      <c r="C76" s="8">
        <v>1</v>
      </c>
      <c r="D76" s="64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136952</v>
      </c>
      <c r="K76" s="65">
        <v>274350</v>
      </c>
      <c r="L76" s="11">
        <v>532343</v>
      </c>
      <c r="M76" s="11">
        <v>0</v>
      </c>
      <c r="N76" s="11">
        <v>0</v>
      </c>
      <c r="O76" s="11">
        <v>8649.34</v>
      </c>
      <c r="P76" s="11">
        <v>0</v>
      </c>
      <c r="Q76" s="11">
        <v>0</v>
      </c>
      <c r="R76" s="11">
        <v>0</v>
      </c>
      <c r="S76" s="11">
        <v>0</v>
      </c>
      <c r="T76" s="11" t="s">
        <v>101</v>
      </c>
      <c r="U76" s="11">
        <f t="shared" si="16"/>
        <v>579654.24</v>
      </c>
      <c r="V76" s="66">
        <f t="shared" si="10"/>
        <v>1.2118270199022061</v>
      </c>
      <c r="W76" s="11"/>
      <c r="X76" s="11">
        <v>23075622.333200004</v>
      </c>
      <c r="Y76" s="11">
        <v>47833084.299999997</v>
      </c>
      <c r="Z76" s="11">
        <f t="shared" si="11"/>
        <v>24757461.966799993</v>
      </c>
      <c r="AA76" s="11">
        <f t="shared" si="12"/>
        <v>300017.61355569446</v>
      </c>
      <c r="AB76" s="11"/>
      <c r="AC76" s="66">
        <v>203.26358614891925</v>
      </c>
      <c r="AD76" s="66">
        <f t="shared" si="13"/>
        <v>205.9882329503036</v>
      </c>
      <c r="AE76" s="67">
        <f t="shared" si="14"/>
        <v>2.7246468013843526</v>
      </c>
      <c r="AF76" s="11">
        <v>4</v>
      </c>
      <c r="AG76" s="68">
        <v>1</v>
      </c>
      <c r="AH76" s="66">
        <f t="shared" si="15"/>
        <v>205.9882329503036</v>
      </c>
      <c r="AI76" s="11"/>
      <c r="AJ76" s="11"/>
      <c r="AK76" s="69">
        <v>203.26358614891925</v>
      </c>
      <c r="AL76" s="69">
        <v>203.26358679026555</v>
      </c>
      <c r="AM76" s="69">
        <v>203.26358614891925</v>
      </c>
      <c r="AN76" s="69">
        <v>203.26358614891925</v>
      </c>
      <c r="AO76" s="70">
        <v>205.76299306089695</v>
      </c>
      <c r="AP76" s="69">
        <f t="shared" si="17"/>
        <v>205.9882329503036</v>
      </c>
      <c r="AQ76" s="69"/>
      <c r="AR76" s="69"/>
      <c r="AS76" s="69"/>
      <c r="AT76" s="71">
        <f t="shared" si="18"/>
        <v>0.22523988940665163</v>
      </c>
      <c r="AU76" s="69"/>
      <c r="AV76" s="72">
        <v>3.3095405850969937</v>
      </c>
      <c r="AW76" s="69">
        <v>4.7852246256929378</v>
      </c>
      <c r="AX76" s="73">
        <f t="shared" si="19"/>
        <v>1.4756840405959442</v>
      </c>
      <c r="BD76" s="68"/>
      <c r="BH76" s="68"/>
    </row>
    <row r="77" spans="1:60" ht="11.25" x14ac:dyDescent="0.2">
      <c r="A77" s="8">
        <v>68</v>
      </c>
      <c r="B77" s="9" t="s">
        <v>161</v>
      </c>
      <c r="C77" s="8">
        <v>1</v>
      </c>
      <c r="D77" s="64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65">
        <v>0</v>
      </c>
      <c r="L77" s="11">
        <v>56643</v>
      </c>
      <c r="M77" s="11">
        <v>0</v>
      </c>
      <c r="N77" s="11">
        <v>4796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 t="s">
        <v>101</v>
      </c>
      <c r="U77" s="11">
        <f t="shared" si="16"/>
        <v>21788.9</v>
      </c>
      <c r="V77" s="66">
        <f t="shared" si="10"/>
        <v>0.91395043543799381</v>
      </c>
      <c r="W77" s="11"/>
      <c r="X77" s="11">
        <v>941811.15000000014</v>
      </c>
      <c r="Y77" s="11">
        <v>2384035.19</v>
      </c>
      <c r="Z77" s="11">
        <f t="shared" si="11"/>
        <v>1442224.0399999998</v>
      </c>
      <c r="AA77" s="11">
        <f t="shared" si="12"/>
        <v>13181.212893571425</v>
      </c>
      <c r="AB77" s="11"/>
      <c r="AC77" s="66">
        <v>226.77122805890022</v>
      </c>
      <c r="AD77" s="66">
        <f t="shared" si="13"/>
        <v>251.73347938240363</v>
      </c>
      <c r="AE77" s="67">
        <f t="shared" si="14"/>
        <v>24.962251323503409</v>
      </c>
      <c r="AF77" s="11">
        <v>0</v>
      </c>
      <c r="AG77" s="68">
        <v>1</v>
      </c>
      <c r="AH77" s="66">
        <f t="shared" si="15"/>
        <v>251.73347938240363</v>
      </c>
      <c r="AI77" s="11"/>
      <c r="AJ77" s="11"/>
      <c r="AK77" s="69">
        <v>226.77122805890022</v>
      </c>
      <c r="AL77" s="69">
        <v>226.77119015357169</v>
      </c>
      <c r="AM77" s="69">
        <v>226.77122805890022</v>
      </c>
      <c r="AN77" s="69">
        <v>226.77122805890022</v>
      </c>
      <c r="AO77" s="70">
        <v>253.25015813135511</v>
      </c>
      <c r="AP77" s="69">
        <f t="shared" si="17"/>
        <v>251.73347938240363</v>
      </c>
      <c r="AQ77" s="69"/>
      <c r="AR77" s="69"/>
      <c r="AS77" s="69"/>
      <c r="AT77" s="71">
        <f t="shared" si="18"/>
        <v>-1.5166787489514775</v>
      </c>
      <c r="AU77" s="69"/>
      <c r="AV77" s="72">
        <v>-10.414330622909066</v>
      </c>
      <c r="AW77" s="69">
        <v>-0.4804423579041141</v>
      </c>
      <c r="AX77" s="73">
        <f t="shared" si="19"/>
        <v>9.9338882650049527</v>
      </c>
      <c r="BD77" s="68"/>
      <c r="BH77" s="68"/>
    </row>
    <row r="78" spans="1:60" ht="11.25" x14ac:dyDescent="0.2">
      <c r="A78" s="8">
        <v>69</v>
      </c>
      <c r="B78" s="9" t="s">
        <v>162</v>
      </c>
      <c r="C78" s="8">
        <v>0</v>
      </c>
      <c r="D78" s="64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65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f t="shared" si="16"/>
        <v>0</v>
      </c>
      <c r="V78" s="66">
        <f t="shared" si="10"/>
        <v>0</v>
      </c>
      <c r="W78" s="11"/>
      <c r="X78" s="11">
        <v>98944.56</v>
      </c>
      <c r="Y78" s="11">
        <v>147287.326</v>
      </c>
      <c r="Z78" s="11">
        <f t="shared" si="11"/>
        <v>48342.766000000003</v>
      </c>
      <c r="AA78" s="11">
        <f t="shared" si="12"/>
        <v>0</v>
      </c>
      <c r="AB78" s="11"/>
      <c r="AC78" s="66">
        <v>0</v>
      </c>
      <c r="AD78" s="66">
        <f t="shared" si="13"/>
        <v>0</v>
      </c>
      <c r="AE78" s="67">
        <f t="shared" si="14"/>
        <v>0</v>
      </c>
      <c r="AF78" s="11">
        <v>0</v>
      </c>
      <c r="AG78" s="68" t="s">
        <v>92</v>
      </c>
      <c r="AH78" s="66">
        <f t="shared" si="15"/>
        <v>0</v>
      </c>
      <c r="AI78" s="11"/>
      <c r="AJ78" s="11"/>
      <c r="AK78" s="69">
        <v>0</v>
      </c>
      <c r="AL78" s="69">
        <v>0</v>
      </c>
      <c r="AM78" s="69">
        <v>0</v>
      </c>
      <c r="AN78" s="69">
        <v>0</v>
      </c>
      <c r="AO78" s="70">
        <v>0</v>
      </c>
      <c r="AP78" s="69">
        <f t="shared" si="17"/>
        <v>0</v>
      </c>
      <c r="AQ78" s="69"/>
      <c r="AR78" s="69"/>
      <c r="AS78" s="69"/>
      <c r="AT78" s="71">
        <f t="shared" si="18"/>
        <v>0</v>
      </c>
      <c r="AU78" s="69"/>
      <c r="AV78" s="72" t="s">
        <v>93</v>
      </c>
      <c r="AW78" s="69" t="s">
        <v>93</v>
      </c>
      <c r="AX78" s="73" t="str">
        <f t="shared" si="19"/>
        <v/>
      </c>
      <c r="BD78" s="68"/>
      <c r="BH78" s="68"/>
    </row>
    <row r="79" spans="1:60" ht="11.25" x14ac:dyDescent="0.2">
      <c r="A79" s="8">
        <v>70</v>
      </c>
      <c r="B79" s="9" t="s">
        <v>163</v>
      </c>
      <c r="C79" s="8">
        <v>0</v>
      </c>
      <c r="D79" s="64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65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f t="shared" si="16"/>
        <v>0</v>
      </c>
      <c r="V79" s="66">
        <f t="shared" si="10"/>
        <v>0</v>
      </c>
      <c r="W79" s="11"/>
      <c r="X79" s="11">
        <v>212169.47999999998</v>
      </c>
      <c r="Y79" s="11">
        <v>349300</v>
      </c>
      <c r="Z79" s="11">
        <f t="shared" si="11"/>
        <v>137130.52000000002</v>
      </c>
      <c r="AA79" s="11">
        <f t="shared" si="12"/>
        <v>0</v>
      </c>
      <c r="AB79" s="11"/>
      <c r="AC79" s="66">
        <v>0</v>
      </c>
      <c r="AD79" s="66">
        <f t="shared" si="13"/>
        <v>0</v>
      </c>
      <c r="AE79" s="67">
        <f t="shared" si="14"/>
        <v>0</v>
      </c>
      <c r="AF79" s="11">
        <v>0</v>
      </c>
      <c r="AG79" s="68" t="s">
        <v>92</v>
      </c>
      <c r="AH79" s="66">
        <f t="shared" si="15"/>
        <v>0</v>
      </c>
      <c r="AI79" s="11"/>
      <c r="AJ79" s="11"/>
      <c r="AK79" s="69">
        <v>0</v>
      </c>
      <c r="AL79" s="69">
        <v>0</v>
      </c>
      <c r="AM79" s="69">
        <v>0</v>
      </c>
      <c r="AN79" s="69">
        <v>0</v>
      </c>
      <c r="AO79" s="70">
        <v>0</v>
      </c>
      <c r="AP79" s="69">
        <f t="shared" si="17"/>
        <v>0</v>
      </c>
      <c r="AQ79" s="69"/>
      <c r="AR79" s="69"/>
      <c r="AS79" s="69"/>
      <c r="AT79" s="71">
        <f t="shared" si="18"/>
        <v>0</v>
      </c>
      <c r="AU79" s="69"/>
      <c r="AV79" s="72" t="s">
        <v>93</v>
      </c>
      <c r="AW79" s="69" t="s">
        <v>93</v>
      </c>
      <c r="AX79" s="73" t="str">
        <f t="shared" si="19"/>
        <v/>
      </c>
      <c r="BD79" s="68"/>
      <c r="BH79" s="68"/>
    </row>
    <row r="80" spans="1:60" ht="11.25" x14ac:dyDescent="0.2">
      <c r="A80" s="8">
        <v>71</v>
      </c>
      <c r="B80" s="9" t="s">
        <v>164</v>
      </c>
      <c r="C80" s="8">
        <v>1</v>
      </c>
      <c r="D80" s="64">
        <v>0</v>
      </c>
      <c r="E80" s="11">
        <v>116698</v>
      </c>
      <c r="F80" s="11">
        <v>0</v>
      </c>
      <c r="G80" s="11">
        <v>0</v>
      </c>
      <c r="H80" s="11">
        <v>0</v>
      </c>
      <c r="I80" s="11">
        <v>0</v>
      </c>
      <c r="J80" s="11">
        <v>2446222</v>
      </c>
      <c r="K80" s="65">
        <v>1042739</v>
      </c>
      <c r="L80" s="11">
        <v>1905682</v>
      </c>
      <c r="M80" s="11">
        <v>12928</v>
      </c>
      <c r="N80" s="11">
        <v>0</v>
      </c>
      <c r="O80" s="11">
        <v>37327.71</v>
      </c>
      <c r="P80" s="11">
        <v>0</v>
      </c>
      <c r="Q80" s="11">
        <v>0</v>
      </c>
      <c r="R80" s="11">
        <v>0</v>
      </c>
      <c r="S80" s="11">
        <v>0</v>
      </c>
      <c r="T80" s="11" t="s">
        <v>90</v>
      </c>
      <c r="U80" s="11">
        <f t="shared" si="16"/>
        <v>5561596.71</v>
      </c>
      <c r="V80" s="66">
        <f t="shared" si="10"/>
        <v>9.0208051785109831</v>
      </c>
      <c r="W80" s="11"/>
      <c r="X80" s="11">
        <v>42331707.480000004</v>
      </c>
      <c r="Y80" s="11">
        <v>61652996.600000001</v>
      </c>
      <c r="Z80" s="11">
        <f t="shared" si="11"/>
        <v>19321289.119999997</v>
      </c>
      <c r="AA80" s="11">
        <f t="shared" si="12"/>
        <v>1742935.8494920391</v>
      </c>
      <c r="AB80" s="11"/>
      <c r="AC80" s="66">
        <v>143.60237402255331</v>
      </c>
      <c r="AD80" s="66">
        <f t="shared" si="13"/>
        <v>141.52526396156594</v>
      </c>
      <c r="AE80" s="67">
        <f t="shared" si="14"/>
        <v>-2.0771100609873656</v>
      </c>
      <c r="AF80" s="11">
        <v>20</v>
      </c>
      <c r="AG80" s="68">
        <v>1</v>
      </c>
      <c r="AH80" s="66">
        <f t="shared" si="15"/>
        <v>141.52526396156594</v>
      </c>
      <c r="AI80" s="11"/>
      <c r="AJ80" s="11"/>
      <c r="AK80" s="69">
        <v>143.60237402255331</v>
      </c>
      <c r="AL80" s="69">
        <v>143.49763434606874</v>
      </c>
      <c r="AM80" s="69">
        <v>143.49764982572438</v>
      </c>
      <c r="AN80" s="69">
        <v>143.60237402255331</v>
      </c>
      <c r="AO80" s="70">
        <v>141.46449717903695</v>
      </c>
      <c r="AP80" s="69">
        <f t="shared" si="17"/>
        <v>141.52526396156594</v>
      </c>
      <c r="AQ80" s="69"/>
      <c r="AR80" s="69"/>
      <c r="AS80" s="69"/>
      <c r="AT80" s="71">
        <f t="shared" si="18"/>
        <v>6.0766782528986596E-2</v>
      </c>
      <c r="AU80" s="69"/>
      <c r="AV80" s="72">
        <v>6.934514110046516</v>
      </c>
      <c r="AW80" s="69">
        <v>5.2355855756967751</v>
      </c>
      <c r="AX80" s="73">
        <f t="shared" si="19"/>
        <v>-1.6989285343497409</v>
      </c>
      <c r="BD80" s="68"/>
      <c r="BH80" s="68"/>
    </row>
    <row r="81" spans="1:60" ht="11.25" x14ac:dyDescent="0.2">
      <c r="A81" s="8">
        <v>72</v>
      </c>
      <c r="B81" s="9" t="s">
        <v>165</v>
      </c>
      <c r="C81" s="8">
        <v>1</v>
      </c>
      <c r="D81" s="64">
        <v>0</v>
      </c>
      <c r="E81" s="11">
        <v>245500</v>
      </c>
      <c r="F81" s="11">
        <v>0</v>
      </c>
      <c r="G81" s="11">
        <v>0</v>
      </c>
      <c r="H81" s="11">
        <v>0</v>
      </c>
      <c r="I81" s="11">
        <v>438933</v>
      </c>
      <c r="J81" s="11">
        <v>1064000</v>
      </c>
      <c r="K81" s="65">
        <v>455000</v>
      </c>
      <c r="L81" s="11">
        <v>1090919.1100000001</v>
      </c>
      <c r="M81" s="11">
        <v>0</v>
      </c>
      <c r="N81" s="11">
        <v>21259</v>
      </c>
      <c r="O81" s="11">
        <v>9433.34</v>
      </c>
      <c r="P81" s="11">
        <v>0</v>
      </c>
      <c r="Q81" s="11">
        <v>0</v>
      </c>
      <c r="R81" s="11">
        <v>0</v>
      </c>
      <c r="S81" s="11">
        <v>0</v>
      </c>
      <c r="T81" s="11" t="s">
        <v>90</v>
      </c>
      <c r="U81" s="11">
        <f t="shared" si="16"/>
        <v>3325044.45</v>
      </c>
      <c r="V81" s="66">
        <f t="shared" si="10"/>
        <v>5.9662432852735989</v>
      </c>
      <c r="W81" s="11"/>
      <c r="X81" s="11">
        <v>43916766.759999998</v>
      </c>
      <c r="Y81" s="11">
        <v>55730956.5</v>
      </c>
      <c r="Z81" s="11">
        <f t="shared" si="11"/>
        <v>11814189.740000002</v>
      </c>
      <c r="AA81" s="11">
        <f t="shared" si="12"/>
        <v>704863.30207223259</v>
      </c>
      <c r="AB81" s="11"/>
      <c r="AC81" s="66">
        <v>124.4755516196409</v>
      </c>
      <c r="AD81" s="66">
        <f t="shared" si="13"/>
        <v>125.29632133130141</v>
      </c>
      <c r="AE81" s="67">
        <f t="shared" si="14"/>
        <v>0.82076971166051749</v>
      </c>
      <c r="AF81" s="11">
        <v>8</v>
      </c>
      <c r="AG81" s="68">
        <v>1</v>
      </c>
      <c r="AH81" s="66">
        <f t="shared" si="15"/>
        <v>125.29632133130141</v>
      </c>
      <c r="AI81" s="11"/>
      <c r="AJ81" s="11"/>
      <c r="AK81" s="69">
        <v>124.4755516196409</v>
      </c>
      <c r="AL81" s="69">
        <v>124.47551139145203</v>
      </c>
      <c r="AM81" s="69">
        <v>124.4755516196409</v>
      </c>
      <c r="AN81" s="69">
        <v>124.4755516196409</v>
      </c>
      <c r="AO81" s="70">
        <v>125.32241345176625</v>
      </c>
      <c r="AP81" s="69">
        <f t="shared" si="17"/>
        <v>125.29632133130141</v>
      </c>
      <c r="AQ81" s="69"/>
      <c r="AR81" s="69"/>
      <c r="AS81" s="69"/>
      <c r="AT81" s="71">
        <f t="shared" si="18"/>
        <v>-2.6092120464838331E-2</v>
      </c>
      <c r="AU81" s="69"/>
      <c r="AV81" s="72">
        <v>4.2224493302400115</v>
      </c>
      <c r="AW81" s="69">
        <v>4.8903306584052233</v>
      </c>
      <c r="AX81" s="73">
        <f t="shared" si="19"/>
        <v>0.66788132816521184</v>
      </c>
      <c r="BD81" s="68"/>
      <c r="BH81" s="68"/>
    </row>
    <row r="82" spans="1:60" ht="11.25" x14ac:dyDescent="0.2">
      <c r="A82" s="8">
        <v>73</v>
      </c>
      <c r="B82" s="9" t="s">
        <v>166</v>
      </c>
      <c r="C82" s="8">
        <v>1</v>
      </c>
      <c r="D82" s="64">
        <v>0</v>
      </c>
      <c r="E82" s="11">
        <v>57000</v>
      </c>
      <c r="F82" s="11">
        <v>0</v>
      </c>
      <c r="G82" s="11">
        <v>0</v>
      </c>
      <c r="H82" s="11">
        <v>0</v>
      </c>
      <c r="I82" s="11">
        <v>0</v>
      </c>
      <c r="J82" s="11">
        <v>1785416</v>
      </c>
      <c r="K82" s="65">
        <v>1189278</v>
      </c>
      <c r="L82" s="11">
        <v>1619851</v>
      </c>
      <c r="M82" s="11">
        <v>14619</v>
      </c>
      <c r="N82" s="11">
        <v>0</v>
      </c>
      <c r="O82" s="11">
        <v>55219.64</v>
      </c>
      <c r="P82" s="11">
        <v>0</v>
      </c>
      <c r="Q82" s="11">
        <v>0</v>
      </c>
      <c r="R82" s="11">
        <v>0</v>
      </c>
      <c r="S82" s="11">
        <v>0</v>
      </c>
      <c r="T82" s="11" t="s">
        <v>101</v>
      </c>
      <c r="U82" s="11">
        <f t="shared" si="16"/>
        <v>3587487.9399999995</v>
      </c>
      <c r="V82" s="66">
        <f t="shared" si="10"/>
        <v>5.7281659163752945</v>
      </c>
      <c r="W82" s="11"/>
      <c r="X82" s="11">
        <v>34648058.12985</v>
      </c>
      <c r="Y82" s="11">
        <v>62628911.109999992</v>
      </c>
      <c r="Z82" s="11">
        <f t="shared" si="11"/>
        <v>27980852.980149992</v>
      </c>
      <c r="AA82" s="11">
        <f t="shared" si="12"/>
        <v>1602789.6835200328</v>
      </c>
      <c r="AB82" s="11"/>
      <c r="AC82" s="66">
        <v>173.46672061873906</v>
      </c>
      <c r="AD82" s="66">
        <f t="shared" si="13"/>
        <v>176.13143339165876</v>
      </c>
      <c r="AE82" s="67">
        <f t="shared" si="14"/>
        <v>2.6647127729196995</v>
      </c>
      <c r="AF82" s="11">
        <v>32</v>
      </c>
      <c r="AG82" s="68">
        <v>1</v>
      </c>
      <c r="AH82" s="66">
        <f t="shared" si="15"/>
        <v>176.13143339165876</v>
      </c>
      <c r="AI82" s="11"/>
      <c r="AJ82" s="11"/>
      <c r="AK82" s="69">
        <v>173.46672061873906</v>
      </c>
      <c r="AL82" s="69">
        <v>173.50964409444555</v>
      </c>
      <c r="AM82" s="69">
        <v>173.46726633150291</v>
      </c>
      <c r="AN82" s="69">
        <v>173.46672061873906</v>
      </c>
      <c r="AO82" s="70">
        <v>175.84054260070641</v>
      </c>
      <c r="AP82" s="69">
        <f t="shared" si="17"/>
        <v>176.13143339165876</v>
      </c>
      <c r="AQ82" s="69"/>
      <c r="AR82" s="69"/>
      <c r="AS82" s="69"/>
      <c r="AT82" s="71">
        <f t="shared" si="18"/>
        <v>0.29089079095234638</v>
      </c>
      <c r="AU82" s="69"/>
      <c r="AV82" s="72">
        <v>4.8357972454230245</v>
      </c>
      <c r="AW82" s="69">
        <v>6.6684235008664814</v>
      </c>
      <c r="AX82" s="73">
        <f t="shared" si="19"/>
        <v>1.8326262554434569</v>
      </c>
      <c r="BD82" s="68"/>
      <c r="BH82" s="68"/>
    </row>
    <row r="83" spans="1:60" ht="11.25" x14ac:dyDescent="0.2">
      <c r="A83" s="8">
        <v>74</v>
      </c>
      <c r="B83" s="9" t="s">
        <v>167</v>
      </c>
      <c r="C83" s="8">
        <v>1</v>
      </c>
      <c r="D83" s="64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65">
        <v>0</v>
      </c>
      <c r="L83" s="11">
        <v>94000</v>
      </c>
      <c r="M83" s="11">
        <v>0</v>
      </c>
      <c r="N83" s="11">
        <v>30406</v>
      </c>
      <c r="O83" s="11">
        <v>13832</v>
      </c>
      <c r="P83" s="11">
        <v>0</v>
      </c>
      <c r="Q83" s="11">
        <v>0</v>
      </c>
      <c r="R83" s="11">
        <v>0</v>
      </c>
      <c r="S83" s="11">
        <v>0</v>
      </c>
      <c r="T83" s="11" t="s">
        <v>101</v>
      </c>
      <c r="U83" s="11">
        <f t="shared" si="16"/>
        <v>72438</v>
      </c>
      <c r="V83" s="66">
        <f t="shared" si="10"/>
        <v>1.109751102489416</v>
      </c>
      <c r="W83" s="11"/>
      <c r="X83" s="11">
        <v>3505682.31</v>
      </c>
      <c r="Y83" s="11">
        <v>6527409.6000000015</v>
      </c>
      <c r="Z83" s="11">
        <f t="shared" si="11"/>
        <v>3021727.2900000014</v>
      </c>
      <c r="AA83" s="11">
        <f t="shared" si="12"/>
        <v>33533.651914998569</v>
      </c>
      <c r="AB83" s="11"/>
      <c r="AC83" s="66">
        <v>192.56567559638131</v>
      </c>
      <c r="AD83" s="66">
        <f t="shared" si="13"/>
        <v>185.23857480072127</v>
      </c>
      <c r="AE83" s="67">
        <f t="shared" si="14"/>
        <v>-7.3271007956600442</v>
      </c>
      <c r="AF83" s="11">
        <v>6</v>
      </c>
      <c r="AG83" s="68">
        <v>1</v>
      </c>
      <c r="AH83" s="66">
        <f t="shared" si="15"/>
        <v>185.23857480072127</v>
      </c>
      <c r="AI83" s="11"/>
      <c r="AJ83" s="11"/>
      <c r="AK83" s="69">
        <v>192.56567559638131</v>
      </c>
      <c r="AL83" s="69">
        <v>192.56566312335332</v>
      </c>
      <c r="AM83" s="69">
        <v>192.56567559638131</v>
      </c>
      <c r="AN83" s="69">
        <v>192.56567559638131</v>
      </c>
      <c r="AO83" s="70">
        <v>186.82714955103853</v>
      </c>
      <c r="AP83" s="69">
        <f t="shared" si="17"/>
        <v>185.23857480072127</v>
      </c>
      <c r="AQ83" s="69"/>
      <c r="AR83" s="69"/>
      <c r="AS83" s="69"/>
      <c r="AT83" s="71">
        <f t="shared" si="18"/>
        <v>-1.5885747503172638</v>
      </c>
      <c r="AU83" s="69"/>
      <c r="AV83" s="72">
        <v>5.8909543181272976</v>
      </c>
      <c r="AW83" s="69">
        <v>1.6802781289889994</v>
      </c>
      <c r="AX83" s="73">
        <f t="shared" si="19"/>
        <v>-4.2106761891382982</v>
      </c>
      <c r="BD83" s="68"/>
      <c r="BH83" s="68"/>
    </row>
    <row r="84" spans="1:60" ht="11.25" x14ac:dyDescent="0.2">
      <c r="A84" s="8">
        <v>75</v>
      </c>
      <c r="B84" s="9" t="s">
        <v>168</v>
      </c>
      <c r="C84" s="8">
        <v>0</v>
      </c>
      <c r="D84" s="64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65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f t="shared" si="16"/>
        <v>0</v>
      </c>
      <c r="V84" s="66">
        <f t="shared" si="10"/>
        <v>0</v>
      </c>
      <c r="W84" s="11"/>
      <c r="X84" s="11">
        <v>0</v>
      </c>
      <c r="Y84" s="11">
        <v>0</v>
      </c>
      <c r="Z84" s="11">
        <f t="shared" si="11"/>
        <v>0</v>
      </c>
      <c r="AA84" s="11">
        <f t="shared" si="12"/>
        <v>0</v>
      </c>
      <c r="AB84" s="11"/>
      <c r="AC84" s="66">
        <v>0</v>
      </c>
      <c r="AD84" s="66">
        <f t="shared" si="13"/>
        <v>0</v>
      </c>
      <c r="AE84" s="67">
        <f t="shared" si="14"/>
        <v>0</v>
      </c>
      <c r="AF84" s="11">
        <v>0</v>
      </c>
      <c r="AG84" s="68" t="s">
        <v>92</v>
      </c>
      <c r="AH84" s="66">
        <f t="shared" si="15"/>
        <v>0</v>
      </c>
      <c r="AI84" s="11"/>
      <c r="AJ84" s="11"/>
      <c r="AK84" s="69">
        <v>0</v>
      </c>
      <c r="AL84" s="69">
        <v>0</v>
      </c>
      <c r="AM84" s="69">
        <v>0</v>
      </c>
      <c r="AN84" s="69">
        <v>0</v>
      </c>
      <c r="AO84" s="70">
        <v>0</v>
      </c>
      <c r="AP84" s="69">
        <f t="shared" si="17"/>
        <v>0</v>
      </c>
      <c r="AQ84" s="69"/>
      <c r="AR84" s="69"/>
      <c r="AS84" s="69"/>
      <c r="AT84" s="71">
        <f t="shared" si="18"/>
        <v>0</v>
      </c>
      <c r="AU84" s="69"/>
      <c r="AV84" s="72" t="s">
        <v>93</v>
      </c>
      <c r="AW84" s="69" t="s">
        <v>93</v>
      </c>
      <c r="AX84" s="73" t="str">
        <f t="shared" si="19"/>
        <v/>
      </c>
      <c r="BD84" s="68"/>
      <c r="BH84" s="68"/>
    </row>
    <row r="85" spans="1:60" ht="11.25" x14ac:dyDescent="0.2">
      <c r="A85" s="8">
        <v>76</v>
      </c>
      <c r="B85" s="9" t="s">
        <v>169</v>
      </c>
      <c r="C85" s="8">
        <v>0</v>
      </c>
      <c r="D85" s="64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65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f t="shared" si="16"/>
        <v>0</v>
      </c>
      <c r="V85" s="66">
        <f t="shared" si="10"/>
        <v>0</v>
      </c>
      <c r="W85" s="11"/>
      <c r="X85" s="11">
        <v>0</v>
      </c>
      <c r="Y85" s="11">
        <v>0</v>
      </c>
      <c r="Z85" s="11">
        <f t="shared" si="11"/>
        <v>0</v>
      </c>
      <c r="AA85" s="11">
        <f t="shared" si="12"/>
        <v>0</v>
      </c>
      <c r="AB85" s="11"/>
      <c r="AC85" s="66">
        <v>0</v>
      </c>
      <c r="AD85" s="66">
        <f t="shared" si="13"/>
        <v>0</v>
      </c>
      <c r="AE85" s="67">
        <f t="shared" si="14"/>
        <v>0</v>
      </c>
      <c r="AF85" s="11">
        <v>0</v>
      </c>
      <c r="AG85" s="68" t="s">
        <v>92</v>
      </c>
      <c r="AH85" s="66">
        <f t="shared" si="15"/>
        <v>0</v>
      </c>
      <c r="AI85" s="11"/>
      <c r="AJ85" s="11"/>
      <c r="AK85" s="69">
        <v>0</v>
      </c>
      <c r="AL85" s="69">
        <v>0</v>
      </c>
      <c r="AM85" s="69">
        <v>0</v>
      </c>
      <c r="AN85" s="69">
        <v>0</v>
      </c>
      <c r="AO85" s="70">
        <v>0</v>
      </c>
      <c r="AP85" s="69">
        <f t="shared" si="17"/>
        <v>0</v>
      </c>
      <c r="AQ85" s="69"/>
      <c r="AR85" s="69"/>
      <c r="AS85" s="69"/>
      <c r="AT85" s="71">
        <f t="shared" si="18"/>
        <v>0</v>
      </c>
      <c r="AU85" s="69"/>
      <c r="AV85" s="72" t="s">
        <v>93</v>
      </c>
      <c r="AW85" s="69" t="s">
        <v>93</v>
      </c>
      <c r="AX85" s="73" t="str">
        <f t="shared" si="19"/>
        <v/>
      </c>
      <c r="BD85" s="68"/>
      <c r="BH85" s="68"/>
    </row>
    <row r="86" spans="1:60" ht="11.25" x14ac:dyDescent="0.2">
      <c r="A86" s="8">
        <v>77</v>
      </c>
      <c r="B86" s="9" t="s">
        <v>170</v>
      </c>
      <c r="C86" s="8">
        <v>1</v>
      </c>
      <c r="D86" s="64">
        <v>0</v>
      </c>
      <c r="E86" s="11">
        <v>47658</v>
      </c>
      <c r="F86" s="11">
        <v>0</v>
      </c>
      <c r="G86" s="11">
        <v>0</v>
      </c>
      <c r="H86" s="11">
        <v>0</v>
      </c>
      <c r="I86" s="11">
        <v>0</v>
      </c>
      <c r="J86" s="11">
        <v>363440</v>
      </c>
      <c r="K86" s="65">
        <v>299691</v>
      </c>
      <c r="L86" s="11">
        <v>135706</v>
      </c>
      <c r="M86" s="11">
        <v>2017</v>
      </c>
      <c r="N86" s="11">
        <v>12935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 t="s">
        <v>90</v>
      </c>
      <c r="U86" s="11">
        <f t="shared" si="16"/>
        <v>861447</v>
      </c>
      <c r="V86" s="66">
        <f t="shared" si="10"/>
        <v>4.6429887000515286</v>
      </c>
      <c r="W86" s="11"/>
      <c r="X86" s="11">
        <v>14574247.939999998</v>
      </c>
      <c r="Y86" s="11">
        <v>18553717.350000001</v>
      </c>
      <c r="Z86" s="11">
        <f t="shared" si="11"/>
        <v>3979469.4100000039</v>
      </c>
      <c r="AA86" s="11">
        <f t="shared" si="12"/>
        <v>184766.31502830741</v>
      </c>
      <c r="AB86" s="11"/>
      <c r="AC86" s="66">
        <v>134.13460464325138</v>
      </c>
      <c r="AD86" s="66">
        <f t="shared" si="13"/>
        <v>126.03704225833074</v>
      </c>
      <c r="AE86" s="67">
        <f t="shared" si="14"/>
        <v>-8.0975623849206357</v>
      </c>
      <c r="AF86" s="11">
        <v>0</v>
      </c>
      <c r="AG86" s="68">
        <v>1</v>
      </c>
      <c r="AH86" s="66">
        <f t="shared" si="15"/>
        <v>126.03704225833074</v>
      </c>
      <c r="AI86" s="11"/>
      <c r="AJ86" s="11"/>
      <c r="AK86" s="69">
        <v>134.13460464325138</v>
      </c>
      <c r="AL86" s="69">
        <v>134.0628558955805</v>
      </c>
      <c r="AM86" s="69">
        <v>134.13460464325138</v>
      </c>
      <c r="AN86" s="69">
        <v>134.13460464325138</v>
      </c>
      <c r="AO86" s="70">
        <v>125.0899113945101</v>
      </c>
      <c r="AP86" s="69">
        <f t="shared" si="17"/>
        <v>126.03704225833074</v>
      </c>
      <c r="AQ86" s="69"/>
      <c r="AR86" s="69"/>
      <c r="AS86" s="69"/>
      <c r="AT86" s="71">
        <f t="shared" si="18"/>
        <v>0.9471308638206466</v>
      </c>
      <c r="AU86" s="69"/>
      <c r="AV86" s="72">
        <v>8.352523059734855</v>
      </c>
      <c r="AW86" s="69">
        <v>1.544926059126698</v>
      </c>
      <c r="AX86" s="73">
        <f t="shared" si="19"/>
        <v>-6.8075970006081565</v>
      </c>
      <c r="BD86" s="68"/>
      <c r="BH86" s="68"/>
    </row>
    <row r="87" spans="1:60" ht="11.25" x14ac:dyDescent="0.2">
      <c r="A87" s="8">
        <v>78</v>
      </c>
      <c r="B87" s="9" t="s">
        <v>171</v>
      </c>
      <c r="C87" s="8">
        <v>1</v>
      </c>
      <c r="D87" s="64">
        <v>0</v>
      </c>
      <c r="E87" s="11">
        <v>0</v>
      </c>
      <c r="F87" s="11">
        <v>0</v>
      </c>
      <c r="G87" s="11">
        <v>0</v>
      </c>
      <c r="H87" s="11">
        <v>0</v>
      </c>
      <c r="I87" s="11">
        <v>180000</v>
      </c>
      <c r="J87" s="11">
        <v>1695000</v>
      </c>
      <c r="K87" s="65">
        <v>310000</v>
      </c>
      <c r="L87" s="11">
        <v>285196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 t="s">
        <v>101</v>
      </c>
      <c r="U87" s="11">
        <f t="shared" si="16"/>
        <v>2270558.7999999998</v>
      </c>
      <c r="V87" s="66">
        <f t="shared" si="10"/>
        <v>17.533353551702117</v>
      </c>
      <c r="W87" s="11"/>
      <c r="X87" s="11">
        <v>5901407.9242000002</v>
      </c>
      <c r="Y87" s="11">
        <v>12949940.199999999</v>
      </c>
      <c r="Z87" s="11">
        <f t="shared" si="11"/>
        <v>7048532.275799999</v>
      </c>
      <c r="AA87" s="11">
        <f t="shared" si="12"/>
        <v>1235844.0841218492</v>
      </c>
      <c r="AB87" s="11"/>
      <c r="AC87" s="66">
        <v>205.07364838976824</v>
      </c>
      <c r="AD87" s="66">
        <f t="shared" si="13"/>
        <v>198.49663446991968</v>
      </c>
      <c r="AE87" s="67">
        <f t="shared" si="14"/>
        <v>-6.5770139198485538</v>
      </c>
      <c r="AF87" s="11">
        <v>0</v>
      </c>
      <c r="AG87" s="68">
        <v>1</v>
      </c>
      <c r="AH87" s="66">
        <f t="shared" si="15"/>
        <v>198.49663446991968</v>
      </c>
      <c r="AI87" s="11"/>
      <c r="AJ87" s="11"/>
      <c r="AK87" s="69">
        <v>205.07364838976824</v>
      </c>
      <c r="AL87" s="69">
        <v>210.78238259642893</v>
      </c>
      <c r="AM87" s="69">
        <v>205.07364838976824</v>
      </c>
      <c r="AN87" s="69">
        <v>205.07364838976824</v>
      </c>
      <c r="AO87" s="70">
        <v>205.07364838976824</v>
      </c>
      <c r="AP87" s="69">
        <f t="shared" si="17"/>
        <v>198.49663446991968</v>
      </c>
      <c r="AQ87" s="69"/>
      <c r="AR87" s="69"/>
      <c r="AS87" s="69"/>
      <c r="AT87" s="71">
        <f t="shared" si="18"/>
        <v>-6.5770139198485538</v>
      </c>
      <c r="AU87" s="69"/>
      <c r="AV87" s="72">
        <v>9.7475082118379444</v>
      </c>
      <c r="AW87" s="69">
        <v>5.3387880260138942</v>
      </c>
      <c r="AX87" s="73">
        <f t="shared" si="19"/>
        <v>-4.4087201858240501</v>
      </c>
      <c r="BD87" s="68"/>
      <c r="BH87" s="68"/>
    </row>
    <row r="88" spans="1:60" ht="11.25" x14ac:dyDescent="0.2">
      <c r="A88" s="8">
        <v>79</v>
      </c>
      <c r="B88" s="9" t="s">
        <v>172</v>
      </c>
      <c r="C88" s="8">
        <v>1</v>
      </c>
      <c r="D88" s="64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341328</v>
      </c>
      <c r="K88" s="65">
        <v>786990</v>
      </c>
      <c r="L88" s="11">
        <v>2329186</v>
      </c>
      <c r="M88" s="11">
        <v>14380</v>
      </c>
      <c r="N88" s="11">
        <v>60550</v>
      </c>
      <c r="O88" s="11">
        <v>248406.27</v>
      </c>
      <c r="P88" s="11">
        <v>0</v>
      </c>
      <c r="Q88" s="11">
        <v>0</v>
      </c>
      <c r="R88" s="11">
        <v>0</v>
      </c>
      <c r="S88" s="11">
        <v>0</v>
      </c>
      <c r="T88" s="11" t="s">
        <v>90</v>
      </c>
      <c r="U88" s="11">
        <f t="shared" si="16"/>
        <v>3780840.27</v>
      </c>
      <c r="V88" s="66">
        <f t="shared" si="10"/>
        <v>6.8567607468614442</v>
      </c>
      <c r="W88" s="11"/>
      <c r="X88" s="11">
        <v>54539267.460000008</v>
      </c>
      <c r="Y88" s="11">
        <v>55140326.600000001</v>
      </c>
      <c r="Z88" s="11">
        <f t="shared" si="11"/>
        <v>601059.13999999315</v>
      </c>
      <c r="AA88" s="11">
        <f t="shared" si="12"/>
        <v>41213.187176942505</v>
      </c>
      <c r="AB88" s="11"/>
      <c r="AC88" s="66">
        <v>101.50164390758005</v>
      </c>
      <c r="AD88" s="66">
        <f t="shared" si="13"/>
        <v>101.02650068271204</v>
      </c>
      <c r="AE88" s="67">
        <f t="shared" si="14"/>
        <v>-0.47514322486800609</v>
      </c>
      <c r="AF88" s="11">
        <v>255</v>
      </c>
      <c r="AG88" s="68">
        <v>1</v>
      </c>
      <c r="AH88" s="66">
        <f t="shared" si="15"/>
        <v>101.02650068271204</v>
      </c>
      <c r="AI88" s="11"/>
      <c r="AJ88" s="11"/>
      <c r="AK88" s="69">
        <v>101.50164390758005</v>
      </c>
      <c r="AL88" s="69">
        <v>100.95836592612287</v>
      </c>
      <c r="AM88" s="69">
        <v>101.50114562385293</v>
      </c>
      <c r="AN88" s="69">
        <v>101.50164390758005</v>
      </c>
      <c r="AO88" s="70">
        <v>99.593802718995889</v>
      </c>
      <c r="AP88" s="69">
        <f t="shared" si="17"/>
        <v>101.02650068271204</v>
      </c>
      <c r="AQ88" s="69"/>
      <c r="AR88" s="69"/>
      <c r="AS88" s="69"/>
      <c r="AT88" s="71">
        <f t="shared" si="18"/>
        <v>1.4326979637161514</v>
      </c>
      <c r="AU88" s="69"/>
      <c r="AV88" s="72">
        <v>8.1726951482382422</v>
      </c>
      <c r="AW88" s="69">
        <v>7.6258155738598674</v>
      </c>
      <c r="AX88" s="73">
        <f t="shared" si="19"/>
        <v>-0.54687957437837476</v>
      </c>
      <c r="BD88" s="68"/>
      <c r="BH88" s="68"/>
    </row>
    <row r="89" spans="1:60" ht="11.25" x14ac:dyDescent="0.2">
      <c r="A89" s="8">
        <v>80</v>
      </c>
      <c r="B89" s="9" t="s">
        <v>173</v>
      </c>
      <c r="C89" s="8">
        <v>0</v>
      </c>
      <c r="D89" s="64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65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f t="shared" si="16"/>
        <v>0</v>
      </c>
      <c r="V89" s="66">
        <f t="shared" si="10"/>
        <v>0</v>
      </c>
      <c r="W89" s="11"/>
      <c r="X89" s="11">
        <v>16490.760000000002</v>
      </c>
      <c r="Y89" s="11">
        <v>16491</v>
      </c>
      <c r="Z89" s="11">
        <f t="shared" si="11"/>
        <v>0.23999999999796273</v>
      </c>
      <c r="AA89" s="11">
        <f t="shared" si="12"/>
        <v>0</v>
      </c>
      <c r="AB89" s="11"/>
      <c r="AC89" s="66">
        <v>0</v>
      </c>
      <c r="AD89" s="66">
        <f t="shared" si="13"/>
        <v>0</v>
      </c>
      <c r="AE89" s="67">
        <f t="shared" si="14"/>
        <v>0</v>
      </c>
      <c r="AF89" s="11">
        <v>0</v>
      </c>
      <c r="AG89" s="68" t="s">
        <v>92</v>
      </c>
      <c r="AH89" s="66">
        <f t="shared" si="15"/>
        <v>0</v>
      </c>
      <c r="AI89" s="11"/>
      <c r="AJ89" s="11"/>
      <c r="AK89" s="69">
        <v>0</v>
      </c>
      <c r="AL89" s="69">
        <v>0</v>
      </c>
      <c r="AM89" s="69">
        <v>0</v>
      </c>
      <c r="AN89" s="69">
        <v>0</v>
      </c>
      <c r="AO89" s="70">
        <v>0</v>
      </c>
      <c r="AP89" s="69">
        <f t="shared" si="17"/>
        <v>0</v>
      </c>
      <c r="AQ89" s="69"/>
      <c r="AR89" s="69"/>
      <c r="AS89" s="69"/>
      <c r="AT89" s="71">
        <f t="shared" si="18"/>
        <v>0</v>
      </c>
      <c r="AU89" s="69"/>
      <c r="AV89" s="72" t="s">
        <v>93</v>
      </c>
      <c r="AW89" s="69" t="s">
        <v>93</v>
      </c>
      <c r="AX89" s="73" t="str">
        <f t="shared" si="19"/>
        <v/>
      </c>
      <c r="BD89" s="68"/>
      <c r="BH89" s="68"/>
    </row>
    <row r="90" spans="1:60" ht="11.25" x14ac:dyDescent="0.2">
      <c r="A90" s="8">
        <v>81</v>
      </c>
      <c r="B90" s="9" t="s">
        <v>174</v>
      </c>
      <c r="C90" s="8">
        <v>0</v>
      </c>
      <c r="D90" s="64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65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f t="shared" si="16"/>
        <v>0</v>
      </c>
      <c r="V90" s="66">
        <f t="shared" si="10"/>
        <v>0</v>
      </c>
      <c r="W90" s="11"/>
      <c r="X90" s="11">
        <v>0</v>
      </c>
      <c r="Y90" s="11">
        <v>694.40000000000009</v>
      </c>
      <c r="Z90" s="11">
        <f t="shared" si="11"/>
        <v>694.40000000000009</v>
      </c>
      <c r="AA90" s="11">
        <f t="shared" si="12"/>
        <v>0</v>
      </c>
      <c r="AB90" s="11"/>
      <c r="AC90" s="66">
        <v>0</v>
      </c>
      <c r="AD90" s="66">
        <f t="shared" si="13"/>
        <v>0</v>
      </c>
      <c r="AE90" s="67">
        <f t="shared" si="14"/>
        <v>0</v>
      </c>
      <c r="AF90" s="11">
        <v>0</v>
      </c>
      <c r="AG90" s="68" t="s">
        <v>92</v>
      </c>
      <c r="AH90" s="66">
        <f t="shared" si="15"/>
        <v>0</v>
      </c>
      <c r="AI90" s="11"/>
      <c r="AJ90" s="11"/>
      <c r="AK90" s="69">
        <v>0</v>
      </c>
      <c r="AL90" s="69">
        <v>0</v>
      </c>
      <c r="AM90" s="69">
        <v>0</v>
      </c>
      <c r="AN90" s="69">
        <v>0</v>
      </c>
      <c r="AO90" s="70">
        <v>0</v>
      </c>
      <c r="AP90" s="69">
        <f t="shared" si="17"/>
        <v>0</v>
      </c>
      <c r="AQ90" s="69"/>
      <c r="AR90" s="69"/>
      <c r="AS90" s="69"/>
      <c r="AT90" s="71">
        <f t="shared" si="18"/>
        <v>0</v>
      </c>
      <c r="AU90" s="69"/>
      <c r="AV90" s="72" t="s">
        <v>93</v>
      </c>
      <c r="AW90" s="69" t="s">
        <v>93</v>
      </c>
      <c r="AX90" s="73" t="str">
        <f t="shared" si="19"/>
        <v/>
      </c>
      <c r="BD90" s="68"/>
      <c r="BH90" s="68"/>
    </row>
    <row r="91" spans="1:60" ht="11.25" x14ac:dyDescent="0.2">
      <c r="A91" s="8">
        <v>82</v>
      </c>
      <c r="B91" s="9" t="s">
        <v>175</v>
      </c>
      <c r="C91" s="8">
        <v>1</v>
      </c>
      <c r="D91" s="64">
        <v>0</v>
      </c>
      <c r="E91" s="11">
        <v>699100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65">
        <v>141408</v>
      </c>
      <c r="L91" s="11">
        <v>795096</v>
      </c>
      <c r="M91" s="11">
        <v>16853</v>
      </c>
      <c r="N91" s="11">
        <v>0</v>
      </c>
      <c r="O91" s="11">
        <v>22086.05</v>
      </c>
      <c r="P91" s="11">
        <v>0</v>
      </c>
      <c r="Q91" s="11">
        <v>0</v>
      </c>
      <c r="R91" s="11">
        <v>0</v>
      </c>
      <c r="S91" s="11">
        <v>0</v>
      </c>
      <c r="T91" s="11" t="s">
        <v>101</v>
      </c>
      <c r="U91" s="11">
        <f t="shared" si="16"/>
        <v>1117975.8500000001</v>
      </c>
      <c r="V91" s="66">
        <f t="shared" si="10"/>
        <v>2.2757666934553398</v>
      </c>
      <c r="W91" s="11"/>
      <c r="X91" s="11">
        <v>33659011.201460004</v>
      </c>
      <c r="Y91" s="11">
        <v>49125240</v>
      </c>
      <c r="Z91" s="11">
        <f t="shared" si="11"/>
        <v>15466228.798539996</v>
      </c>
      <c r="AA91" s="11">
        <f t="shared" si="12"/>
        <v>351975.28373077122</v>
      </c>
      <c r="AB91" s="11"/>
      <c r="AC91" s="66">
        <v>145.89123297309666</v>
      </c>
      <c r="AD91" s="66">
        <f t="shared" si="13"/>
        <v>144.90403305178978</v>
      </c>
      <c r="AE91" s="67">
        <f t="shared" si="14"/>
        <v>-0.98719992130688183</v>
      </c>
      <c r="AF91" s="11">
        <v>8</v>
      </c>
      <c r="AG91" s="68">
        <v>1</v>
      </c>
      <c r="AH91" s="66">
        <f t="shared" si="15"/>
        <v>144.90403305178978</v>
      </c>
      <c r="AI91" s="11"/>
      <c r="AJ91" s="11"/>
      <c r="AK91" s="69">
        <v>145.89123297309666</v>
      </c>
      <c r="AL91" s="69">
        <v>145.89123438690117</v>
      </c>
      <c r="AM91" s="69">
        <v>145.89123297309666</v>
      </c>
      <c r="AN91" s="69">
        <v>145.89123297309666</v>
      </c>
      <c r="AO91" s="70">
        <v>145.89123297309666</v>
      </c>
      <c r="AP91" s="69">
        <f t="shared" si="17"/>
        <v>144.90403305178978</v>
      </c>
      <c r="AQ91" s="69"/>
      <c r="AR91" s="69"/>
      <c r="AS91" s="69"/>
      <c r="AT91" s="71">
        <f t="shared" si="18"/>
        <v>-0.98719992130688183</v>
      </c>
      <c r="AU91" s="69"/>
      <c r="AV91" s="72">
        <v>5.2802718598078418</v>
      </c>
      <c r="AW91" s="69">
        <v>4.4604455267078444</v>
      </c>
      <c r="AX91" s="73">
        <f t="shared" si="19"/>
        <v>-0.81982633309999731</v>
      </c>
      <c r="BD91" s="68"/>
      <c r="BH91" s="68"/>
    </row>
    <row r="92" spans="1:60" ht="11.25" x14ac:dyDescent="0.2">
      <c r="A92" s="8">
        <v>83</v>
      </c>
      <c r="B92" s="9" t="s">
        <v>176</v>
      </c>
      <c r="C92" s="8">
        <v>1</v>
      </c>
      <c r="D92" s="64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427804</v>
      </c>
      <c r="K92" s="65">
        <v>816833</v>
      </c>
      <c r="L92" s="11">
        <v>878011</v>
      </c>
      <c r="M92" s="11">
        <v>0</v>
      </c>
      <c r="N92" s="11">
        <v>21550</v>
      </c>
      <c r="O92" s="11">
        <v>20307.560000000001</v>
      </c>
      <c r="P92" s="11">
        <v>0</v>
      </c>
      <c r="Q92" s="11">
        <v>0</v>
      </c>
      <c r="R92" s="11">
        <v>0</v>
      </c>
      <c r="S92" s="11">
        <v>0</v>
      </c>
      <c r="T92" s="11" t="s">
        <v>90</v>
      </c>
      <c r="U92" s="11">
        <f t="shared" si="16"/>
        <v>2164505.56</v>
      </c>
      <c r="V92" s="66">
        <f t="shared" si="10"/>
        <v>7.300914306602678</v>
      </c>
      <c r="W92" s="11"/>
      <c r="X92" s="11">
        <v>26867274.059999999</v>
      </c>
      <c r="Y92" s="11">
        <v>29647047.877859637</v>
      </c>
      <c r="Z92" s="11">
        <f t="shared" si="11"/>
        <v>2779773.8178596385</v>
      </c>
      <c r="AA92" s="11">
        <f t="shared" si="12"/>
        <v>202948.90435930982</v>
      </c>
      <c r="AB92" s="11"/>
      <c r="AC92" s="66">
        <v>116.17109491714541</v>
      </c>
      <c r="AD92" s="66">
        <f t="shared" si="13"/>
        <v>109.59094289858274</v>
      </c>
      <c r="AE92" s="67">
        <f t="shared" si="14"/>
        <v>-6.5801520185626714</v>
      </c>
      <c r="AF92" s="11">
        <v>17</v>
      </c>
      <c r="AG92" s="68">
        <v>1</v>
      </c>
      <c r="AH92" s="66">
        <f t="shared" si="15"/>
        <v>109.59094289858274</v>
      </c>
      <c r="AI92" s="11"/>
      <c r="AJ92" s="11"/>
      <c r="AK92" s="69">
        <v>116.17109491714541</v>
      </c>
      <c r="AL92" s="69">
        <v>116.13199194741138</v>
      </c>
      <c r="AM92" s="69">
        <v>116.17109491714541</v>
      </c>
      <c r="AN92" s="69">
        <v>116.17109491714541</v>
      </c>
      <c r="AO92" s="70">
        <v>109.50444428700897</v>
      </c>
      <c r="AP92" s="69">
        <f t="shared" si="17"/>
        <v>109.59094289858274</v>
      </c>
      <c r="AQ92" s="69"/>
      <c r="AR92" s="69"/>
      <c r="AS92" s="69"/>
      <c r="AT92" s="71">
        <f t="shared" si="18"/>
        <v>8.6498611573773587E-2</v>
      </c>
      <c r="AU92" s="69"/>
      <c r="AV92" s="72">
        <v>4.6124117615894233</v>
      </c>
      <c r="AW92" s="69">
        <v>-1.5444261057630733</v>
      </c>
      <c r="AX92" s="73">
        <f t="shared" si="19"/>
        <v>-6.1568378673524968</v>
      </c>
      <c r="BD92" s="68"/>
      <c r="BH92" s="68"/>
    </row>
    <row r="93" spans="1:60" ht="11.25" x14ac:dyDescent="0.2">
      <c r="A93" s="8">
        <v>84</v>
      </c>
      <c r="B93" s="9" t="s">
        <v>177</v>
      </c>
      <c r="C93" s="8">
        <v>0</v>
      </c>
      <c r="D93" s="64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65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f t="shared" si="16"/>
        <v>0</v>
      </c>
      <c r="V93" s="66">
        <f t="shared" si="10"/>
        <v>0</v>
      </c>
      <c r="W93" s="11"/>
      <c r="X93" s="11">
        <v>278132.51999999996</v>
      </c>
      <c r="Y93" s="11">
        <v>347451.1</v>
      </c>
      <c r="Z93" s="11">
        <f t="shared" si="11"/>
        <v>69318.580000000016</v>
      </c>
      <c r="AA93" s="11">
        <f t="shared" si="12"/>
        <v>0</v>
      </c>
      <c r="AB93" s="11"/>
      <c r="AC93" s="66">
        <v>0</v>
      </c>
      <c r="AD93" s="66">
        <f t="shared" si="13"/>
        <v>0</v>
      </c>
      <c r="AE93" s="67">
        <f t="shared" si="14"/>
        <v>0</v>
      </c>
      <c r="AF93" s="11">
        <v>0</v>
      </c>
      <c r="AG93" s="68" t="s">
        <v>92</v>
      </c>
      <c r="AH93" s="66">
        <f t="shared" si="15"/>
        <v>0</v>
      </c>
      <c r="AI93" s="11"/>
      <c r="AJ93" s="11"/>
      <c r="AK93" s="69">
        <v>0</v>
      </c>
      <c r="AL93" s="69">
        <v>0</v>
      </c>
      <c r="AM93" s="69">
        <v>0</v>
      </c>
      <c r="AN93" s="69">
        <v>0</v>
      </c>
      <c r="AO93" s="70">
        <v>0</v>
      </c>
      <c r="AP93" s="69">
        <f t="shared" si="17"/>
        <v>0</v>
      </c>
      <c r="AQ93" s="69"/>
      <c r="AR93" s="69"/>
      <c r="AS93" s="69"/>
      <c r="AT93" s="71">
        <f t="shared" si="18"/>
        <v>0</v>
      </c>
      <c r="AU93" s="69"/>
      <c r="AV93" s="72" t="s">
        <v>93</v>
      </c>
      <c r="AW93" s="69" t="s">
        <v>93</v>
      </c>
      <c r="AX93" s="73" t="str">
        <f t="shared" si="19"/>
        <v/>
      </c>
      <c r="BD93" s="68"/>
      <c r="BH93" s="68"/>
    </row>
    <row r="94" spans="1:60" ht="11.25" x14ac:dyDescent="0.2">
      <c r="A94" s="8">
        <v>85</v>
      </c>
      <c r="B94" s="9" t="s">
        <v>178</v>
      </c>
      <c r="C94" s="8">
        <v>1</v>
      </c>
      <c r="D94" s="64">
        <v>0</v>
      </c>
      <c r="E94" s="11">
        <v>133884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65">
        <v>69917</v>
      </c>
      <c r="L94" s="11">
        <v>34078.025750000001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 t="s">
        <v>101</v>
      </c>
      <c r="U94" s="11">
        <f t="shared" si="16"/>
        <v>214024.407725</v>
      </c>
      <c r="V94" s="66">
        <f t="shared" si="10"/>
        <v>4.2236973716997843</v>
      </c>
      <c r="W94" s="11"/>
      <c r="X94" s="11">
        <v>2896212.01</v>
      </c>
      <c r="Y94" s="11">
        <v>5067228.7545750001</v>
      </c>
      <c r="Z94" s="11">
        <f t="shared" si="11"/>
        <v>2171016.7445750004</v>
      </c>
      <c r="AA94" s="11">
        <f t="shared" si="12"/>
        <v>91697.177179776525</v>
      </c>
      <c r="AB94" s="11"/>
      <c r="AC94" s="66">
        <v>170.02694519568604</v>
      </c>
      <c r="AD94" s="66">
        <f t="shared" si="13"/>
        <v>171.79445289971105</v>
      </c>
      <c r="AE94" s="67">
        <f t="shared" si="14"/>
        <v>1.7675077040250073</v>
      </c>
      <c r="AF94" s="11">
        <v>0</v>
      </c>
      <c r="AG94" s="68">
        <v>1</v>
      </c>
      <c r="AH94" s="66">
        <f t="shared" si="15"/>
        <v>171.79445289971105</v>
      </c>
      <c r="AI94" s="11"/>
      <c r="AJ94" s="11"/>
      <c r="AK94" s="69">
        <v>170.02694519568604</v>
      </c>
      <c r="AL94" s="69">
        <v>170.02693799213054</v>
      </c>
      <c r="AM94" s="69">
        <v>170.02694519568604</v>
      </c>
      <c r="AN94" s="69">
        <v>170.02694519568604</v>
      </c>
      <c r="AO94" s="70">
        <v>169.98188289681502</v>
      </c>
      <c r="AP94" s="69">
        <f t="shared" si="17"/>
        <v>171.79445289971105</v>
      </c>
      <c r="AQ94" s="69"/>
      <c r="AR94" s="69"/>
      <c r="AS94" s="69"/>
      <c r="AT94" s="71">
        <f t="shared" si="18"/>
        <v>1.8125700028960239</v>
      </c>
      <c r="AU94" s="69"/>
      <c r="AV94" s="72">
        <v>6.8801171822220644</v>
      </c>
      <c r="AW94" s="69">
        <v>8.0530209654126086</v>
      </c>
      <c r="AX94" s="73">
        <f t="shared" si="19"/>
        <v>1.1729037831905442</v>
      </c>
      <c r="BD94" s="68"/>
      <c r="BH94" s="68"/>
    </row>
    <row r="95" spans="1:60" ht="11.25" x14ac:dyDescent="0.2">
      <c r="A95" s="8">
        <v>86</v>
      </c>
      <c r="B95" s="9" t="s">
        <v>179</v>
      </c>
      <c r="C95" s="8">
        <v>1</v>
      </c>
      <c r="D95" s="64">
        <v>0</v>
      </c>
      <c r="E95" s="11">
        <v>101583</v>
      </c>
      <c r="F95" s="11">
        <v>0</v>
      </c>
      <c r="G95" s="11">
        <v>0</v>
      </c>
      <c r="H95" s="11">
        <v>0</v>
      </c>
      <c r="I95" s="11">
        <v>0</v>
      </c>
      <c r="J95" s="11">
        <v>529228</v>
      </c>
      <c r="K95" s="65">
        <v>124903</v>
      </c>
      <c r="L95" s="11">
        <v>763000</v>
      </c>
      <c r="M95" s="11">
        <v>0</v>
      </c>
      <c r="N95" s="11">
        <v>336540</v>
      </c>
      <c r="O95" s="11">
        <v>123876.48</v>
      </c>
      <c r="P95" s="11">
        <v>0</v>
      </c>
      <c r="Q95" s="11">
        <v>0</v>
      </c>
      <c r="R95" s="11">
        <v>0</v>
      </c>
      <c r="S95" s="11">
        <v>0</v>
      </c>
      <c r="T95" s="11" t="s">
        <v>101</v>
      </c>
      <c r="U95" s="11">
        <f t="shared" si="16"/>
        <v>1445030.48</v>
      </c>
      <c r="V95" s="66">
        <f t="shared" si="10"/>
        <v>5.7806570701089228</v>
      </c>
      <c r="W95" s="11"/>
      <c r="X95" s="11">
        <v>22559015.459999997</v>
      </c>
      <c r="Y95" s="11">
        <v>24997685.599999998</v>
      </c>
      <c r="Z95" s="11">
        <f t="shared" si="11"/>
        <v>2438670.1400000006</v>
      </c>
      <c r="AA95" s="11">
        <f t="shared" si="12"/>
        <v>140971.15786454521</v>
      </c>
      <c r="AB95" s="11"/>
      <c r="AC95" s="66">
        <v>110.17880349249974</v>
      </c>
      <c r="AD95" s="66">
        <f t="shared" si="13"/>
        <v>110.18528040910991</v>
      </c>
      <c r="AE95" s="67">
        <f t="shared" si="14"/>
        <v>6.4769166101683595E-3</v>
      </c>
      <c r="AF95" s="11">
        <v>119</v>
      </c>
      <c r="AG95" s="68">
        <v>1</v>
      </c>
      <c r="AH95" s="66">
        <f t="shared" si="15"/>
        <v>110.18528040910991</v>
      </c>
      <c r="AI95" s="11"/>
      <c r="AJ95" s="11"/>
      <c r="AK95" s="69">
        <v>110.17880349249974</v>
      </c>
      <c r="AL95" s="69">
        <v>110.17865488001189</v>
      </c>
      <c r="AM95" s="69">
        <v>110.17880349249974</v>
      </c>
      <c r="AN95" s="69">
        <v>110.17880349249974</v>
      </c>
      <c r="AO95" s="70">
        <v>110.35399225310698</v>
      </c>
      <c r="AP95" s="69">
        <f t="shared" si="17"/>
        <v>110.18528040910991</v>
      </c>
      <c r="AQ95" s="69"/>
      <c r="AR95" s="69"/>
      <c r="AS95" s="69"/>
      <c r="AT95" s="71">
        <f t="shared" si="18"/>
        <v>-0.16871184399707317</v>
      </c>
      <c r="AU95" s="69"/>
      <c r="AV95" s="72">
        <v>5.4560268789076396</v>
      </c>
      <c r="AW95" s="69">
        <v>5.2945731287141546</v>
      </c>
      <c r="AX95" s="73">
        <f t="shared" si="19"/>
        <v>-0.16145375019348496</v>
      </c>
      <c r="BD95" s="68"/>
      <c r="BH95" s="68"/>
    </row>
    <row r="96" spans="1:60" ht="11.25" x14ac:dyDescent="0.2">
      <c r="A96" s="8">
        <v>87</v>
      </c>
      <c r="B96" s="9" t="s">
        <v>180</v>
      </c>
      <c r="C96" s="8">
        <v>1</v>
      </c>
      <c r="D96" s="64">
        <v>0</v>
      </c>
      <c r="E96" s="11">
        <v>0</v>
      </c>
      <c r="F96" s="11">
        <v>0</v>
      </c>
      <c r="G96" s="11">
        <v>0</v>
      </c>
      <c r="H96" s="11">
        <v>0</v>
      </c>
      <c r="I96" s="11">
        <v>157103</v>
      </c>
      <c r="J96" s="11">
        <v>853219</v>
      </c>
      <c r="K96" s="65">
        <v>361119</v>
      </c>
      <c r="L96" s="11">
        <v>901552</v>
      </c>
      <c r="M96" s="11">
        <v>0</v>
      </c>
      <c r="N96" s="11">
        <v>18860</v>
      </c>
      <c r="O96" s="11">
        <v>20555.5</v>
      </c>
      <c r="P96" s="11">
        <v>0</v>
      </c>
      <c r="Q96" s="11">
        <v>0</v>
      </c>
      <c r="R96" s="11">
        <v>0</v>
      </c>
      <c r="S96" s="11">
        <v>0</v>
      </c>
      <c r="T96" s="11" t="s">
        <v>90</v>
      </c>
      <c r="U96" s="11">
        <f t="shared" si="16"/>
        <v>2312408.5</v>
      </c>
      <c r="V96" s="66">
        <f t="shared" si="10"/>
        <v>5.0549975768716404</v>
      </c>
      <c r="W96" s="11"/>
      <c r="X96" s="11">
        <v>33881345.879999995</v>
      </c>
      <c r="Y96" s="11">
        <v>45744997.200000003</v>
      </c>
      <c r="Z96" s="11">
        <f t="shared" si="11"/>
        <v>11863651.320000008</v>
      </c>
      <c r="AA96" s="11">
        <f t="shared" si="12"/>
        <v>599707.28675450082</v>
      </c>
      <c r="AB96" s="11"/>
      <c r="AC96" s="66">
        <v>138.41789910313292</v>
      </c>
      <c r="AD96" s="66">
        <f t="shared" si="13"/>
        <v>133.24526739032098</v>
      </c>
      <c r="AE96" s="67">
        <f t="shared" si="14"/>
        <v>-5.172631712811949</v>
      </c>
      <c r="AF96" s="11">
        <v>16</v>
      </c>
      <c r="AG96" s="68">
        <v>1</v>
      </c>
      <c r="AH96" s="66">
        <f t="shared" si="15"/>
        <v>133.24526739032098</v>
      </c>
      <c r="AI96" s="11"/>
      <c r="AJ96" s="11"/>
      <c r="AK96" s="69">
        <v>138.41789910313292</v>
      </c>
      <c r="AL96" s="69">
        <v>138.2838518057649</v>
      </c>
      <c r="AM96" s="69">
        <v>138.4170292034247</v>
      </c>
      <c r="AN96" s="69">
        <v>138.41789910313292</v>
      </c>
      <c r="AO96" s="70">
        <v>133.1337930422286</v>
      </c>
      <c r="AP96" s="69">
        <f t="shared" si="17"/>
        <v>133.24526739032098</v>
      </c>
      <c r="AQ96" s="69"/>
      <c r="AR96" s="69"/>
      <c r="AS96" s="69"/>
      <c r="AT96" s="71">
        <f t="shared" si="18"/>
        <v>0.11147434809237211</v>
      </c>
      <c r="AU96" s="69"/>
      <c r="AV96" s="72">
        <v>9.2603797021836058</v>
      </c>
      <c r="AW96" s="69">
        <v>4.3639079903236908</v>
      </c>
      <c r="AX96" s="73">
        <f t="shared" si="19"/>
        <v>-4.896471711859915</v>
      </c>
      <c r="BD96" s="68"/>
      <c r="BH96" s="68"/>
    </row>
    <row r="97" spans="1:60" ht="11.25" x14ac:dyDescent="0.2">
      <c r="A97" s="8">
        <v>88</v>
      </c>
      <c r="B97" s="9" t="s">
        <v>181</v>
      </c>
      <c r="C97" s="8">
        <v>1</v>
      </c>
      <c r="D97" s="64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65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 t="s">
        <v>90</v>
      </c>
      <c r="U97" s="11">
        <f t="shared" si="16"/>
        <v>0</v>
      </c>
      <c r="V97" s="66">
        <f t="shared" si="10"/>
        <v>0</v>
      </c>
      <c r="W97" s="11"/>
      <c r="X97" s="11">
        <v>43192301.489999995</v>
      </c>
      <c r="Y97" s="11">
        <v>54735883.101634935</v>
      </c>
      <c r="Z97" s="11">
        <f t="shared" si="11"/>
        <v>11543581.61163494</v>
      </c>
      <c r="AA97" s="11">
        <f t="shared" si="12"/>
        <v>0</v>
      </c>
      <c r="AB97" s="11"/>
      <c r="AC97" s="66">
        <v>132.28108588556685</v>
      </c>
      <c r="AD97" s="66">
        <f t="shared" si="13"/>
        <v>126.72601647380968</v>
      </c>
      <c r="AE97" s="67">
        <f t="shared" si="14"/>
        <v>-5.5550694117571737</v>
      </c>
      <c r="AF97" s="11">
        <v>25</v>
      </c>
      <c r="AG97" s="68">
        <v>0</v>
      </c>
      <c r="AH97" s="66">
        <f t="shared" si="15"/>
        <v>132.28108588556685</v>
      </c>
      <c r="AI97" s="11"/>
      <c r="AJ97" s="11"/>
      <c r="AK97" s="69">
        <v>132.28108588556685</v>
      </c>
      <c r="AL97" s="69">
        <v>132.23665229208461</v>
      </c>
      <c r="AM97" s="69">
        <v>132.28108588556685</v>
      </c>
      <c r="AN97" s="69">
        <v>132.28108588556685</v>
      </c>
      <c r="AO97" s="70">
        <v>132.28108588556685</v>
      </c>
      <c r="AP97" s="69">
        <f t="shared" si="17"/>
        <v>132.28108588556685</v>
      </c>
      <c r="AQ97" s="69"/>
      <c r="AR97" s="69"/>
      <c r="AS97" s="69"/>
      <c r="AT97" s="71">
        <f t="shared" si="18"/>
        <v>0</v>
      </c>
      <c r="AU97" s="69"/>
      <c r="AV97" s="72">
        <v>8.9406000744698488</v>
      </c>
      <c r="AW97" s="69">
        <v>2.5740777671632378</v>
      </c>
      <c r="AX97" s="73">
        <f t="shared" si="19"/>
        <v>-6.3665223073066111</v>
      </c>
      <c r="BD97" s="68"/>
      <c r="BH97" s="68"/>
    </row>
    <row r="98" spans="1:60" ht="11.25" x14ac:dyDescent="0.2">
      <c r="A98" s="8">
        <v>89</v>
      </c>
      <c r="B98" s="9" t="s">
        <v>182</v>
      </c>
      <c r="C98" s="8">
        <v>1</v>
      </c>
      <c r="D98" s="64">
        <v>20960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65">
        <v>0</v>
      </c>
      <c r="L98" s="11">
        <v>344177</v>
      </c>
      <c r="M98" s="11">
        <v>0</v>
      </c>
      <c r="N98" s="11">
        <v>15043</v>
      </c>
      <c r="O98" s="11">
        <v>62286.49</v>
      </c>
      <c r="P98" s="11">
        <v>0</v>
      </c>
      <c r="Q98" s="11">
        <v>0</v>
      </c>
      <c r="R98" s="11">
        <v>0</v>
      </c>
      <c r="S98" s="11">
        <v>0</v>
      </c>
      <c r="T98" s="11" t="s">
        <v>101</v>
      </c>
      <c r="U98" s="11">
        <f t="shared" si="16"/>
        <v>186870.59</v>
      </c>
      <c r="V98" s="66">
        <f t="shared" si="10"/>
        <v>1.4029961262698774</v>
      </c>
      <c r="W98" s="11"/>
      <c r="X98" s="11">
        <v>6660865.3400000008</v>
      </c>
      <c r="Y98" s="11">
        <v>13319394.58</v>
      </c>
      <c r="Z98" s="11">
        <f t="shared" si="11"/>
        <v>6658529.2399999993</v>
      </c>
      <c r="AA98" s="11">
        <f t="shared" si="12"/>
        <v>93418.907303747095</v>
      </c>
      <c r="AB98" s="11"/>
      <c r="AC98" s="66">
        <v>207.44700823217806</v>
      </c>
      <c r="AD98" s="66">
        <f t="shared" si="13"/>
        <v>198.56242391317059</v>
      </c>
      <c r="AE98" s="67">
        <f t="shared" si="14"/>
        <v>-8.8845843190074731</v>
      </c>
      <c r="AF98" s="11">
        <v>34</v>
      </c>
      <c r="AG98" s="68">
        <v>1</v>
      </c>
      <c r="AH98" s="66">
        <f t="shared" si="15"/>
        <v>198.56242391317059</v>
      </c>
      <c r="AI98" s="11"/>
      <c r="AJ98" s="11"/>
      <c r="AK98" s="69">
        <v>207.44700823217806</v>
      </c>
      <c r="AL98" s="69">
        <v>207.44699819448346</v>
      </c>
      <c r="AM98" s="69">
        <v>207.44700823217806</v>
      </c>
      <c r="AN98" s="69">
        <v>207.44700823217806</v>
      </c>
      <c r="AO98" s="70">
        <v>197.62425936579325</v>
      </c>
      <c r="AP98" s="69">
        <f t="shared" si="17"/>
        <v>198.56242391317059</v>
      </c>
      <c r="AQ98" s="69"/>
      <c r="AR98" s="69"/>
      <c r="AS98" s="69"/>
      <c r="AT98" s="71">
        <f t="shared" si="18"/>
        <v>0.93816454737734034</v>
      </c>
      <c r="AU98" s="69"/>
      <c r="AV98" s="72">
        <v>12.268281466313544</v>
      </c>
      <c r="AW98" s="69">
        <v>7.3401428330282066</v>
      </c>
      <c r="AX98" s="73">
        <f t="shared" si="19"/>
        <v>-4.9281386332853376</v>
      </c>
      <c r="BD98" s="68"/>
      <c r="BH98" s="68"/>
    </row>
    <row r="99" spans="1:60" ht="11.25" x14ac:dyDescent="0.2">
      <c r="A99" s="8">
        <v>90</v>
      </c>
      <c r="B99" s="9" t="s">
        <v>183</v>
      </c>
      <c r="C99" s="8">
        <v>0</v>
      </c>
      <c r="D99" s="64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65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f t="shared" si="16"/>
        <v>0</v>
      </c>
      <c r="V99" s="66">
        <f t="shared" si="10"/>
        <v>0</v>
      </c>
      <c r="W99" s="11"/>
      <c r="X99" s="11">
        <v>0</v>
      </c>
      <c r="Y99" s="11">
        <v>7004</v>
      </c>
      <c r="Z99" s="11">
        <f t="shared" si="11"/>
        <v>7004</v>
      </c>
      <c r="AA99" s="11">
        <f t="shared" si="12"/>
        <v>0</v>
      </c>
      <c r="AB99" s="11"/>
      <c r="AC99" s="66">
        <v>0</v>
      </c>
      <c r="AD99" s="66">
        <f t="shared" si="13"/>
        <v>0</v>
      </c>
      <c r="AE99" s="67">
        <f t="shared" si="14"/>
        <v>0</v>
      </c>
      <c r="AF99" s="11">
        <v>0</v>
      </c>
      <c r="AG99" s="68" t="s">
        <v>92</v>
      </c>
      <c r="AH99" s="66">
        <f t="shared" si="15"/>
        <v>0</v>
      </c>
      <c r="AI99" s="11"/>
      <c r="AJ99" s="11"/>
      <c r="AK99" s="69">
        <v>0</v>
      </c>
      <c r="AL99" s="69">
        <v>0</v>
      </c>
      <c r="AM99" s="69">
        <v>0</v>
      </c>
      <c r="AN99" s="69">
        <v>0</v>
      </c>
      <c r="AO99" s="70">
        <v>0</v>
      </c>
      <c r="AP99" s="69">
        <f t="shared" si="17"/>
        <v>0</v>
      </c>
      <c r="AQ99" s="69"/>
      <c r="AR99" s="69"/>
      <c r="AS99" s="69"/>
      <c r="AT99" s="71">
        <f t="shared" si="18"/>
        <v>0</v>
      </c>
      <c r="AU99" s="69"/>
      <c r="AV99" s="72" t="s">
        <v>93</v>
      </c>
      <c r="AW99" s="69" t="s">
        <v>93</v>
      </c>
      <c r="AX99" s="73" t="str">
        <f t="shared" si="19"/>
        <v/>
      </c>
      <c r="BD99" s="68"/>
      <c r="BH99" s="68"/>
    </row>
    <row r="100" spans="1:60" ht="11.25" x14ac:dyDescent="0.2">
      <c r="A100" s="8">
        <v>91</v>
      </c>
      <c r="B100" s="9" t="s">
        <v>184</v>
      </c>
      <c r="C100" s="8">
        <v>1</v>
      </c>
      <c r="D100" s="64">
        <v>0</v>
      </c>
      <c r="E100" s="11">
        <v>262123</v>
      </c>
      <c r="F100" s="11">
        <v>0</v>
      </c>
      <c r="G100" s="11">
        <v>0</v>
      </c>
      <c r="H100" s="11">
        <v>0</v>
      </c>
      <c r="I100" s="11">
        <v>0</v>
      </c>
      <c r="J100" s="11">
        <v>165125</v>
      </c>
      <c r="K100" s="65">
        <v>0</v>
      </c>
      <c r="L100" s="11">
        <v>112900</v>
      </c>
      <c r="M100" s="11">
        <v>0</v>
      </c>
      <c r="N100" s="11">
        <v>0</v>
      </c>
      <c r="O100" s="11">
        <v>3111.15</v>
      </c>
      <c r="P100" s="11">
        <v>0</v>
      </c>
      <c r="Q100" s="11">
        <v>0</v>
      </c>
      <c r="R100" s="11">
        <v>0</v>
      </c>
      <c r="S100" s="11">
        <v>0</v>
      </c>
      <c r="T100" s="11" t="s">
        <v>101</v>
      </c>
      <c r="U100" s="11">
        <f t="shared" si="16"/>
        <v>464229.15</v>
      </c>
      <c r="V100" s="66">
        <f t="shared" si="10"/>
        <v>7.8002552650517236</v>
      </c>
      <c r="W100" s="11"/>
      <c r="X100" s="11">
        <v>2671388.7799999998</v>
      </c>
      <c r="Y100" s="11">
        <v>5951461</v>
      </c>
      <c r="Z100" s="11">
        <f t="shared" si="11"/>
        <v>3280072.22</v>
      </c>
      <c r="AA100" s="11">
        <f t="shared" si="12"/>
        <v>255854.00603804897</v>
      </c>
      <c r="AB100" s="11"/>
      <c r="AC100" s="66">
        <v>186.35010931886836</v>
      </c>
      <c r="AD100" s="66">
        <f t="shared" si="13"/>
        <v>213.20771564975846</v>
      </c>
      <c r="AE100" s="67">
        <f t="shared" si="14"/>
        <v>26.857606330890093</v>
      </c>
      <c r="AF100" s="11">
        <v>1</v>
      </c>
      <c r="AG100" s="68">
        <v>1</v>
      </c>
      <c r="AH100" s="66">
        <f t="shared" si="15"/>
        <v>213.20771564975846</v>
      </c>
      <c r="AI100" s="11"/>
      <c r="AJ100" s="11"/>
      <c r="AK100" s="69">
        <v>186.35010931886836</v>
      </c>
      <c r="AL100" s="69">
        <v>186.97546028354611</v>
      </c>
      <c r="AM100" s="69">
        <v>186.35563036734794</v>
      </c>
      <c r="AN100" s="69">
        <v>186.35010931886836</v>
      </c>
      <c r="AO100" s="70">
        <v>213.09169063111372</v>
      </c>
      <c r="AP100" s="69">
        <f t="shared" si="17"/>
        <v>213.20771564975846</v>
      </c>
      <c r="AQ100" s="69"/>
      <c r="AR100" s="69"/>
      <c r="AS100" s="69"/>
      <c r="AT100" s="71">
        <f t="shared" si="18"/>
        <v>0.11602501864473425</v>
      </c>
      <c r="AU100" s="69"/>
      <c r="AV100" s="72">
        <v>6.681105829023938</v>
      </c>
      <c r="AW100" s="69">
        <v>22.774990471657599</v>
      </c>
      <c r="AX100" s="73">
        <f t="shared" si="19"/>
        <v>16.093884642633661</v>
      </c>
      <c r="BD100" s="68"/>
      <c r="BH100" s="68"/>
    </row>
    <row r="101" spans="1:60" ht="11.25" x14ac:dyDescent="0.2">
      <c r="A101" s="8">
        <v>92</v>
      </c>
      <c r="B101" s="9" t="s">
        <v>185</v>
      </c>
      <c r="C101" s="8">
        <v>0</v>
      </c>
      <c r="D101" s="64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65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f t="shared" si="16"/>
        <v>0</v>
      </c>
      <c r="V101" s="66">
        <f t="shared" si="10"/>
        <v>0</v>
      </c>
      <c r="W101" s="11"/>
      <c r="X101" s="11">
        <v>0</v>
      </c>
      <c r="Y101" s="11">
        <v>0</v>
      </c>
      <c r="Z101" s="11">
        <f t="shared" si="11"/>
        <v>0</v>
      </c>
      <c r="AA101" s="11">
        <f t="shared" si="12"/>
        <v>0</v>
      </c>
      <c r="AB101" s="11"/>
      <c r="AC101" s="66">
        <v>0</v>
      </c>
      <c r="AD101" s="66">
        <f t="shared" si="13"/>
        <v>0</v>
      </c>
      <c r="AE101" s="67">
        <f t="shared" si="14"/>
        <v>0</v>
      </c>
      <c r="AF101" s="11">
        <v>0</v>
      </c>
      <c r="AG101" s="68" t="s">
        <v>92</v>
      </c>
      <c r="AH101" s="66">
        <f t="shared" si="15"/>
        <v>0</v>
      </c>
      <c r="AI101" s="11"/>
      <c r="AJ101" s="11"/>
      <c r="AK101" s="69">
        <v>0</v>
      </c>
      <c r="AL101" s="69">
        <v>0</v>
      </c>
      <c r="AM101" s="69">
        <v>0</v>
      </c>
      <c r="AN101" s="69">
        <v>0</v>
      </c>
      <c r="AO101" s="70">
        <v>0</v>
      </c>
      <c r="AP101" s="69">
        <f t="shared" si="17"/>
        <v>0</v>
      </c>
      <c r="AQ101" s="69"/>
      <c r="AR101" s="69"/>
      <c r="AS101" s="69"/>
      <c r="AT101" s="71">
        <f t="shared" si="18"/>
        <v>0</v>
      </c>
      <c r="AU101" s="69"/>
      <c r="AV101" s="72" t="s">
        <v>93</v>
      </c>
      <c r="AW101" s="69" t="s">
        <v>93</v>
      </c>
      <c r="AX101" s="73" t="str">
        <f t="shared" si="19"/>
        <v/>
      </c>
      <c r="BD101" s="68"/>
      <c r="BH101" s="68"/>
    </row>
    <row r="102" spans="1:60" ht="11.25" x14ac:dyDescent="0.2">
      <c r="A102" s="8">
        <v>93</v>
      </c>
      <c r="B102" s="9" t="s">
        <v>186</v>
      </c>
      <c r="C102" s="8">
        <v>1</v>
      </c>
      <c r="D102" s="64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292086</v>
      </c>
      <c r="J102" s="11">
        <v>3404369</v>
      </c>
      <c r="K102" s="65">
        <v>2005303</v>
      </c>
      <c r="L102" s="11">
        <v>2019554</v>
      </c>
      <c r="M102" s="11">
        <v>33488</v>
      </c>
      <c r="N102" s="11">
        <v>0</v>
      </c>
      <c r="O102" s="11">
        <v>1030203.58</v>
      </c>
      <c r="P102" s="11">
        <v>0</v>
      </c>
      <c r="Q102" s="11">
        <v>0</v>
      </c>
      <c r="R102" s="11">
        <v>0</v>
      </c>
      <c r="S102" s="11">
        <v>0</v>
      </c>
      <c r="T102" s="11" t="s">
        <v>90</v>
      </c>
      <c r="U102" s="11">
        <f t="shared" si="16"/>
        <v>8785003.5800000001</v>
      </c>
      <c r="V102" s="66">
        <f t="shared" si="10"/>
        <v>5.7562356656358036</v>
      </c>
      <c r="W102" s="11"/>
      <c r="X102" s="11">
        <v>152643280.48403001</v>
      </c>
      <c r="Y102" s="11">
        <v>152617163.19999999</v>
      </c>
      <c r="Z102" s="11">
        <f t="shared" si="11"/>
        <v>0</v>
      </c>
      <c r="AA102" s="11">
        <f t="shared" si="12"/>
        <v>0</v>
      </c>
      <c r="AB102" s="11"/>
      <c r="AC102" s="66">
        <v>101.28947429456781</v>
      </c>
      <c r="AD102" s="66">
        <f t="shared" si="13"/>
        <v>99.982889987723539</v>
      </c>
      <c r="AE102" s="67">
        <f t="shared" si="14"/>
        <v>-1.3065843068442717</v>
      </c>
      <c r="AF102" s="11">
        <v>765</v>
      </c>
      <c r="AG102" s="68">
        <v>1</v>
      </c>
      <c r="AH102" s="66">
        <f t="shared" si="15"/>
        <v>99.982889987723539</v>
      </c>
      <c r="AI102" s="11"/>
      <c r="AJ102" s="11"/>
      <c r="AK102" s="69">
        <v>101.28947429456781</v>
      </c>
      <c r="AL102" s="69">
        <v>96.581254615355448</v>
      </c>
      <c r="AM102" s="69">
        <v>97.794669150496134</v>
      </c>
      <c r="AN102" s="69">
        <v>101.28947429456781</v>
      </c>
      <c r="AO102" s="70">
        <v>100.27912912554669</v>
      </c>
      <c r="AP102" s="69">
        <f t="shared" si="17"/>
        <v>99.982889987723539</v>
      </c>
      <c r="AQ102" s="69"/>
      <c r="AR102" s="69"/>
      <c r="AS102" s="69"/>
      <c r="AT102" s="71">
        <f t="shared" si="18"/>
        <v>-0.29623913782315014</v>
      </c>
      <c r="AU102" s="69"/>
      <c r="AV102" s="72">
        <v>16.450773736991518</v>
      </c>
      <c r="AW102" s="69">
        <v>14.856653552425286</v>
      </c>
      <c r="AX102" s="73">
        <f t="shared" si="19"/>
        <v>-1.5941201845662327</v>
      </c>
      <c r="BD102" s="68"/>
      <c r="BH102" s="68"/>
    </row>
    <row r="103" spans="1:60" ht="11.25" x14ac:dyDescent="0.2">
      <c r="A103" s="8">
        <v>94</v>
      </c>
      <c r="B103" s="9" t="s">
        <v>187</v>
      </c>
      <c r="C103" s="8">
        <v>1</v>
      </c>
      <c r="D103" s="64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336505</v>
      </c>
      <c r="K103" s="65">
        <v>720942</v>
      </c>
      <c r="L103" s="11">
        <v>767239.17</v>
      </c>
      <c r="M103" s="11">
        <v>0</v>
      </c>
      <c r="N103" s="11">
        <v>0</v>
      </c>
      <c r="O103" s="11">
        <v>2908.22</v>
      </c>
      <c r="P103" s="11">
        <v>0</v>
      </c>
      <c r="Q103" s="11">
        <v>0</v>
      </c>
      <c r="R103" s="11">
        <v>0</v>
      </c>
      <c r="S103" s="11">
        <v>0</v>
      </c>
      <c r="T103" s="11" t="s">
        <v>90</v>
      </c>
      <c r="U103" s="11">
        <f t="shared" si="16"/>
        <v>1827594.39</v>
      </c>
      <c r="V103" s="66">
        <f t="shared" si="10"/>
        <v>7.5189041189773018</v>
      </c>
      <c r="W103" s="11"/>
      <c r="X103" s="11">
        <v>23768492.649999999</v>
      </c>
      <c r="Y103" s="11">
        <v>24306659.07</v>
      </c>
      <c r="Z103" s="11">
        <f t="shared" si="11"/>
        <v>538166.42000000179</v>
      </c>
      <c r="AA103" s="11">
        <f t="shared" si="12"/>
        <v>40464.217120332818</v>
      </c>
      <c r="AB103" s="11"/>
      <c r="AC103" s="66">
        <v>104.81663839509088</v>
      </c>
      <c r="AD103" s="66">
        <f t="shared" si="13"/>
        <v>102.09395778776769</v>
      </c>
      <c r="AE103" s="67">
        <f t="shared" si="14"/>
        <v>-2.7226806073231842</v>
      </c>
      <c r="AF103" s="11">
        <v>4</v>
      </c>
      <c r="AG103" s="68">
        <v>1</v>
      </c>
      <c r="AH103" s="66">
        <f t="shared" si="15"/>
        <v>102.09395778776769</v>
      </c>
      <c r="AI103" s="11"/>
      <c r="AJ103" s="11"/>
      <c r="AK103" s="69">
        <v>104.81663839509088</v>
      </c>
      <c r="AL103" s="69">
        <v>103.6615040076211</v>
      </c>
      <c r="AM103" s="69">
        <v>103.66175332768017</v>
      </c>
      <c r="AN103" s="69">
        <v>104.81663839509088</v>
      </c>
      <c r="AO103" s="70">
        <v>102.11620360442635</v>
      </c>
      <c r="AP103" s="69">
        <f t="shared" si="17"/>
        <v>102.09395778776769</v>
      </c>
      <c r="AQ103" s="69"/>
      <c r="AR103" s="69"/>
      <c r="AS103" s="69"/>
      <c r="AT103" s="71">
        <f t="shared" si="18"/>
        <v>-2.2245816658653439E-2</v>
      </c>
      <c r="AU103" s="69"/>
      <c r="AV103" s="72">
        <v>6.5824400368468812</v>
      </c>
      <c r="AW103" s="69">
        <v>3.6057324636979344</v>
      </c>
      <c r="AX103" s="73">
        <f t="shared" si="19"/>
        <v>-2.9767075731489467</v>
      </c>
      <c r="BD103" s="68"/>
      <c r="BH103" s="68"/>
    </row>
    <row r="104" spans="1:60" ht="11.25" x14ac:dyDescent="0.2">
      <c r="A104" s="8">
        <v>95</v>
      </c>
      <c r="B104" s="9" t="s">
        <v>188</v>
      </c>
      <c r="C104" s="8">
        <v>1</v>
      </c>
      <c r="D104" s="64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1848704</v>
      </c>
      <c r="J104" s="11">
        <v>3925425</v>
      </c>
      <c r="K104" s="65">
        <v>3117326</v>
      </c>
      <c r="L104" s="11">
        <v>7372607</v>
      </c>
      <c r="M104" s="11">
        <v>84510</v>
      </c>
      <c r="N104" s="11">
        <v>209431</v>
      </c>
      <c r="O104" s="11">
        <v>2329662.9300000002</v>
      </c>
      <c r="P104" s="11">
        <v>0</v>
      </c>
      <c r="Q104" s="11">
        <v>0</v>
      </c>
      <c r="R104" s="11">
        <v>0</v>
      </c>
      <c r="S104" s="11">
        <v>0</v>
      </c>
      <c r="T104" s="11" t="s">
        <v>90</v>
      </c>
      <c r="U104" s="11">
        <f t="shared" si="16"/>
        <v>18887665.93</v>
      </c>
      <c r="V104" s="66">
        <f t="shared" si="10"/>
        <v>8.2515178970152743</v>
      </c>
      <c r="W104" s="11"/>
      <c r="X104" s="11">
        <v>226544925.61000004</v>
      </c>
      <c r="Y104" s="11">
        <v>228899290.59999999</v>
      </c>
      <c r="Z104" s="11">
        <f t="shared" si="11"/>
        <v>2354364.9899999499</v>
      </c>
      <c r="AA104" s="11">
        <f t="shared" si="12"/>
        <v>194270.84851090776</v>
      </c>
      <c r="AB104" s="11"/>
      <c r="AC104" s="66">
        <v>100.27001010763144</v>
      </c>
      <c r="AD104" s="66">
        <f t="shared" si="13"/>
        <v>100.95349482477822</v>
      </c>
      <c r="AE104" s="67">
        <f t="shared" si="14"/>
        <v>0.68348471714678283</v>
      </c>
      <c r="AF104" s="11">
        <v>1757</v>
      </c>
      <c r="AG104" s="68">
        <v>1</v>
      </c>
      <c r="AH104" s="66">
        <f t="shared" si="15"/>
        <v>100.95349482477822</v>
      </c>
      <c r="AI104" s="11"/>
      <c r="AJ104" s="11"/>
      <c r="AK104" s="69">
        <v>100.27001010763144</v>
      </c>
      <c r="AL104" s="69">
        <v>100.23880003479222</v>
      </c>
      <c r="AM104" s="69">
        <v>100.27001010763144</v>
      </c>
      <c r="AN104" s="69">
        <v>100.27001010763144</v>
      </c>
      <c r="AO104" s="70">
        <v>101.09105804361013</v>
      </c>
      <c r="AP104" s="69">
        <f t="shared" si="17"/>
        <v>100.95349482477822</v>
      </c>
      <c r="AQ104" s="69"/>
      <c r="AR104" s="69"/>
      <c r="AS104" s="69"/>
      <c r="AT104" s="71">
        <f t="shared" si="18"/>
        <v>-0.13756321883191447</v>
      </c>
      <c r="AU104" s="69"/>
      <c r="AV104" s="72">
        <v>10.642874418030464</v>
      </c>
      <c r="AW104" s="69">
        <v>11.463668137205229</v>
      </c>
      <c r="AX104" s="73">
        <f t="shared" si="19"/>
        <v>0.82079371917476429</v>
      </c>
      <c r="BD104" s="68"/>
      <c r="BH104" s="68"/>
    </row>
    <row r="105" spans="1:60" ht="11.25" x14ac:dyDescent="0.2">
      <c r="A105" s="8">
        <v>96</v>
      </c>
      <c r="B105" s="9" t="s">
        <v>189</v>
      </c>
      <c r="C105" s="8">
        <v>1</v>
      </c>
      <c r="D105" s="64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1062500</v>
      </c>
      <c r="K105" s="65">
        <v>1062500</v>
      </c>
      <c r="L105" s="11">
        <v>1847098</v>
      </c>
      <c r="M105" s="11">
        <v>0</v>
      </c>
      <c r="N105" s="11">
        <v>185942</v>
      </c>
      <c r="O105" s="11">
        <v>195173.44</v>
      </c>
      <c r="P105" s="11">
        <v>0</v>
      </c>
      <c r="Q105" s="11">
        <v>0</v>
      </c>
      <c r="R105" s="11">
        <v>0</v>
      </c>
      <c r="S105" s="11">
        <v>0</v>
      </c>
      <c r="T105" s="11" t="s">
        <v>101</v>
      </c>
      <c r="U105" s="11">
        <f t="shared" si="16"/>
        <v>3060244.8400000008</v>
      </c>
      <c r="V105" s="66">
        <f t="shared" si="10"/>
        <v>4.5470081362586887</v>
      </c>
      <c r="W105" s="11"/>
      <c r="X105" s="11">
        <v>42847018.859999999</v>
      </c>
      <c r="Y105" s="11">
        <v>67302383.200000003</v>
      </c>
      <c r="Z105" s="11">
        <f t="shared" si="11"/>
        <v>24455364.340000004</v>
      </c>
      <c r="AA105" s="11">
        <f t="shared" si="12"/>
        <v>1111987.406291506</v>
      </c>
      <c r="AB105" s="11"/>
      <c r="AC105" s="66">
        <v>156.7364616373018</v>
      </c>
      <c r="AD105" s="66">
        <f t="shared" si="13"/>
        <v>154.48074931416244</v>
      </c>
      <c r="AE105" s="67">
        <f t="shared" si="14"/>
        <v>-2.2557123231393632</v>
      </c>
      <c r="AF105" s="11">
        <v>119</v>
      </c>
      <c r="AG105" s="68">
        <v>1</v>
      </c>
      <c r="AH105" s="66">
        <f t="shared" si="15"/>
        <v>154.48074931416244</v>
      </c>
      <c r="AI105" s="11"/>
      <c r="AJ105" s="11"/>
      <c r="AK105" s="69">
        <v>156.7364616373018</v>
      </c>
      <c r="AL105" s="69">
        <v>156.73559789961254</v>
      </c>
      <c r="AM105" s="69">
        <v>156.7364616373018</v>
      </c>
      <c r="AN105" s="69">
        <v>156.7364616373018</v>
      </c>
      <c r="AO105" s="70">
        <v>156.7364616373018</v>
      </c>
      <c r="AP105" s="69">
        <f t="shared" si="17"/>
        <v>154.48074931416244</v>
      </c>
      <c r="AQ105" s="69"/>
      <c r="AR105" s="69"/>
      <c r="AS105" s="69"/>
      <c r="AT105" s="71">
        <f t="shared" si="18"/>
        <v>-2.2557123231393632</v>
      </c>
      <c r="AU105" s="69"/>
      <c r="AV105" s="72">
        <v>4.2830907435748582</v>
      </c>
      <c r="AW105" s="69">
        <v>2.61134048181076</v>
      </c>
      <c r="AX105" s="73">
        <f t="shared" si="19"/>
        <v>-1.6717502617640982</v>
      </c>
      <c r="BD105" s="68"/>
      <c r="BH105" s="68"/>
    </row>
    <row r="106" spans="1:60" ht="11.25" x14ac:dyDescent="0.2">
      <c r="A106" s="8">
        <v>97</v>
      </c>
      <c r="B106" s="9" t="s">
        <v>190</v>
      </c>
      <c r="C106" s="8">
        <v>1</v>
      </c>
      <c r="D106" s="64">
        <v>0</v>
      </c>
      <c r="E106" s="11">
        <v>250000</v>
      </c>
      <c r="F106" s="11">
        <v>0</v>
      </c>
      <c r="G106" s="11">
        <v>0</v>
      </c>
      <c r="H106" s="11">
        <v>0</v>
      </c>
      <c r="I106" s="11">
        <v>0</v>
      </c>
      <c r="J106" s="11">
        <v>2784966</v>
      </c>
      <c r="K106" s="65">
        <v>3241019</v>
      </c>
      <c r="L106" s="11">
        <v>2923402</v>
      </c>
      <c r="M106" s="11">
        <v>6007</v>
      </c>
      <c r="N106" s="11">
        <v>404140</v>
      </c>
      <c r="O106" s="11">
        <v>328777.61</v>
      </c>
      <c r="P106" s="11">
        <v>0</v>
      </c>
      <c r="Q106" s="11">
        <v>0</v>
      </c>
      <c r="R106" s="11">
        <v>0</v>
      </c>
      <c r="S106" s="11">
        <v>0</v>
      </c>
      <c r="T106" s="11" t="s">
        <v>90</v>
      </c>
      <c r="U106" s="11">
        <f t="shared" si="16"/>
        <v>9938311.6099999994</v>
      </c>
      <c r="V106" s="66">
        <f t="shared" si="10"/>
        <v>10.355421894199434</v>
      </c>
      <c r="W106" s="11"/>
      <c r="X106" s="11">
        <v>96678430.429999992</v>
      </c>
      <c r="Y106" s="11">
        <v>95972059</v>
      </c>
      <c r="Z106" s="11">
        <f t="shared" si="11"/>
        <v>0</v>
      </c>
      <c r="AA106" s="11">
        <f t="shared" si="12"/>
        <v>0</v>
      </c>
      <c r="AB106" s="11"/>
      <c r="AC106" s="66">
        <v>99.93453701098386</v>
      </c>
      <c r="AD106" s="66">
        <f t="shared" si="13"/>
        <v>99.269359849080871</v>
      </c>
      <c r="AE106" s="67">
        <f t="shared" si="14"/>
        <v>-0.6651771619029887</v>
      </c>
      <c r="AF106" s="11">
        <v>208</v>
      </c>
      <c r="AG106" s="68">
        <v>1</v>
      </c>
      <c r="AH106" s="66">
        <f t="shared" si="15"/>
        <v>99.269359849080871</v>
      </c>
      <c r="AI106" s="11"/>
      <c r="AJ106" s="11"/>
      <c r="AK106" s="69">
        <v>99.93453701098386</v>
      </c>
      <c r="AL106" s="69">
        <v>99.890278439409414</v>
      </c>
      <c r="AM106" s="69">
        <v>99.93453701098386</v>
      </c>
      <c r="AN106" s="69">
        <v>99.93453701098386</v>
      </c>
      <c r="AO106" s="70">
        <v>99.450707137991458</v>
      </c>
      <c r="AP106" s="69">
        <f t="shared" si="17"/>
        <v>99.269359849080871</v>
      </c>
      <c r="AQ106" s="69"/>
      <c r="AR106" s="69"/>
      <c r="AS106" s="69"/>
      <c r="AT106" s="71">
        <f t="shared" si="18"/>
        <v>-0.18134728891058671</v>
      </c>
      <c r="AU106" s="69"/>
      <c r="AV106" s="72">
        <v>8.8243087673910772</v>
      </c>
      <c r="AW106" s="69">
        <v>8.0999601386083011</v>
      </c>
      <c r="AX106" s="73">
        <f t="shared" si="19"/>
        <v>-0.72434862878277606</v>
      </c>
      <c r="BD106" s="68"/>
      <c r="BH106" s="68"/>
    </row>
    <row r="107" spans="1:60" ht="11.25" x14ac:dyDescent="0.2">
      <c r="A107" s="8">
        <v>98</v>
      </c>
      <c r="B107" s="9" t="s">
        <v>191</v>
      </c>
      <c r="C107" s="8">
        <v>1</v>
      </c>
      <c r="D107" s="64">
        <v>0</v>
      </c>
      <c r="E107" s="11">
        <v>25000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65">
        <v>0</v>
      </c>
      <c r="L107" s="11">
        <v>53500</v>
      </c>
      <c r="M107" s="11">
        <v>0</v>
      </c>
      <c r="N107" s="11">
        <v>0</v>
      </c>
      <c r="O107" s="11">
        <v>1929.27</v>
      </c>
      <c r="P107" s="11">
        <v>0</v>
      </c>
      <c r="Q107" s="11">
        <v>0</v>
      </c>
      <c r="R107" s="11">
        <v>0</v>
      </c>
      <c r="S107" s="11">
        <v>0</v>
      </c>
      <c r="T107" s="11" t="s">
        <v>101</v>
      </c>
      <c r="U107" s="11">
        <f t="shared" si="16"/>
        <v>42979.270000000004</v>
      </c>
      <c r="V107" s="66">
        <f t="shared" si="10"/>
        <v>2.7015084202004358</v>
      </c>
      <c r="W107" s="11"/>
      <c r="X107" s="11">
        <v>917915.93000000017</v>
      </c>
      <c r="Y107" s="11">
        <v>1590936</v>
      </c>
      <c r="Z107" s="11">
        <f t="shared" si="11"/>
        <v>673020.06999999983</v>
      </c>
      <c r="AA107" s="11">
        <f t="shared" si="12"/>
        <v>18181.693860688865</v>
      </c>
      <c r="AB107" s="11"/>
      <c r="AC107" s="66">
        <v>159.2951848633453</v>
      </c>
      <c r="AD107" s="66">
        <f t="shared" si="13"/>
        <v>171.33968969677983</v>
      </c>
      <c r="AE107" s="67">
        <f t="shared" si="14"/>
        <v>12.04450483343453</v>
      </c>
      <c r="AF107" s="11">
        <v>1</v>
      </c>
      <c r="AG107" s="68">
        <v>1</v>
      </c>
      <c r="AH107" s="66">
        <f t="shared" si="15"/>
        <v>171.33968969677983</v>
      </c>
      <c r="AI107" s="11"/>
      <c r="AJ107" s="11"/>
      <c r="AK107" s="69">
        <v>159.2951848633453</v>
      </c>
      <c r="AL107" s="69">
        <v>224.48980490010371</v>
      </c>
      <c r="AM107" s="69">
        <v>224.48980490010371</v>
      </c>
      <c r="AN107" s="69">
        <v>159.2951848633453</v>
      </c>
      <c r="AO107" s="70">
        <v>171.49519628471157</v>
      </c>
      <c r="AP107" s="69">
        <f t="shared" si="17"/>
        <v>171.33968969677983</v>
      </c>
      <c r="AQ107" s="69"/>
      <c r="AR107" s="69"/>
      <c r="AS107" s="69"/>
      <c r="AT107" s="71">
        <f t="shared" si="18"/>
        <v>-0.15550658793173966</v>
      </c>
      <c r="AU107" s="69"/>
      <c r="AV107" s="72">
        <v>-5.3081841709515816</v>
      </c>
      <c r="AW107" s="69">
        <v>1.7266512532206717</v>
      </c>
      <c r="AX107" s="73">
        <f t="shared" si="19"/>
        <v>7.034835424172253</v>
      </c>
      <c r="BD107" s="68"/>
      <c r="BH107" s="68"/>
    </row>
    <row r="108" spans="1:60" ht="11.25" x14ac:dyDescent="0.2">
      <c r="A108" s="8">
        <v>99</v>
      </c>
      <c r="B108" s="9" t="s">
        <v>192</v>
      </c>
      <c r="C108" s="8">
        <v>1</v>
      </c>
      <c r="D108" s="64">
        <v>0</v>
      </c>
      <c r="E108" s="11">
        <v>9000</v>
      </c>
      <c r="F108" s="11">
        <v>0</v>
      </c>
      <c r="G108" s="11">
        <v>0</v>
      </c>
      <c r="H108" s="11">
        <v>0</v>
      </c>
      <c r="I108" s="11">
        <v>285220</v>
      </c>
      <c r="J108" s="11">
        <v>1188695</v>
      </c>
      <c r="K108" s="65">
        <v>418745</v>
      </c>
      <c r="L108" s="11">
        <v>776144</v>
      </c>
      <c r="M108" s="11">
        <v>16264</v>
      </c>
      <c r="N108" s="11">
        <v>0</v>
      </c>
      <c r="O108" s="11">
        <v>157407.39000000001</v>
      </c>
      <c r="P108" s="11">
        <v>0</v>
      </c>
      <c r="Q108" s="11">
        <v>0</v>
      </c>
      <c r="R108" s="11">
        <v>0</v>
      </c>
      <c r="S108" s="11">
        <v>0</v>
      </c>
      <c r="T108" s="11" t="s">
        <v>90</v>
      </c>
      <c r="U108" s="11">
        <f t="shared" si="16"/>
        <v>2851475.39</v>
      </c>
      <c r="V108" s="66">
        <f t="shared" si="10"/>
        <v>5.6649954239593807</v>
      </c>
      <c r="W108" s="11"/>
      <c r="X108" s="11">
        <v>34005786.001159996</v>
      </c>
      <c r="Y108" s="11">
        <v>50334999</v>
      </c>
      <c r="Z108" s="11">
        <f t="shared" si="11"/>
        <v>16329212.998840004</v>
      </c>
      <c r="AA108" s="11">
        <f t="shared" si="12"/>
        <v>925049.16915286658</v>
      </c>
      <c r="AB108" s="11"/>
      <c r="AC108" s="66">
        <v>149.2902517174459</v>
      </c>
      <c r="AD108" s="66">
        <f t="shared" si="13"/>
        <v>145.29865543811184</v>
      </c>
      <c r="AE108" s="67">
        <f t="shared" si="14"/>
        <v>-3.9915962793340611</v>
      </c>
      <c r="AF108" s="11">
        <v>91</v>
      </c>
      <c r="AG108" s="68">
        <v>1</v>
      </c>
      <c r="AH108" s="66">
        <f t="shared" si="15"/>
        <v>145.29865543811184</v>
      </c>
      <c r="AI108" s="11"/>
      <c r="AJ108" s="11"/>
      <c r="AK108" s="69">
        <v>149.2902517174459</v>
      </c>
      <c r="AL108" s="69">
        <v>149.26253004907659</v>
      </c>
      <c r="AM108" s="69">
        <v>149.2902517174459</v>
      </c>
      <c r="AN108" s="69">
        <v>149.2902517174459</v>
      </c>
      <c r="AO108" s="70">
        <v>145.46081928076825</v>
      </c>
      <c r="AP108" s="69">
        <f t="shared" si="17"/>
        <v>145.29865543811184</v>
      </c>
      <c r="AQ108" s="69"/>
      <c r="AR108" s="69"/>
      <c r="AS108" s="69"/>
      <c r="AT108" s="71">
        <f t="shared" si="18"/>
        <v>-0.16216384265641182</v>
      </c>
      <c r="AU108" s="69"/>
      <c r="AV108" s="72">
        <v>5.8814482072833272</v>
      </c>
      <c r="AW108" s="69">
        <v>2.5816142012414578</v>
      </c>
      <c r="AX108" s="73">
        <f t="shared" si="19"/>
        <v>-3.2998340060418694</v>
      </c>
      <c r="BD108" s="68"/>
      <c r="BH108" s="68"/>
    </row>
    <row r="109" spans="1:60" ht="11.25" x14ac:dyDescent="0.2">
      <c r="A109" s="8">
        <v>100</v>
      </c>
      <c r="B109" s="9" t="s">
        <v>193</v>
      </c>
      <c r="C109" s="8">
        <v>1</v>
      </c>
      <c r="D109" s="64">
        <v>0</v>
      </c>
      <c r="E109" s="11">
        <v>541776</v>
      </c>
      <c r="F109" s="11">
        <v>0</v>
      </c>
      <c r="G109" s="11">
        <v>0</v>
      </c>
      <c r="H109" s="11">
        <v>0</v>
      </c>
      <c r="I109" s="11">
        <v>223291</v>
      </c>
      <c r="J109" s="11">
        <v>7570444</v>
      </c>
      <c r="K109" s="65">
        <v>3951559</v>
      </c>
      <c r="L109" s="11">
        <v>4583576</v>
      </c>
      <c r="M109" s="11">
        <v>57524</v>
      </c>
      <c r="N109" s="11">
        <v>0</v>
      </c>
      <c r="O109" s="11">
        <v>478653.63</v>
      </c>
      <c r="P109" s="11">
        <v>0</v>
      </c>
      <c r="Q109" s="11">
        <v>0</v>
      </c>
      <c r="R109" s="11">
        <v>0</v>
      </c>
      <c r="S109" s="11">
        <v>0</v>
      </c>
      <c r="T109" s="11" t="s">
        <v>90</v>
      </c>
      <c r="U109" s="11">
        <f t="shared" si="16"/>
        <v>17406823.629999999</v>
      </c>
      <c r="V109" s="66">
        <f t="shared" si="10"/>
        <v>8.5555542053345999</v>
      </c>
      <c r="W109" s="11"/>
      <c r="X109" s="11">
        <v>159351946.7809</v>
      </c>
      <c r="Y109" s="11">
        <v>203456412.19999999</v>
      </c>
      <c r="Z109" s="11">
        <f t="shared" si="11"/>
        <v>44104465.419099987</v>
      </c>
      <c r="AA109" s="11">
        <f t="shared" si="12"/>
        <v>3773381.4459041534</v>
      </c>
      <c r="AB109" s="11"/>
      <c r="AC109" s="66">
        <v>133.04426818451088</v>
      </c>
      <c r="AD109" s="66">
        <f>IFERROR(IF(C109=1,(Y109-AA109)/X109*100,0),"")</f>
        <v>125.30943913013427</v>
      </c>
      <c r="AE109" s="67">
        <f t="shared" si="14"/>
        <v>-7.7348290543766183</v>
      </c>
      <c r="AF109" s="11">
        <v>281</v>
      </c>
      <c r="AG109" s="68">
        <v>1</v>
      </c>
      <c r="AH109" s="66">
        <f t="shared" si="15"/>
        <v>125.30943913013427</v>
      </c>
      <c r="AI109" s="11"/>
      <c r="AJ109" s="11"/>
      <c r="AK109" s="69">
        <v>133.04426818451088</v>
      </c>
      <c r="AL109" s="69">
        <v>132.48691645829086</v>
      </c>
      <c r="AM109" s="69">
        <v>133.02914048260848</v>
      </c>
      <c r="AN109" s="69">
        <v>133.04426818451088</v>
      </c>
      <c r="AO109" s="70">
        <v>133.04426818451088</v>
      </c>
      <c r="AP109" s="69">
        <f t="shared" si="17"/>
        <v>125.30943913013427</v>
      </c>
      <c r="AQ109" s="69"/>
      <c r="AR109" s="69"/>
      <c r="AS109" s="69"/>
      <c r="AT109" s="71">
        <f t="shared" si="18"/>
        <v>-7.7348290543766183</v>
      </c>
      <c r="AU109" s="69"/>
      <c r="AV109" s="72">
        <v>14.379802532330238</v>
      </c>
      <c r="AW109" s="69">
        <v>6.891325014944635</v>
      </c>
      <c r="AX109" s="73">
        <f t="shared" si="19"/>
        <v>-7.4884775173856033</v>
      </c>
      <c r="BD109" s="68"/>
      <c r="BH109" s="68"/>
    </row>
    <row r="110" spans="1:60" ht="11.25" x14ac:dyDescent="0.2">
      <c r="A110" s="8">
        <v>101</v>
      </c>
      <c r="B110" s="9" t="s">
        <v>194</v>
      </c>
      <c r="C110" s="8">
        <v>1</v>
      </c>
      <c r="D110" s="64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532471</v>
      </c>
      <c r="J110" s="11">
        <v>5489551</v>
      </c>
      <c r="K110" s="65">
        <v>1759158</v>
      </c>
      <c r="L110" s="11">
        <v>1715000</v>
      </c>
      <c r="M110" s="11">
        <v>64435</v>
      </c>
      <c r="N110" s="11">
        <v>0</v>
      </c>
      <c r="O110" s="11">
        <v>411232.92</v>
      </c>
      <c r="P110" s="11">
        <v>0</v>
      </c>
      <c r="Q110" s="11">
        <v>0</v>
      </c>
      <c r="R110" s="11">
        <v>0</v>
      </c>
      <c r="S110" s="11">
        <v>0</v>
      </c>
      <c r="T110" s="11" t="s">
        <v>101</v>
      </c>
      <c r="U110" s="11">
        <f t="shared" si="16"/>
        <v>8771347.9199999999</v>
      </c>
      <c r="V110" s="66">
        <f t="shared" si="10"/>
        <v>9.4014476450343185</v>
      </c>
      <c r="W110" s="11"/>
      <c r="X110" s="11">
        <v>65275976.234380007</v>
      </c>
      <c r="Y110" s="11">
        <v>93297843.599999994</v>
      </c>
      <c r="Z110" s="11">
        <f t="shared" si="11"/>
        <v>28021867.365619987</v>
      </c>
      <c r="AA110" s="11">
        <f t="shared" si="12"/>
        <v>2634461.1895397208</v>
      </c>
      <c r="AB110" s="11"/>
      <c r="AC110" s="66">
        <v>131.65247514434901</v>
      </c>
      <c r="AD110" s="66">
        <f t="shared" si="13"/>
        <v>138.89241898876276</v>
      </c>
      <c r="AE110" s="67">
        <f t="shared" si="14"/>
        <v>7.2399438444137445</v>
      </c>
      <c r="AF110" s="11">
        <v>331</v>
      </c>
      <c r="AG110" s="68">
        <v>1</v>
      </c>
      <c r="AH110" s="66">
        <f t="shared" si="15"/>
        <v>138.89241898876276</v>
      </c>
      <c r="AI110" s="11"/>
      <c r="AJ110" s="11"/>
      <c r="AK110" s="69">
        <v>131.65247514434901</v>
      </c>
      <c r="AL110" s="69">
        <v>131.63694062439163</v>
      </c>
      <c r="AM110" s="69">
        <v>131.65247514434901</v>
      </c>
      <c r="AN110" s="69">
        <v>131.65247514434901</v>
      </c>
      <c r="AO110" s="70">
        <v>138.53860509808445</v>
      </c>
      <c r="AP110" s="69">
        <f t="shared" si="17"/>
        <v>138.89241898876276</v>
      </c>
      <c r="AQ110" s="69"/>
      <c r="AR110" s="69"/>
      <c r="AS110" s="69"/>
      <c r="AT110" s="71">
        <f t="shared" si="18"/>
        <v>0.35381389067831037</v>
      </c>
      <c r="AU110" s="69"/>
      <c r="AV110" s="72">
        <v>4.5106014917393296</v>
      </c>
      <c r="AW110" s="69">
        <v>11.871378887036519</v>
      </c>
      <c r="AX110" s="73">
        <f t="shared" si="19"/>
        <v>7.3607773952971893</v>
      </c>
      <c r="BD110" s="68"/>
      <c r="BH110" s="68"/>
    </row>
    <row r="111" spans="1:60" ht="11.25" x14ac:dyDescent="0.2">
      <c r="A111" s="8">
        <v>102</v>
      </c>
      <c r="B111" s="9" t="s">
        <v>195</v>
      </c>
      <c r="C111" s="8">
        <v>0</v>
      </c>
      <c r="D111" s="64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65">
        <v>0</v>
      </c>
      <c r="L111" s="11">
        <v>96003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f t="shared" si="16"/>
        <v>0</v>
      </c>
      <c r="V111" s="66">
        <f t="shared" si="10"/>
        <v>0</v>
      </c>
      <c r="W111" s="11"/>
      <c r="X111" s="11">
        <v>966323.64</v>
      </c>
      <c r="Y111" s="11">
        <v>1194586.1499999999</v>
      </c>
      <c r="Z111" s="11">
        <f t="shared" si="11"/>
        <v>228262.50999999989</v>
      </c>
      <c r="AA111" s="11">
        <f t="shared" si="12"/>
        <v>0</v>
      </c>
      <c r="AB111" s="11"/>
      <c r="AC111" s="66">
        <v>0</v>
      </c>
      <c r="AD111" s="66">
        <f t="shared" si="13"/>
        <v>0</v>
      </c>
      <c r="AE111" s="67">
        <f t="shared" si="14"/>
        <v>0</v>
      </c>
      <c r="AF111" s="11">
        <v>0</v>
      </c>
      <c r="AG111" s="68" t="s">
        <v>92</v>
      </c>
      <c r="AH111" s="66">
        <f t="shared" si="15"/>
        <v>0</v>
      </c>
      <c r="AI111" s="11"/>
      <c r="AJ111" s="11"/>
      <c r="AK111" s="69">
        <v>0</v>
      </c>
      <c r="AL111" s="69">
        <v>0</v>
      </c>
      <c r="AM111" s="69">
        <v>0</v>
      </c>
      <c r="AN111" s="69">
        <v>0</v>
      </c>
      <c r="AO111" s="70">
        <v>0</v>
      </c>
      <c r="AP111" s="69">
        <f t="shared" si="17"/>
        <v>0</v>
      </c>
      <c r="AQ111" s="69"/>
      <c r="AR111" s="69"/>
      <c r="AS111" s="69"/>
      <c r="AT111" s="71">
        <f t="shared" si="18"/>
        <v>0</v>
      </c>
      <c r="AU111" s="69"/>
      <c r="AV111" s="72" t="s">
        <v>93</v>
      </c>
      <c r="AW111" s="69" t="s">
        <v>93</v>
      </c>
      <c r="AX111" s="73" t="str">
        <f t="shared" si="19"/>
        <v/>
      </c>
      <c r="BD111" s="68"/>
      <c r="BH111" s="68"/>
    </row>
    <row r="112" spans="1:60" ht="11.25" x14ac:dyDescent="0.2">
      <c r="A112" s="8">
        <v>103</v>
      </c>
      <c r="B112" s="9" t="s">
        <v>196</v>
      </c>
      <c r="C112" s="8">
        <v>1</v>
      </c>
      <c r="D112" s="64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1458880</v>
      </c>
      <c r="K112" s="65">
        <v>336998</v>
      </c>
      <c r="L112" s="11">
        <v>412445.84</v>
      </c>
      <c r="M112" s="11">
        <v>16887</v>
      </c>
      <c r="N112" s="11">
        <v>280302</v>
      </c>
      <c r="O112" s="11">
        <v>25355.89</v>
      </c>
      <c r="P112" s="11">
        <v>0</v>
      </c>
      <c r="Q112" s="11">
        <v>0</v>
      </c>
      <c r="R112" s="11">
        <v>0</v>
      </c>
      <c r="S112" s="11">
        <v>0</v>
      </c>
      <c r="T112" s="11" t="s">
        <v>101</v>
      </c>
      <c r="U112" s="11">
        <f t="shared" si="16"/>
        <v>2242156.642</v>
      </c>
      <c r="V112" s="66">
        <f t="shared" si="10"/>
        <v>5.8409348602407301</v>
      </c>
      <c r="W112" s="11"/>
      <c r="X112" s="11">
        <v>38690363.829999998</v>
      </c>
      <c r="Y112" s="11">
        <v>38386948.247999996</v>
      </c>
      <c r="Z112" s="11">
        <f t="shared" si="11"/>
        <v>0</v>
      </c>
      <c r="AA112" s="11">
        <f t="shared" si="12"/>
        <v>0</v>
      </c>
      <c r="AB112" s="11"/>
      <c r="AC112" s="66">
        <v>100.8735953193229</v>
      </c>
      <c r="AD112" s="66">
        <f t="shared" si="13"/>
        <v>99.215785141403245</v>
      </c>
      <c r="AE112" s="67">
        <f t="shared" si="14"/>
        <v>-1.6578101779196572</v>
      </c>
      <c r="AF112" s="11">
        <v>17</v>
      </c>
      <c r="AG112" s="68">
        <v>1</v>
      </c>
      <c r="AH112" s="66">
        <f t="shared" si="15"/>
        <v>99.215785141403245</v>
      </c>
      <c r="AI112" s="11"/>
      <c r="AJ112" s="11"/>
      <c r="AK112" s="69">
        <v>100.8735953193229</v>
      </c>
      <c r="AL112" s="69">
        <v>100.48122882582729</v>
      </c>
      <c r="AM112" s="69">
        <v>100.45477924701855</v>
      </c>
      <c r="AN112" s="69">
        <v>100.8735953193229</v>
      </c>
      <c r="AO112" s="70">
        <v>99.404515380076759</v>
      </c>
      <c r="AP112" s="69">
        <f t="shared" si="17"/>
        <v>99.215785141403245</v>
      </c>
      <c r="AQ112" s="69"/>
      <c r="AR112" s="69"/>
      <c r="AS112" s="69"/>
      <c r="AT112" s="71">
        <f t="shared" si="18"/>
        <v>-0.18873023867351435</v>
      </c>
      <c r="AU112" s="69"/>
      <c r="AV112" s="72">
        <v>13.697774759051715</v>
      </c>
      <c r="AW112" s="69">
        <v>11.786716554513161</v>
      </c>
      <c r="AX112" s="73">
        <f t="shared" si="19"/>
        <v>-1.9110582045385538</v>
      </c>
      <c r="BD112" s="68"/>
      <c r="BH112" s="68"/>
    </row>
    <row r="113" spans="1:60" s="11" customFormat="1" ht="11.25" x14ac:dyDescent="0.2">
      <c r="A113" s="8">
        <v>104</v>
      </c>
      <c r="B113" s="9" t="s">
        <v>197</v>
      </c>
      <c r="C113" s="8">
        <v>0</v>
      </c>
      <c r="D113" s="64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65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f t="shared" si="16"/>
        <v>0</v>
      </c>
      <c r="V113" s="66">
        <f t="shared" si="10"/>
        <v>0</v>
      </c>
      <c r="X113" s="11">
        <v>0</v>
      </c>
      <c r="Y113" s="11">
        <v>0</v>
      </c>
      <c r="Z113" s="11">
        <f t="shared" si="11"/>
        <v>0</v>
      </c>
      <c r="AA113" s="11">
        <f t="shared" si="12"/>
        <v>0</v>
      </c>
      <c r="AC113" s="66">
        <v>0</v>
      </c>
      <c r="AD113" s="66">
        <f t="shared" si="13"/>
        <v>0</v>
      </c>
      <c r="AE113" s="67">
        <f t="shared" si="14"/>
        <v>0</v>
      </c>
      <c r="AF113" s="11">
        <v>0</v>
      </c>
      <c r="AG113" s="68" t="s">
        <v>92</v>
      </c>
      <c r="AH113" s="66">
        <f t="shared" si="15"/>
        <v>0</v>
      </c>
      <c r="AK113" s="69">
        <v>0</v>
      </c>
      <c r="AL113" s="69">
        <v>0</v>
      </c>
      <c r="AM113" s="69">
        <v>0</v>
      </c>
      <c r="AN113" s="69">
        <v>0</v>
      </c>
      <c r="AO113" s="70">
        <v>0</v>
      </c>
      <c r="AP113" s="69">
        <f t="shared" si="17"/>
        <v>0</v>
      </c>
      <c r="AQ113" s="69"/>
      <c r="AR113" s="69"/>
      <c r="AS113" s="69"/>
      <c r="AT113" s="71">
        <f t="shared" si="18"/>
        <v>0</v>
      </c>
      <c r="AU113" s="69"/>
      <c r="AV113" s="72" t="s">
        <v>93</v>
      </c>
      <c r="AW113" s="69" t="s">
        <v>93</v>
      </c>
      <c r="AX113" s="73" t="str">
        <f t="shared" si="19"/>
        <v/>
      </c>
      <c r="BD113" s="68"/>
      <c r="BH113" s="68"/>
    </row>
    <row r="114" spans="1:60" s="11" customFormat="1" ht="11.25" x14ac:dyDescent="0.2">
      <c r="A114" s="8">
        <v>105</v>
      </c>
      <c r="B114" s="9" t="s">
        <v>198</v>
      </c>
      <c r="C114" s="8">
        <v>1</v>
      </c>
      <c r="D114" s="64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720985</v>
      </c>
      <c r="K114" s="65">
        <v>387568</v>
      </c>
      <c r="L114" s="11">
        <v>610361</v>
      </c>
      <c r="M114" s="11">
        <v>11098</v>
      </c>
      <c r="N114" s="11">
        <v>54651</v>
      </c>
      <c r="O114" s="11">
        <v>4532.5</v>
      </c>
      <c r="P114" s="11">
        <v>0</v>
      </c>
      <c r="Q114" s="11">
        <v>0</v>
      </c>
      <c r="R114" s="11">
        <v>0</v>
      </c>
      <c r="S114" s="11">
        <v>0</v>
      </c>
      <c r="T114" s="11" t="s">
        <v>90</v>
      </c>
      <c r="U114" s="11">
        <f t="shared" si="16"/>
        <v>1789195.5</v>
      </c>
      <c r="V114" s="66">
        <f t="shared" si="10"/>
        <v>7.8257984945771168</v>
      </c>
      <c r="X114" s="11">
        <v>15011687.49</v>
      </c>
      <c r="Y114" s="11">
        <v>22862785.199999999</v>
      </c>
      <c r="Z114" s="11">
        <f t="shared" si="11"/>
        <v>7851097.709999999</v>
      </c>
      <c r="AA114" s="11">
        <f t="shared" si="12"/>
        <v>614411.08639695845</v>
      </c>
      <c r="AC114" s="66">
        <v>141.34842261289668</v>
      </c>
      <c r="AD114" s="66">
        <f t="shared" si="13"/>
        <v>148.20701622268479</v>
      </c>
      <c r="AE114" s="67">
        <f t="shared" si="14"/>
        <v>6.8585936097881017</v>
      </c>
      <c r="AF114" s="11">
        <v>2</v>
      </c>
      <c r="AG114" s="68">
        <v>1</v>
      </c>
      <c r="AH114" s="66">
        <f t="shared" si="15"/>
        <v>148.20701622268479</v>
      </c>
      <c r="AK114" s="69">
        <v>141.34842261289668</v>
      </c>
      <c r="AL114" s="69">
        <v>141.13837168723219</v>
      </c>
      <c r="AM114" s="69">
        <v>141.34842261289668</v>
      </c>
      <c r="AN114" s="69">
        <v>141.34842261289668</v>
      </c>
      <c r="AO114" s="70">
        <v>148.59614323549141</v>
      </c>
      <c r="AP114" s="69">
        <f t="shared" si="17"/>
        <v>148.20701622268479</v>
      </c>
      <c r="AQ114" s="69"/>
      <c r="AR114" s="69"/>
      <c r="AS114" s="69"/>
      <c r="AT114" s="71">
        <f t="shared" si="18"/>
        <v>-0.38912701280662532</v>
      </c>
      <c r="AU114" s="69"/>
      <c r="AV114" s="72">
        <v>5.237841632090376</v>
      </c>
      <c r="AW114" s="69">
        <v>10.759965450588686</v>
      </c>
      <c r="AX114" s="73">
        <f t="shared" si="19"/>
        <v>5.5221238184983097</v>
      </c>
      <c r="BD114" s="68"/>
      <c r="BH114" s="68"/>
    </row>
    <row r="115" spans="1:60" s="11" customFormat="1" ht="11.25" x14ac:dyDescent="0.2">
      <c r="A115" s="8">
        <v>106</v>
      </c>
      <c r="B115" s="9" t="s">
        <v>199</v>
      </c>
      <c r="C115" s="8">
        <v>0</v>
      </c>
      <c r="D115" s="64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65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f t="shared" si="16"/>
        <v>0</v>
      </c>
      <c r="V115" s="66">
        <f t="shared" si="10"/>
        <v>0</v>
      </c>
      <c r="X115" s="11">
        <v>0</v>
      </c>
      <c r="Y115" s="11">
        <v>242428</v>
      </c>
      <c r="Z115" s="11">
        <f t="shared" si="11"/>
        <v>242428</v>
      </c>
      <c r="AA115" s="11">
        <f t="shared" si="12"/>
        <v>0</v>
      </c>
      <c r="AC115" s="66">
        <v>0</v>
      </c>
      <c r="AD115" s="66">
        <f t="shared" si="13"/>
        <v>0</v>
      </c>
      <c r="AE115" s="67">
        <f t="shared" si="14"/>
        <v>0</v>
      </c>
      <c r="AF115" s="11">
        <v>0</v>
      </c>
      <c r="AG115" s="68" t="s">
        <v>92</v>
      </c>
      <c r="AH115" s="66">
        <f t="shared" si="15"/>
        <v>0</v>
      </c>
      <c r="AK115" s="69">
        <v>0</v>
      </c>
      <c r="AL115" s="69">
        <v>0</v>
      </c>
      <c r="AM115" s="69">
        <v>0</v>
      </c>
      <c r="AN115" s="69">
        <v>0</v>
      </c>
      <c r="AO115" s="70">
        <v>0</v>
      </c>
      <c r="AP115" s="69">
        <f t="shared" si="17"/>
        <v>0</v>
      </c>
      <c r="AQ115" s="69"/>
      <c r="AR115" s="69"/>
      <c r="AS115" s="69"/>
      <c r="AT115" s="71">
        <f t="shared" si="18"/>
        <v>0</v>
      </c>
      <c r="AU115" s="69"/>
      <c r="AV115" s="72" t="s">
        <v>93</v>
      </c>
      <c r="AW115" s="69" t="s">
        <v>93</v>
      </c>
      <c r="AX115" s="73" t="str">
        <f t="shared" si="19"/>
        <v/>
      </c>
      <c r="BD115" s="68"/>
      <c r="BH115" s="68"/>
    </row>
    <row r="116" spans="1:60" s="11" customFormat="1" ht="11.25" x14ac:dyDescent="0.2">
      <c r="A116" s="8">
        <v>107</v>
      </c>
      <c r="B116" s="9" t="s">
        <v>200</v>
      </c>
      <c r="C116" s="8">
        <v>1</v>
      </c>
      <c r="D116" s="64">
        <v>780000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2975620</v>
      </c>
      <c r="K116" s="65">
        <v>0</v>
      </c>
      <c r="L116" s="11">
        <v>2382555</v>
      </c>
      <c r="M116" s="11">
        <v>18571</v>
      </c>
      <c r="N116" s="11">
        <v>753094</v>
      </c>
      <c r="O116" s="11">
        <v>1022.91</v>
      </c>
      <c r="P116" s="11">
        <v>0</v>
      </c>
      <c r="Q116" s="11">
        <v>0</v>
      </c>
      <c r="R116" s="11">
        <v>0</v>
      </c>
      <c r="S116" s="11">
        <v>0</v>
      </c>
      <c r="T116" s="11" t="s">
        <v>90</v>
      </c>
      <c r="U116" s="11">
        <f t="shared" si="16"/>
        <v>6910862.9100000001</v>
      </c>
      <c r="V116" s="66">
        <f t="shared" si="10"/>
        <v>10.966439611405931</v>
      </c>
      <c r="X116" s="11">
        <v>47045109.888499998</v>
      </c>
      <c r="Y116" s="11">
        <v>63018291.759999998</v>
      </c>
      <c r="Z116" s="11">
        <f t="shared" si="11"/>
        <v>15973181.8715</v>
      </c>
      <c r="AA116" s="11">
        <f t="shared" si="12"/>
        <v>1751689.3439580873</v>
      </c>
      <c r="AC116" s="66">
        <v>129.93995655277564</v>
      </c>
      <c r="AD116" s="66">
        <f t="shared" si="13"/>
        <v>130.22948094126633</v>
      </c>
      <c r="AE116" s="67">
        <f t="shared" si="14"/>
        <v>0.2895243884906904</v>
      </c>
      <c r="AF116" s="11">
        <v>1</v>
      </c>
      <c r="AG116" s="68">
        <v>1</v>
      </c>
      <c r="AH116" s="66">
        <f t="shared" si="15"/>
        <v>130.22948094126633</v>
      </c>
      <c r="AK116" s="69">
        <v>129.93995655277564</v>
      </c>
      <c r="AL116" s="69">
        <v>129.90268216010153</v>
      </c>
      <c r="AM116" s="69">
        <v>129.93995015384016</v>
      </c>
      <c r="AN116" s="69">
        <v>129.93995655277564</v>
      </c>
      <c r="AO116" s="70">
        <v>130.66687688826144</v>
      </c>
      <c r="AP116" s="69">
        <f t="shared" si="17"/>
        <v>130.22948094126633</v>
      </c>
      <c r="AQ116" s="69"/>
      <c r="AR116" s="69"/>
      <c r="AS116" s="69"/>
      <c r="AT116" s="71">
        <f t="shared" si="18"/>
        <v>-0.43739594699511031</v>
      </c>
      <c r="AU116" s="69"/>
      <c r="AV116" s="72">
        <v>7.7807946915288406</v>
      </c>
      <c r="AW116" s="69">
        <v>8.5830360620055774</v>
      </c>
      <c r="AX116" s="73">
        <f t="shared" si="19"/>
        <v>0.80224137047673683</v>
      </c>
      <c r="BD116" s="68"/>
      <c r="BH116" s="68"/>
    </row>
    <row r="117" spans="1:60" s="11" customFormat="1" ht="11.25" x14ac:dyDescent="0.2">
      <c r="A117" s="8">
        <v>108</v>
      </c>
      <c r="B117" s="9" t="s">
        <v>201</v>
      </c>
      <c r="C117" s="8">
        <v>0</v>
      </c>
      <c r="D117" s="64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65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f t="shared" si="16"/>
        <v>0</v>
      </c>
      <c r="V117" s="66">
        <f t="shared" si="10"/>
        <v>0</v>
      </c>
      <c r="X117" s="11">
        <v>148416.84</v>
      </c>
      <c r="Y117" s="11">
        <v>203109</v>
      </c>
      <c r="Z117" s="11">
        <f t="shared" si="11"/>
        <v>54692.160000000003</v>
      </c>
      <c r="AA117" s="11">
        <f t="shared" si="12"/>
        <v>0</v>
      </c>
      <c r="AC117" s="66">
        <v>0</v>
      </c>
      <c r="AD117" s="66">
        <f t="shared" si="13"/>
        <v>0</v>
      </c>
      <c r="AE117" s="67">
        <f t="shared" si="14"/>
        <v>0</v>
      </c>
      <c r="AF117" s="11">
        <v>0</v>
      </c>
      <c r="AG117" s="68" t="s">
        <v>92</v>
      </c>
      <c r="AH117" s="66">
        <f t="shared" si="15"/>
        <v>0</v>
      </c>
      <c r="AK117" s="69">
        <v>0</v>
      </c>
      <c r="AL117" s="69">
        <v>0</v>
      </c>
      <c r="AM117" s="69">
        <v>0</v>
      </c>
      <c r="AN117" s="69">
        <v>0</v>
      </c>
      <c r="AO117" s="70">
        <v>0</v>
      </c>
      <c r="AP117" s="69">
        <f t="shared" si="17"/>
        <v>0</v>
      </c>
      <c r="AQ117" s="69"/>
      <c r="AR117" s="69"/>
      <c r="AS117" s="69"/>
      <c r="AT117" s="71">
        <f t="shared" si="18"/>
        <v>0</v>
      </c>
      <c r="AU117" s="69"/>
      <c r="AV117" s="72" t="s">
        <v>93</v>
      </c>
      <c r="AW117" s="69" t="s">
        <v>93</v>
      </c>
      <c r="AX117" s="73" t="str">
        <f t="shared" si="19"/>
        <v/>
      </c>
      <c r="BD117" s="68"/>
      <c r="BH117" s="68"/>
    </row>
    <row r="118" spans="1:60" s="11" customFormat="1" ht="11.25" x14ac:dyDescent="0.2">
      <c r="A118" s="8">
        <v>109</v>
      </c>
      <c r="B118" s="9" t="s">
        <v>202</v>
      </c>
      <c r="C118" s="8">
        <v>0</v>
      </c>
      <c r="D118" s="64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65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f t="shared" si="16"/>
        <v>0</v>
      </c>
      <c r="V118" s="66">
        <f t="shared" si="10"/>
        <v>0</v>
      </c>
      <c r="X118" s="11">
        <v>0</v>
      </c>
      <c r="Y118" s="11">
        <v>51029</v>
      </c>
      <c r="Z118" s="11">
        <f t="shared" si="11"/>
        <v>51029</v>
      </c>
      <c r="AA118" s="11">
        <f t="shared" si="12"/>
        <v>0</v>
      </c>
      <c r="AC118" s="66">
        <v>0</v>
      </c>
      <c r="AD118" s="66">
        <f t="shared" si="13"/>
        <v>0</v>
      </c>
      <c r="AE118" s="67">
        <f t="shared" si="14"/>
        <v>0</v>
      </c>
      <c r="AF118" s="11">
        <v>0</v>
      </c>
      <c r="AG118" s="68" t="s">
        <v>92</v>
      </c>
      <c r="AH118" s="66">
        <f t="shared" si="15"/>
        <v>0</v>
      </c>
      <c r="AK118" s="69">
        <v>0</v>
      </c>
      <c r="AL118" s="69">
        <v>0</v>
      </c>
      <c r="AM118" s="69">
        <v>0</v>
      </c>
      <c r="AN118" s="69">
        <v>0</v>
      </c>
      <c r="AO118" s="70">
        <v>0</v>
      </c>
      <c r="AP118" s="69">
        <f t="shared" si="17"/>
        <v>0</v>
      </c>
      <c r="AQ118" s="69"/>
      <c r="AR118" s="69"/>
      <c r="AS118" s="69"/>
      <c r="AT118" s="71">
        <f t="shared" si="18"/>
        <v>0</v>
      </c>
      <c r="AU118" s="69"/>
      <c r="AV118" s="72" t="s">
        <v>93</v>
      </c>
      <c r="AW118" s="69" t="s">
        <v>93</v>
      </c>
      <c r="AX118" s="73" t="str">
        <f t="shared" si="19"/>
        <v/>
      </c>
      <c r="BD118" s="68"/>
      <c r="BH118" s="68"/>
    </row>
    <row r="119" spans="1:60" s="11" customFormat="1" ht="11.25" x14ac:dyDescent="0.2">
      <c r="A119" s="8">
        <v>110</v>
      </c>
      <c r="B119" s="9" t="s">
        <v>203</v>
      </c>
      <c r="C119" s="8">
        <v>1</v>
      </c>
      <c r="D119" s="64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970343.41</v>
      </c>
      <c r="K119" s="65">
        <v>479263.4</v>
      </c>
      <c r="L119" s="11">
        <v>652385</v>
      </c>
      <c r="M119" s="11">
        <v>10441</v>
      </c>
      <c r="N119" s="11">
        <v>25837</v>
      </c>
      <c r="O119" s="11">
        <v>12943.98</v>
      </c>
      <c r="P119" s="11">
        <v>0</v>
      </c>
      <c r="Q119" s="11">
        <v>0</v>
      </c>
      <c r="R119" s="11">
        <v>0</v>
      </c>
      <c r="S119" s="11">
        <v>0</v>
      </c>
      <c r="T119" s="11" t="s">
        <v>101</v>
      </c>
      <c r="U119" s="11">
        <f t="shared" si="16"/>
        <v>1694544.29</v>
      </c>
      <c r="V119" s="66">
        <f t="shared" si="10"/>
        <v>3.5484215539890425</v>
      </c>
      <c r="X119" s="11">
        <v>36858149.159999996</v>
      </c>
      <c r="Y119" s="11">
        <v>47754875.350000001</v>
      </c>
      <c r="Z119" s="11">
        <f t="shared" si="11"/>
        <v>10896726.190000005</v>
      </c>
      <c r="AA119" s="11">
        <f t="shared" si="12"/>
        <v>386661.78080512915</v>
      </c>
      <c r="AC119" s="66">
        <v>131.28588492463552</v>
      </c>
      <c r="AD119" s="66">
        <f t="shared" si="13"/>
        <v>128.51490009324951</v>
      </c>
      <c r="AE119" s="67">
        <f t="shared" si="14"/>
        <v>-2.7709848313860164</v>
      </c>
      <c r="AF119" s="11">
        <v>11</v>
      </c>
      <c r="AG119" s="68">
        <v>1</v>
      </c>
      <c r="AH119" s="66">
        <f t="shared" si="15"/>
        <v>128.51490009324951</v>
      </c>
      <c r="AK119" s="69">
        <v>131.28588492463552</v>
      </c>
      <c r="AL119" s="69">
        <v>131.15437529744767</v>
      </c>
      <c r="AM119" s="69">
        <v>131.28538796309707</v>
      </c>
      <c r="AN119" s="69">
        <v>131.28588492463552</v>
      </c>
      <c r="AO119" s="70">
        <v>131.28588492463552</v>
      </c>
      <c r="AP119" s="69">
        <f t="shared" si="17"/>
        <v>128.51490009324951</v>
      </c>
      <c r="AQ119" s="69"/>
      <c r="AR119" s="69"/>
      <c r="AS119" s="69"/>
      <c r="AT119" s="71">
        <f t="shared" si="18"/>
        <v>-2.7709848313860164</v>
      </c>
      <c r="AU119" s="69"/>
      <c r="AV119" s="72">
        <v>2.3788062967036248</v>
      </c>
      <c r="AW119" s="69">
        <v>0.12921431332763825</v>
      </c>
      <c r="AX119" s="73">
        <f t="shared" si="19"/>
        <v>-2.2495919833759865</v>
      </c>
      <c r="BD119" s="68"/>
      <c r="BH119" s="68"/>
    </row>
    <row r="120" spans="1:60" s="11" customFormat="1" ht="11.25" x14ac:dyDescent="0.2">
      <c r="A120" s="8">
        <v>111</v>
      </c>
      <c r="B120" s="9" t="s">
        <v>204</v>
      </c>
      <c r="C120" s="8">
        <v>1</v>
      </c>
      <c r="D120" s="64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838121</v>
      </c>
      <c r="K120" s="65">
        <v>0</v>
      </c>
      <c r="L120" s="11">
        <v>596987</v>
      </c>
      <c r="M120" s="11">
        <v>0</v>
      </c>
      <c r="N120" s="11">
        <v>29383</v>
      </c>
      <c r="O120" s="11">
        <v>29646.47</v>
      </c>
      <c r="P120" s="11">
        <v>0</v>
      </c>
      <c r="Q120" s="11">
        <v>0</v>
      </c>
      <c r="R120" s="11">
        <v>0</v>
      </c>
      <c r="S120" s="11">
        <v>0</v>
      </c>
      <c r="T120" s="11" t="s">
        <v>101</v>
      </c>
      <c r="U120" s="11">
        <f t="shared" si="16"/>
        <v>1076246.57</v>
      </c>
      <c r="V120" s="66">
        <f t="shared" si="10"/>
        <v>9.1644724869822998</v>
      </c>
      <c r="X120" s="11">
        <v>9588488.8899999987</v>
      </c>
      <c r="Y120" s="11">
        <v>11743682.699999999</v>
      </c>
      <c r="Z120" s="11">
        <f t="shared" si="11"/>
        <v>2155193.8100000005</v>
      </c>
      <c r="AA120" s="11">
        <f t="shared" si="12"/>
        <v>197512.14375859563</v>
      </c>
      <c r="AC120" s="66">
        <v>123.99707372132831</v>
      </c>
      <c r="AD120" s="66">
        <f t="shared" si="13"/>
        <v>120.41699884830763</v>
      </c>
      <c r="AE120" s="67">
        <f t="shared" si="14"/>
        <v>-3.5800748730206777</v>
      </c>
      <c r="AF120" s="11">
        <v>25</v>
      </c>
      <c r="AG120" s="68">
        <v>1</v>
      </c>
      <c r="AH120" s="66">
        <f t="shared" si="15"/>
        <v>120.41699884830763</v>
      </c>
      <c r="AK120" s="69">
        <v>123.99707372132831</v>
      </c>
      <c r="AL120" s="69">
        <v>123.99680242678322</v>
      </c>
      <c r="AM120" s="69">
        <v>123.99707372132831</v>
      </c>
      <c r="AN120" s="69">
        <v>123.99707372132831</v>
      </c>
      <c r="AO120" s="70">
        <v>123.99707372132831</v>
      </c>
      <c r="AP120" s="69">
        <f t="shared" si="17"/>
        <v>120.41699884830763</v>
      </c>
      <c r="AQ120" s="69"/>
      <c r="AR120" s="69"/>
      <c r="AS120" s="69"/>
      <c r="AT120" s="71">
        <f t="shared" si="18"/>
        <v>-3.5800748730206777</v>
      </c>
      <c r="AU120" s="69"/>
      <c r="AV120" s="72">
        <v>11.087638987251685</v>
      </c>
      <c r="AW120" s="69">
        <v>9.4898497680474918</v>
      </c>
      <c r="AX120" s="73">
        <f t="shared" si="19"/>
        <v>-1.5977892192041931</v>
      </c>
      <c r="BD120" s="68"/>
      <c r="BH120" s="68"/>
    </row>
    <row r="121" spans="1:60" s="11" customFormat="1" ht="11.25" x14ac:dyDescent="0.2">
      <c r="A121" s="8">
        <v>112</v>
      </c>
      <c r="B121" s="9" t="s">
        <v>205</v>
      </c>
      <c r="C121" s="8">
        <v>0</v>
      </c>
      <c r="D121" s="64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65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f t="shared" si="16"/>
        <v>0</v>
      </c>
      <c r="V121" s="66">
        <f t="shared" si="10"/>
        <v>0</v>
      </c>
      <c r="X121" s="11">
        <v>0</v>
      </c>
      <c r="Y121" s="11">
        <v>0</v>
      </c>
      <c r="Z121" s="11">
        <f t="shared" si="11"/>
        <v>0</v>
      </c>
      <c r="AA121" s="11">
        <f t="shared" si="12"/>
        <v>0</v>
      </c>
      <c r="AC121" s="66">
        <v>0</v>
      </c>
      <c r="AD121" s="66">
        <f t="shared" si="13"/>
        <v>0</v>
      </c>
      <c r="AE121" s="67">
        <f t="shared" si="14"/>
        <v>0</v>
      </c>
      <c r="AF121" s="11">
        <v>0</v>
      </c>
      <c r="AG121" s="68" t="s">
        <v>92</v>
      </c>
      <c r="AH121" s="66">
        <f t="shared" si="15"/>
        <v>0</v>
      </c>
      <c r="AK121" s="69">
        <v>0</v>
      </c>
      <c r="AL121" s="69">
        <v>0</v>
      </c>
      <c r="AM121" s="69">
        <v>0</v>
      </c>
      <c r="AN121" s="69">
        <v>0</v>
      </c>
      <c r="AO121" s="70">
        <v>0</v>
      </c>
      <c r="AP121" s="69">
        <f t="shared" si="17"/>
        <v>0</v>
      </c>
      <c r="AQ121" s="69"/>
      <c r="AR121" s="69"/>
      <c r="AS121" s="69"/>
      <c r="AT121" s="71">
        <f t="shared" si="18"/>
        <v>0</v>
      </c>
      <c r="AU121" s="69"/>
      <c r="AV121" s="72" t="s">
        <v>93</v>
      </c>
      <c r="AW121" s="69" t="s">
        <v>93</v>
      </c>
      <c r="AX121" s="73" t="str">
        <f t="shared" si="19"/>
        <v/>
      </c>
      <c r="BD121" s="68"/>
      <c r="BH121" s="68"/>
    </row>
    <row r="122" spans="1:60" s="11" customFormat="1" ht="11.25" x14ac:dyDescent="0.2">
      <c r="A122" s="8">
        <v>113</v>
      </c>
      <c r="B122" s="9" t="s">
        <v>206</v>
      </c>
      <c r="C122" s="8">
        <v>0</v>
      </c>
      <c r="D122" s="64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65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f t="shared" si="16"/>
        <v>0</v>
      </c>
      <c r="V122" s="66">
        <f t="shared" si="10"/>
        <v>0</v>
      </c>
      <c r="X122" s="11">
        <v>0</v>
      </c>
      <c r="Y122" s="11">
        <v>236900</v>
      </c>
      <c r="Z122" s="11">
        <f t="shared" si="11"/>
        <v>236900</v>
      </c>
      <c r="AA122" s="11">
        <f t="shared" si="12"/>
        <v>0</v>
      </c>
      <c r="AC122" s="66">
        <v>0</v>
      </c>
      <c r="AD122" s="66">
        <f t="shared" si="13"/>
        <v>0</v>
      </c>
      <c r="AE122" s="67">
        <f t="shared" si="14"/>
        <v>0</v>
      </c>
      <c r="AF122" s="11">
        <v>0</v>
      </c>
      <c r="AG122" s="68" t="s">
        <v>92</v>
      </c>
      <c r="AH122" s="66">
        <f t="shared" si="15"/>
        <v>0</v>
      </c>
      <c r="AK122" s="69">
        <v>0</v>
      </c>
      <c r="AL122" s="69">
        <v>0</v>
      </c>
      <c r="AM122" s="69">
        <v>0</v>
      </c>
      <c r="AN122" s="69">
        <v>0</v>
      </c>
      <c r="AO122" s="70">
        <v>0</v>
      </c>
      <c r="AP122" s="69">
        <f t="shared" si="17"/>
        <v>0</v>
      </c>
      <c r="AQ122" s="69"/>
      <c r="AR122" s="69"/>
      <c r="AS122" s="69"/>
      <c r="AT122" s="71">
        <f t="shared" si="18"/>
        <v>0</v>
      </c>
      <c r="AU122" s="69"/>
      <c r="AV122" s="72" t="s">
        <v>93</v>
      </c>
      <c r="AW122" s="69" t="s">
        <v>93</v>
      </c>
      <c r="AX122" s="73" t="str">
        <f t="shared" si="19"/>
        <v/>
      </c>
      <c r="BD122" s="68"/>
      <c r="BH122" s="68"/>
    </row>
    <row r="123" spans="1:60" s="11" customFormat="1" ht="11.25" x14ac:dyDescent="0.2">
      <c r="A123" s="8">
        <v>114</v>
      </c>
      <c r="B123" s="9" t="s">
        <v>207</v>
      </c>
      <c r="C123" s="8">
        <v>1</v>
      </c>
      <c r="D123" s="64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758956</v>
      </c>
      <c r="K123" s="65">
        <v>303777</v>
      </c>
      <c r="L123" s="11">
        <v>1339633</v>
      </c>
      <c r="M123" s="11">
        <v>0</v>
      </c>
      <c r="N123" s="11">
        <v>1058506</v>
      </c>
      <c r="O123" s="11">
        <v>136959.54999999999</v>
      </c>
      <c r="P123" s="11">
        <v>0</v>
      </c>
      <c r="Q123" s="11">
        <v>0</v>
      </c>
      <c r="R123" s="11">
        <v>0</v>
      </c>
      <c r="S123" s="11">
        <v>0</v>
      </c>
      <c r="T123" s="11" t="s">
        <v>90</v>
      </c>
      <c r="U123" s="11">
        <f t="shared" si="16"/>
        <v>3597831.55</v>
      </c>
      <c r="V123" s="66">
        <f t="shared" si="10"/>
        <v>10.751339079522754</v>
      </c>
      <c r="X123" s="11">
        <v>27294290.690000001</v>
      </c>
      <c r="Y123" s="11">
        <v>33464032</v>
      </c>
      <c r="Z123" s="11">
        <f t="shared" si="11"/>
        <v>6169741.3099999987</v>
      </c>
      <c r="AA123" s="11">
        <f t="shared" si="12"/>
        <v>663329.80856748903</v>
      </c>
      <c r="AC123" s="66">
        <v>116.31079092495452</v>
      </c>
      <c r="AD123" s="66">
        <f t="shared" si="13"/>
        <v>120.17422458041722</v>
      </c>
      <c r="AE123" s="67">
        <f t="shared" si="14"/>
        <v>3.8634336554626998</v>
      </c>
      <c r="AF123" s="11">
        <v>113</v>
      </c>
      <c r="AG123" s="68">
        <v>1</v>
      </c>
      <c r="AH123" s="66">
        <f t="shared" si="15"/>
        <v>120.17422458041722</v>
      </c>
      <c r="AK123" s="69">
        <v>116.31079092495452</v>
      </c>
      <c r="AL123" s="69">
        <v>116.31016907727951</v>
      </c>
      <c r="AM123" s="69">
        <v>116.31079092495452</v>
      </c>
      <c r="AN123" s="69">
        <v>116.31079092495452</v>
      </c>
      <c r="AO123" s="70">
        <v>120.59389444725656</v>
      </c>
      <c r="AP123" s="69">
        <f t="shared" si="17"/>
        <v>120.17422458041722</v>
      </c>
      <c r="AQ123" s="69"/>
      <c r="AR123" s="69"/>
      <c r="AS123" s="69"/>
      <c r="AT123" s="71">
        <f t="shared" si="18"/>
        <v>-0.41966986683934238</v>
      </c>
      <c r="AU123" s="69"/>
      <c r="AV123" s="72">
        <v>3.6759648239440388</v>
      </c>
      <c r="AW123" s="69">
        <v>7.257588985514138</v>
      </c>
      <c r="AX123" s="73">
        <f t="shared" si="19"/>
        <v>3.5816241615700992</v>
      </c>
      <c r="BD123" s="68"/>
      <c r="BH123" s="68"/>
    </row>
    <row r="124" spans="1:60" s="11" customFormat="1" ht="11.25" x14ac:dyDescent="0.2">
      <c r="A124" s="8">
        <v>115</v>
      </c>
      <c r="B124" s="9" t="s">
        <v>208</v>
      </c>
      <c r="C124" s="8">
        <v>0</v>
      </c>
      <c r="D124" s="64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65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f t="shared" si="16"/>
        <v>0</v>
      </c>
      <c r="V124" s="66">
        <f t="shared" si="10"/>
        <v>0</v>
      </c>
      <c r="X124" s="11">
        <v>0</v>
      </c>
      <c r="Y124" s="11">
        <v>0</v>
      </c>
      <c r="Z124" s="11">
        <f t="shared" si="11"/>
        <v>0</v>
      </c>
      <c r="AA124" s="11">
        <f t="shared" si="12"/>
        <v>0</v>
      </c>
      <c r="AC124" s="66">
        <v>0</v>
      </c>
      <c r="AD124" s="66">
        <f t="shared" si="13"/>
        <v>0</v>
      </c>
      <c r="AE124" s="67">
        <f t="shared" si="14"/>
        <v>0</v>
      </c>
      <c r="AF124" s="11">
        <v>0</v>
      </c>
      <c r="AG124" s="68" t="s">
        <v>92</v>
      </c>
      <c r="AH124" s="66">
        <f t="shared" si="15"/>
        <v>0</v>
      </c>
      <c r="AK124" s="69">
        <v>0</v>
      </c>
      <c r="AL124" s="69">
        <v>0</v>
      </c>
      <c r="AM124" s="69">
        <v>0</v>
      </c>
      <c r="AN124" s="69">
        <v>0</v>
      </c>
      <c r="AO124" s="70">
        <v>0</v>
      </c>
      <c r="AP124" s="69">
        <f t="shared" si="17"/>
        <v>0</v>
      </c>
      <c r="AQ124" s="69"/>
      <c r="AR124" s="69"/>
      <c r="AS124" s="69"/>
      <c r="AT124" s="71">
        <f t="shared" si="18"/>
        <v>0</v>
      </c>
      <c r="AU124" s="69"/>
      <c r="AV124" s="72" t="s">
        <v>93</v>
      </c>
      <c r="AW124" s="69" t="s">
        <v>93</v>
      </c>
      <c r="AX124" s="73" t="str">
        <f t="shared" si="19"/>
        <v/>
      </c>
      <c r="BD124" s="68"/>
      <c r="BH124" s="68"/>
    </row>
    <row r="125" spans="1:60" s="11" customFormat="1" ht="11.25" x14ac:dyDescent="0.2">
      <c r="A125" s="8">
        <v>116</v>
      </c>
      <c r="B125" s="9" t="s">
        <v>209</v>
      </c>
      <c r="C125" s="8">
        <v>0</v>
      </c>
      <c r="D125" s="64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65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f t="shared" si="16"/>
        <v>0</v>
      </c>
      <c r="V125" s="66">
        <f t="shared" si="10"/>
        <v>0</v>
      </c>
      <c r="X125" s="11">
        <v>148416.84</v>
      </c>
      <c r="Y125" s="11">
        <v>179833.7</v>
      </c>
      <c r="Z125" s="11">
        <f t="shared" si="11"/>
        <v>31416.860000000015</v>
      </c>
      <c r="AA125" s="11">
        <f t="shared" si="12"/>
        <v>0</v>
      </c>
      <c r="AC125" s="66">
        <v>0</v>
      </c>
      <c r="AD125" s="66">
        <f t="shared" si="13"/>
        <v>0</v>
      </c>
      <c r="AE125" s="67">
        <f t="shared" si="14"/>
        <v>0</v>
      </c>
      <c r="AF125" s="11">
        <v>0</v>
      </c>
      <c r="AG125" s="68" t="s">
        <v>92</v>
      </c>
      <c r="AH125" s="66">
        <f t="shared" si="15"/>
        <v>0</v>
      </c>
      <c r="AK125" s="69">
        <v>0</v>
      </c>
      <c r="AL125" s="69">
        <v>0</v>
      </c>
      <c r="AM125" s="69">
        <v>0</v>
      </c>
      <c r="AN125" s="69">
        <v>0</v>
      </c>
      <c r="AO125" s="70">
        <v>0</v>
      </c>
      <c r="AP125" s="69">
        <f t="shared" si="17"/>
        <v>0</v>
      </c>
      <c r="AQ125" s="69"/>
      <c r="AR125" s="69"/>
      <c r="AS125" s="69"/>
      <c r="AT125" s="71">
        <f t="shared" si="18"/>
        <v>0</v>
      </c>
      <c r="AU125" s="69"/>
      <c r="AV125" s="72" t="s">
        <v>93</v>
      </c>
      <c r="AW125" s="69" t="s">
        <v>93</v>
      </c>
      <c r="AX125" s="73" t="str">
        <f t="shared" si="19"/>
        <v/>
      </c>
      <c r="BD125" s="68"/>
      <c r="BH125" s="68"/>
    </row>
    <row r="126" spans="1:60" s="11" customFormat="1" ht="11.25" x14ac:dyDescent="0.2">
      <c r="A126" s="8">
        <v>117</v>
      </c>
      <c r="B126" s="9" t="s">
        <v>210</v>
      </c>
      <c r="C126" s="8">
        <v>1</v>
      </c>
      <c r="D126" s="64">
        <v>0</v>
      </c>
      <c r="E126" s="11">
        <v>57175.779000000002</v>
      </c>
      <c r="F126" s="11">
        <v>0</v>
      </c>
      <c r="G126" s="11">
        <v>0</v>
      </c>
      <c r="H126" s="11">
        <v>0</v>
      </c>
      <c r="I126" s="11">
        <v>0</v>
      </c>
      <c r="J126" s="11">
        <v>6271.5506999999898</v>
      </c>
      <c r="K126" s="65">
        <v>62842.5</v>
      </c>
      <c r="L126" s="11">
        <v>173629</v>
      </c>
      <c r="M126" s="11">
        <v>0</v>
      </c>
      <c r="N126" s="11">
        <v>109683</v>
      </c>
      <c r="O126" s="11">
        <v>64503.616080400003</v>
      </c>
      <c r="P126" s="11">
        <v>0</v>
      </c>
      <c r="Q126" s="11">
        <v>0</v>
      </c>
      <c r="R126" s="11">
        <v>0</v>
      </c>
      <c r="S126" s="11">
        <v>0</v>
      </c>
      <c r="T126" s="11" t="s">
        <v>101</v>
      </c>
      <c r="U126" s="11">
        <f t="shared" si="16"/>
        <v>352565.14578040002</v>
      </c>
      <c r="V126" s="66">
        <f t="shared" si="10"/>
        <v>3.6582236256844842</v>
      </c>
      <c r="X126" s="11">
        <v>6277106.5899999999</v>
      </c>
      <c r="Y126" s="11">
        <v>9637605.0743598863</v>
      </c>
      <c r="Z126" s="11">
        <f t="shared" si="11"/>
        <v>3360498.4843598865</v>
      </c>
      <c r="AA126" s="11">
        <f t="shared" si="12"/>
        <v>122934.54949562237</v>
      </c>
      <c r="AC126" s="66">
        <v>152.66004117601548</v>
      </c>
      <c r="AD126" s="66">
        <f t="shared" si="13"/>
        <v>151.57732927495601</v>
      </c>
      <c r="AE126" s="67">
        <f t="shared" si="14"/>
        <v>-1.0827119010594686</v>
      </c>
      <c r="AF126" s="11">
        <v>43</v>
      </c>
      <c r="AG126" s="68">
        <v>1</v>
      </c>
      <c r="AH126" s="66">
        <f t="shared" si="15"/>
        <v>151.57732927495601</v>
      </c>
      <c r="AK126" s="69">
        <v>152.66004117601548</v>
      </c>
      <c r="AL126" s="69">
        <v>152.28007328909948</v>
      </c>
      <c r="AM126" s="69">
        <v>152.66004117601548</v>
      </c>
      <c r="AN126" s="69">
        <v>152.66004117601548</v>
      </c>
      <c r="AO126" s="70">
        <v>150.72223563278274</v>
      </c>
      <c r="AP126" s="69">
        <f t="shared" si="17"/>
        <v>151.57732927495601</v>
      </c>
      <c r="AQ126" s="69"/>
      <c r="AR126" s="69"/>
      <c r="AS126" s="69"/>
      <c r="AT126" s="71">
        <f t="shared" si="18"/>
        <v>0.85509364217327288</v>
      </c>
      <c r="AU126" s="69"/>
      <c r="AV126" s="72">
        <v>4.1768916684957293</v>
      </c>
      <c r="AW126" s="69">
        <v>2.9001122597597</v>
      </c>
      <c r="AX126" s="73">
        <f t="shared" si="19"/>
        <v>-1.2767794087360294</v>
      </c>
      <c r="BD126" s="68"/>
      <c r="BH126" s="68"/>
    </row>
    <row r="127" spans="1:60" s="11" customFormat="1" ht="11.25" x14ac:dyDescent="0.2">
      <c r="A127" s="8">
        <v>118</v>
      </c>
      <c r="B127" s="9" t="s">
        <v>211</v>
      </c>
      <c r="C127" s="8">
        <v>1</v>
      </c>
      <c r="D127" s="64">
        <v>0</v>
      </c>
      <c r="E127" s="11">
        <v>1962047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65">
        <v>0</v>
      </c>
      <c r="L127" s="11">
        <v>148959.09</v>
      </c>
      <c r="M127" s="11">
        <v>0</v>
      </c>
      <c r="N127" s="11">
        <v>0</v>
      </c>
      <c r="O127" s="11">
        <v>4250.47</v>
      </c>
      <c r="P127" s="11">
        <v>0</v>
      </c>
      <c r="Q127" s="11">
        <v>0</v>
      </c>
      <c r="R127" s="11">
        <v>0</v>
      </c>
      <c r="S127" s="11">
        <v>0</v>
      </c>
      <c r="T127" s="11" t="s">
        <v>90</v>
      </c>
      <c r="U127" s="11">
        <f t="shared" si="16"/>
        <v>2115256.56</v>
      </c>
      <c r="V127" s="66">
        <f t="shared" si="10"/>
        <v>23.175186261442903</v>
      </c>
      <c r="X127" s="11">
        <v>7849455.0234599989</v>
      </c>
      <c r="Y127" s="11">
        <v>9127247.290000001</v>
      </c>
      <c r="Z127" s="11">
        <f t="shared" si="11"/>
        <v>1277792.2665400021</v>
      </c>
      <c r="AA127" s="11">
        <f t="shared" si="12"/>
        <v>296130.73780495848</v>
      </c>
      <c r="AC127" s="66">
        <v>120.46668858974647</v>
      </c>
      <c r="AD127" s="66">
        <f t="shared" si="13"/>
        <v>112.5061106255289</v>
      </c>
      <c r="AE127" s="67">
        <f t="shared" si="14"/>
        <v>-7.9605779642175634</v>
      </c>
      <c r="AF127" s="11">
        <v>6</v>
      </c>
      <c r="AG127" s="68">
        <v>1</v>
      </c>
      <c r="AH127" s="66">
        <f t="shared" si="15"/>
        <v>112.5061106255289</v>
      </c>
      <c r="AK127" s="69">
        <v>120.46668858974647</v>
      </c>
      <c r="AL127" s="69">
        <v>123.02981737590576</v>
      </c>
      <c r="AM127" s="69">
        <v>123.02981737590576</v>
      </c>
      <c r="AN127" s="69">
        <v>120.46668858974647</v>
      </c>
      <c r="AO127" s="70">
        <v>120.46668858974647</v>
      </c>
      <c r="AP127" s="69">
        <f t="shared" si="17"/>
        <v>112.5061106255289</v>
      </c>
      <c r="AQ127" s="69"/>
      <c r="AR127" s="69"/>
      <c r="AS127" s="69"/>
      <c r="AT127" s="71">
        <f t="shared" si="18"/>
        <v>-7.9605779642175634</v>
      </c>
      <c r="AU127" s="69"/>
      <c r="AV127" s="72">
        <v>9.329729491180343</v>
      </c>
      <c r="AW127" s="69">
        <v>3.0732111012796968E-2</v>
      </c>
      <c r="AX127" s="73">
        <f t="shared" si="19"/>
        <v>-9.2989973801675454</v>
      </c>
      <c r="BD127" s="68"/>
      <c r="BH127" s="68"/>
    </row>
    <row r="128" spans="1:60" s="11" customFormat="1" ht="11.25" x14ac:dyDescent="0.2">
      <c r="A128" s="8">
        <v>119</v>
      </c>
      <c r="B128" s="9" t="s">
        <v>212</v>
      </c>
      <c r="C128" s="8">
        <v>0</v>
      </c>
      <c r="D128" s="64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65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f t="shared" si="16"/>
        <v>0</v>
      </c>
      <c r="V128" s="66">
        <f t="shared" si="10"/>
        <v>0</v>
      </c>
      <c r="X128" s="11">
        <v>0</v>
      </c>
      <c r="Y128" s="11">
        <v>0</v>
      </c>
      <c r="Z128" s="11">
        <f t="shared" si="11"/>
        <v>0</v>
      </c>
      <c r="AA128" s="11">
        <f t="shared" si="12"/>
        <v>0</v>
      </c>
      <c r="AC128" s="66">
        <v>0</v>
      </c>
      <c r="AD128" s="66">
        <f t="shared" si="13"/>
        <v>0</v>
      </c>
      <c r="AE128" s="67">
        <f t="shared" si="14"/>
        <v>0</v>
      </c>
      <c r="AF128" s="11">
        <v>0</v>
      </c>
      <c r="AG128" s="68" t="s">
        <v>92</v>
      </c>
      <c r="AH128" s="66">
        <f t="shared" si="15"/>
        <v>0</v>
      </c>
      <c r="AK128" s="69">
        <v>0</v>
      </c>
      <c r="AL128" s="69">
        <v>0</v>
      </c>
      <c r="AM128" s="69">
        <v>0</v>
      </c>
      <c r="AN128" s="69">
        <v>0</v>
      </c>
      <c r="AO128" s="70">
        <v>0</v>
      </c>
      <c r="AP128" s="69">
        <f t="shared" si="17"/>
        <v>0</v>
      </c>
      <c r="AQ128" s="69"/>
      <c r="AR128" s="69"/>
      <c r="AS128" s="69"/>
      <c r="AT128" s="71">
        <f t="shared" si="18"/>
        <v>0</v>
      </c>
      <c r="AU128" s="69"/>
      <c r="AV128" s="72" t="s">
        <v>93</v>
      </c>
      <c r="AW128" s="69" t="s">
        <v>93</v>
      </c>
      <c r="AX128" s="73" t="str">
        <f t="shared" si="19"/>
        <v/>
      </c>
      <c r="BD128" s="68"/>
      <c r="BH128" s="68"/>
    </row>
    <row r="129" spans="1:60" s="11" customFormat="1" ht="11.25" x14ac:dyDescent="0.2">
      <c r="A129" s="8">
        <v>120</v>
      </c>
      <c r="B129" s="9" t="s">
        <v>213</v>
      </c>
      <c r="C129" s="8">
        <v>0</v>
      </c>
      <c r="D129" s="64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65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f t="shared" si="16"/>
        <v>0</v>
      </c>
      <c r="V129" s="66">
        <f t="shared" si="10"/>
        <v>0</v>
      </c>
      <c r="X129" s="11">
        <v>0</v>
      </c>
      <c r="Y129" s="11">
        <v>0</v>
      </c>
      <c r="Z129" s="11">
        <f t="shared" si="11"/>
        <v>0</v>
      </c>
      <c r="AA129" s="11">
        <f t="shared" si="12"/>
        <v>0</v>
      </c>
      <c r="AC129" s="66">
        <v>0</v>
      </c>
      <c r="AD129" s="66">
        <f t="shared" si="13"/>
        <v>0</v>
      </c>
      <c r="AE129" s="67">
        <f t="shared" si="14"/>
        <v>0</v>
      </c>
      <c r="AF129" s="11">
        <v>0</v>
      </c>
      <c r="AG129" s="68" t="s">
        <v>92</v>
      </c>
      <c r="AH129" s="66">
        <f t="shared" si="15"/>
        <v>0</v>
      </c>
      <c r="AK129" s="69">
        <v>0</v>
      </c>
      <c r="AL129" s="69">
        <v>0</v>
      </c>
      <c r="AM129" s="69">
        <v>0</v>
      </c>
      <c r="AN129" s="69">
        <v>0</v>
      </c>
      <c r="AO129" s="70">
        <v>0</v>
      </c>
      <c r="AP129" s="69">
        <f t="shared" si="17"/>
        <v>0</v>
      </c>
      <c r="AQ129" s="69"/>
      <c r="AR129" s="69"/>
      <c r="AS129" s="69"/>
      <c r="AT129" s="71">
        <f t="shared" si="18"/>
        <v>0</v>
      </c>
      <c r="AU129" s="69"/>
      <c r="AV129" s="72" t="s">
        <v>93</v>
      </c>
      <c r="AW129" s="69" t="s">
        <v>93</v>
      </c>
      <c r="AX129" s="73" t="str">
        <f t="shared" si="19"/>
        <v/>
      </c>
      <c r="BD129" s="68"/>
      <c r="BH129" s="68"/>
    </row>
    <row r="130" spans="1:60" s="11" customFormat="1" ht="11.25" x14ac:dyDescent="0.2">
      <c r="A130" s="8">
        <v>121</v>
      </c>
      <c r="B130" s="9" t="s">
        <v>214</v>
      </c>
      <c r="C130" s="8">
        <v>1</v>
      </c>
      <c r="D130" s="64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440047</v>
      </c>
      <c r="K130" s="65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 t="s">
        <v>101</v>
      </c>
      <c r="U130" s="11">
        <f t="shared" si="16"/>
        <v>440047</v>
      </c>
      <c r="V130" s="66">
        <f t="shared" si="10"/>
        <v>19.221330952472474</v>
      </c>
      <c r="X130" s="11">
        <v>1216494.7500000002</v>
      </c>
      <c r="Y130" s="11">
        <v>2289368</v>
      </c>
      <c r="Z130" s="11">
        <f t="shared" si="11"/>
        <v>1072873.2499999998</v>
      </c>
      <c r="AA130" s="11">
        <f t="shared" si="12"/>
        <v>206220.51808304733</v>
      </c>
      <c r="AC130" s="66">
        <v>190.96448290011494</v>
      </c>
      <c r="AD130" s="66">
        <f t="shared" si="13"/>
        <v>171.24179795407684</v>
      </c>
      <c r="AE130" s="67">
        <f t="shared" si="14"/>
        <v>-19.7226849460381</v>
      </c>
      <c r="AF130" s="11">
        <v>1</v>
      </c>
      <c r="AG130" s="68">
        <v>1</v>
      </c>
      <c r="AH130" s="66">
        <f t="shared" si="15"/>
        <v>171.24179795407684</v>
      </c>
      <c r="AK130" s="69">
        <v>190.96448290011494</v>
      </c>
      <c r="AL130" s="69">
        <v>190.96448290011494</v>
      </c>
      <c r="AM130" s="69">
        <v>190.96448290011494</v>
      </c>
      <c r="AN130" s="69">
        <v>190.96448290011494</v>
      </c>
      <c r="AO130" s="70">
        <v>171.6109268622356</v>
      </c>
      <c r="AP130" s="69">
        <f t="shared" si="17"/>
        <v>171.24179795407684</v>
      </c>
      <c r="AQ130" s="69"/>
      <c r="AR130" s="69"/>
      <c r="AS130" s="69"/>
      <c r="AT130" s="71">
        <f t="shared" si="18"/>
        <v>-0.36912890815875699</v>
      </c>
      <c r="AU130" s="69"/>
      <c r="AV130" s="72">
        <v>18.795720253650355</v>
      </c>
      <c r="AW130" s="69">
        <v>6.0683685841616128</v>
      </c>
      <c r="AX130" s="73">
        <f t="shared" si="19"/>
        <v>-12.727351669488742</v>
      </c>
      <c r="BD130" s="68"/>
      <c r="BH130" s="68"/>
    </row>
    <row r="131" spans="1:60" s="11" customFormat="1" ht="11.25" x14ac:dyDescent="0.2">
      <c r="A131" s="8">
        <v>122</v>
      </c>
      <c r="B131" s="9" t="s">
        <v>215</v>
      </c>
      <c r="C131" s="8">
        <v>1</v>
      </c>
      <c r="D131" s="64">
        <v>0</v>
      </c>
      <c r="E131" s="11">
        <v>364541</v>
      </c>
      <c r="F131" s="11">
        <v>0</v>
      </c>
      <c r="G131" s="11">
        <v>0</v>
      </c>
      <c r="H131" s="11">
        <v>0</v>
      </c>
      <c r="I131" s="11">
        <v>0</v>
      </c>
      <c r="J131" s="11">
        <v>258042</v>
      </c>
      <c r="K131" s="65">
        <v>801836</v>
      </c>
      <c r="L131" s="11">
        <v>576774</v>
      </c>
      <c r="M131" s="11">
        <v>0</v>
      </c>
      <c r="N131" s="11">
        <v>0</v>
      </c>
      <c r="O131" s="11">
        <v>33646.339999999997</v>
      </c>
      <c r="P131" s="11">
        <v>0</v>
      </c>
      <c r="Q131" s="11">
        <v>0</v>
      </c>
      <c r="R131" s="11">
        <v>0</v>
      </c>
      <c r="S131" s="11">
        <v>0</v>
      </c>
      <c r="T131" s="11" t="s">
        <v>101</v>
      </c>
      <c r="U131" s="11">
        <f t="shared" si="16"/>
        <v>1631097.54</v>
      </c>
      <c r="V131" s="66">
        <f t="shared" si="10"/>
        <v>3.9000704606858476</v>
      </c>
      <c r="X131" s="11">
        <v>30800181.273539998</v>
      </c>
      <c r="Y131" s="11">
        <v>41822258.25</v>
      </c>
      <c r="Z131" s="11">
        <f t="shared" si="11"/>
        <v>11022076.976460002</v>
      </c>
      <c r="AA131" s="11">
        <f t="shared" si="12"/>
        <v>429868.76831297239</v>
      </c>
      <c r="AC131" s="66">
        <v>130.88068893140269</v>
      </c>
      <c r="AD131" s="66">
        <f t="shared" si="13"/>
        <v>134.39008398709214</v>
      </c>
      <c r="AE131" s="67">
        <f t="shared" si="14"/>
        <v>3.5093950556894526</v>
      </c>
      <c r="AF131" s="11">
        <v>26</v>
      </c>
      <c r="AG131" s="68">
        <v>1</v>
      </c>
      <c r="AH131" s="66">
        <f t="shared" si="15"/>
        <v>134.39008398709214</v>
      </c>
      <c r="AK131" s="69">
        <v>130.88068893140269</v>
      </c>
      <c r="AL131" s="69">
        <v>130.8494361512104</v>
      </c>
      <c r="AM131" s="69">
        <v>130.88068893140269</v>
      </c>
      <c r="AN131" s="69">
        <v>130.88068893140269</v>
      </c>
      <c r="AO131" s="70">
        <v>134.14191132700449</v>
      </c>
      <c r="AP131" s="69">
        <f t="shared" si="17"/>
        <v>134.39008398709214</v>
      </c>
      <c r="AQ131" s="69"/>
      <c r="AR131" s="69"/>
      <c r="AS131" s="69"/>
      <c r="AT131" s="71">
        <f t="shared" si="18"/>
        <v>0.24817266008764705</v>
      </c>
      <c r="AU131" s="69"/>
      <c r="AV131" s="72">
        <v>3.9241754286264219</v>
      </c>
      <c r="AW131" s="69">
        <v>7.4859191572558821</v>
      </c>
      <c r="AX131" s="73">
        <f t="shared" si="19"/>
        <v>3.5617437286294602</v>
      </c>
      <c r="BD131" s="68"/>
      <c r="BH131" s="68"/>
    </row>
    <row r="132" spans="1:60" s="11" customFormat="1" ht="11.25" x14ac:dyDescent="0.2">
      <c r="A132" s="8">
        <v>123</v>
      </c>
      <c r="B132" s="9" t="s">
        <v>216</v>
      </c>
      <c r="C132" s="8">
        <v>0</v>
      </c>
      <c r="D132" s="64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65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f t="shared" si="16"/>
        <v>0</v>
      </c>
      <c r="V132" s="66">
        <f t="shared" si="10"/>
        <v>0</v>
      </c>
      <c r="X132" s="11">
        <v>82453.8</v>
      </c>
      <c r="Y132" s="11">
        <v>1318687</v>
      </c>
      <c r="Z132" s="11">
        <f t="shared" si="11"/>
        <v>1236233.2</v>
      </c>
      <c r="AA132" s="11">
        <f t="shared" si="12"/>
        <v>0</v>
      </c>
      <c r="AC132" s="66">
        <v>0</v>
      </c>
      <c r="AD132" s="66">
        <f t="shared" si="13"/>
        <v>0</v>
      </c>
      <c r="AE132" s="67">
        <f t="shared" si="14"/>
        <v>0</v>
      </c>
      <c r="AF132" s="11">
        <v>0</v>
      </c>
      <c r="AG132" s="68" t="s">
        <v>92</v>
      </c>
      <c r="AH132" s="66">
        <f t="shared" si="15"/>
        <v>0</v>
      </c>
      <c r="AK132" s="69">
        <v>0</v>
      </c>
      <c r="AL132" s="69">
        <v>0</v>
      </c>
      <c r="AM132" s="69">
        <v>0</v>
      </c>
      <c r="AN132" s="69">
        <v>0</v>
      </c>
      <c r="AO132" s="70">
        <v>0</v>
      </c>
      <c r="AP132" s="69">
        <f t="shared" si="17"/>
        <v>0</v>
      </c>
      <c r="AQ132" s="69"/>
      <c r="AR132" s="69"/>
      <c r="AS132" s="69"/>
      <c r="AT132" s="71">
        <f t="shared" si="18"/>
        <v>0</v>
      </c>
      <c r="AU132" s="69"/>
      <c r="AV132" s="72" t="s">
        <v>93</v>
      </c>
      <c r="AW132" s="69" t="s">
        <v>93</v>
      </c>
      <c r="AX132" s="73" t="str">
        <f t="shared" si="19"/>
        <v/>
      </c>
      <c r="BD132" s="68"/>
      <c r="BH132" s="68"/>
    </row>
    <row r="133" spans="1:60" s="11" customFormat="1" ht="11.25" x14ac:dyDescent="0.2">
      <c r="A133" s="8">
        <v>124</v>
      </c>
      <c r="B133" s="9" t="s">
        <v>217</v>
      </c>
      <c r="C133" s="8">
        <v>0</v>
      </c>
      <c r="D133" s="64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65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f t="shared" si="16"/>
        <v>0</v>
      </c>
      <c r="V133" s="66">
        <f t="shared" si="10"/>
        <v>0</v>
      </c>
      <c r="X133" s="11">
        <v>0</v>
      </c>
      <c r="Y133" s="11">
        <v>2004.0500000000002</v>
      </c>
      <c r="Z133" s="11">
        <f t="shared" si="11"/>
        <v>2004.0500000000002</v>
      </c>
      <c r="AA133" s="11">
        <f t="shared" si="12"/>
        <v>0</v>
      </c>
      <c r="AC133" s="66">
        <v>0</v>
      </c>
      <c r="AD133" s="66">
        <f t="shared" si="13"/>
        <v>0</v>
      </c>
      <c r="AE133" s="67">
        <f t="shared" si="14"/>
        <v>0</v>
      </c>
      <c r="AF133" s="11">
        <v>0</v>
      </c>
      <c r="AG133" s="68" t="s">
        <v>92</v>
      </c>
      <c r="AH133" s="66">
        <f t="shared" si="15"/>
        <v>0</v>
      </c>
      <c r="AK133" s="69">
        <v>0</v>
      </c>
      <c r="AL133" s="69">
        <v>0</v>
      </c>
      <c r="AM133" s="69">
        <v>0</v>
      </c>
      <c r="AN133" s="69">
        <v>0</v>
      </c>
      <c r="AO133" s="70">
        <v>0</v>
      </c>
      <c r="AP133" s="69">
        <f t="shared" si="17"/>
        <v>0</v>
      </c>
      <c r="AQ133" s="69"/>
      <c r="AR133" s="69"/>
      <c r="AS133" s="69"/>
      <c r="AT133" s="71">
        <f t="shared" si="18"/>
        <v>0</v>
      </c>
      <c r="AU133" s="69"/>
      <c r="AV133" s="72" t="s">
        <v>93</v>
      </c>
      <c r="AW133" s="69" t="s">
        <v>93</v>
      </c>
      <c r="AX133" s="73" t="str">
        <f t="shared" si="19"/>
        <v/>
      </c>
      <c r="BD133" s="68"/>
      <c r="BH133" s="68"/>
    </row>
    <row r="134" spans="1:60" s="11" customFormat="1" ht="11.25" x14ac:dyDescent="0.2">
      <c r="A134" s="8">
        <v>125</v>
      </c>
      <c r="B134" s="9" t="s">
        <v>218</v>
      </c>
      <c r="C134" s="8">
        <v>1</v>
      </c>
      <c r="D134" s="64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800613</v>
      </c>
      <c r="K134" s="65">
        <v>389072</v>
      </c>
      <c r="L134" s="11">
        <v>654359</v>
      </c>
      <c r="M134" s="11">
        <v>0</v>
      </c>
      <c r="N134" s="11">
        <v>0</v>
      </c>
      <c r="O134" s="11">
        <v>40451.81</v>
      </c>
      <c r="P134" s="11">
        <v>0</v>
      </c>
      <c r="Q134" s="11">
        <v>0</v>
      </c>
      <c r="R134" s="11">
        <v>0</v>
      </c>
      <c r="S134" s="11">
        <v>0</v>
      </c>
      <c r="T134" s="11" t="s">
        <v>90</v>
      </c>
      <c r="U134" s="11">
        <f t="shared" si="16"/>
        <v>1884495.81</v>
      </c>
      <c r="V134" s="66">
        <f t="shared" si="10"/>
        <v>11.616344840701002</v>
      </c>
      <c r="X134" s="11">
        <v>10576374.949999999</v>
      </c>
      <c r="Y134" s="11">
        <v>16222795</v>
      </c>
      <c r="Z134" s="11">
        <f t="shared" si="11"/>
        <v>5646420.0500000007</v>
      </c>
      <c r="AA134" s="11">
        <f t="shared" si="12"/>
        <v>655907.6241624821</v>
      </c>
      <c r="AC134" s="66">
        <v>153.13576456909803</v>
      </c>
      <c r="AD134" s="66">
        <f t="shared" si="13"/>
        <v>147.18547185997332</v>
      </c>
      <c r="AE134" s="67">
        <f t="shared" si="14"/>
        <v>-5.9502927091247102</v>
      </c>
      <c r="AF134" s="11">
        <v>23</v>
      </c>
      <c r="AG134" s="68">
        <v>1</v>
      </c>
      <c r="AH134" s="66">
        <f t="shared" si="15"/>
        <v>147.18547185997332</v>
      </c>
      <c r="AK134" s="69">
        <v>153.13576456909803</v>
      </c>
      <c r="AL134" s="69">
        <v>153.42420755305005</v>
      </c>
      <c r="AM134" s="69">
        <v>153.14254998808684</v>
      </c>
      <c r="AN134" s="69">
        <v>153.13576456909803</v>
      </c>
      <c r="AO134" s="70">
        <v>147.26840926851204</v>
      </c>
      <c r="AP134" s="69">
        <f t="shared" si="17"/>
        <v>147.18547185997332</v>
      </c>
      <c r="AQ134" s="69"/>
      <c r="AR134" s="69"/>
      <c r="AS134" s="69"/>
      <c r="AT134" s="71">
        <f t="shared" si="18"/>
        <v>-8.2937408538725776E-2</v>
      </c>
      <c r="AU134" s="69"/>
      <c r="AV134" s="72">
        <v>6.31782024855909</v>
      </c>
      <c r="AW134" s="69">
        <v>1.0788742547394066</v>
      </c>
      <c r="AX134" s="73">
        <f t="shared" si="19"/>
        <v>-5.2389459938196836</v>
      </c>
      <c r="BD134" s="68"/>
      <c r="BH134" s="68"/>
    </row>
    <row r="135" spans="1:60" s="11" customFormat="1" ht="11.25" x14ac:dyDescent="0.2">
      <c r="A135" s="8">
        <v>126</v>
      </c>
      <c r="B135" s="9" t="s">
        <v>219</v>
      </c>
      <c r="C135" s="8">
        <v>0</v>
      </c>
      <c r="D135" s="64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65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f t="shared" si="16"/>
        <v>0</v>
      </c>
      <c r="V135" s="66">
        <f t="shared" si="10"/>
        <v>0</v>
      </c>
      <c r="X135" s="11">
        <v>0</v>
      </c>
      <c r="Y135" s="11">
        <v>0</v>
      </c>
      <c r="Z135" s="11">
        <f t="shared" si="11"/>
        <v>0</v>
      </c>
      <c r="AA135" s="11">
        <f t="shared" si="12"/>
        <v>0</v>
      </c>
      <c r="AC135" s="66">
        <v>0</v>
      </c>
      <c r="AD135" s="66">
        <f t="shared" si="13"/>
        <v>0</v>
      </c>
      <c r="AE135" s="67">
        <f t="shared" si="14"/>
        <v>0</v>
      </c>
      <c r="AF135" s="11">
        <v>0</v>
      </c>
      <c r="AG135" s="68" t="s">
        <v>92</v>
      </c>
      <c r="AH135" s="66">
        <f t="shared" si="15"/>
        <v>0</v>
      </c>
      <c r="AK135" s="69">
        <v>0</v>
      </c>
      <c r="AL135" s="69">
        <v>0</v>
      </c>
      <c r="AM135" s="69">
        <v>0</v>
      </c>
      <c r="AN135" s="69">
        <v>0</v>
      </c>
      <c r="AO135" s="70">
        <v>0</v>
      </c>
      <c r="AP135" s="69">
        <f t="shared" si="17"/>
        <v>0</v>
      </c>
      <c r="AQ135" s="69"/>
      <c r="AR135" s="69"/>
      <c r="AS135" s="69"/>
      <c r="AT135" s="71">
        <f t="shared" si="18"/>
        <v>0</v>
      </c>
      <c r="AU135" s="69"/>
      <c r="AV135" s="72" t="s">
        <v>93</v>
      </c>
      <c r="AW135" s="69" t="s">
        <v>93</v>
      </c>
      <c r="AX135" s="73" t="str">
        <f t="shared" si="19"/>
        <v/>
      </c>
      <c r="BD135" s="68"/>
      <c r="BH135" s="68"/>
    </row>
    <row r="136" spans="1:60" s="11" customFormat="1" ht="11.25" x14ac:dyDescent="0.2">
      <c r="A136" s="8">
        <v>127</v>
      </c>
      <c r="B136" s="9" t="s">
        <v>220</v>
      </c>
      <c r="C136" s="8">
        <v>1</v>
      </c>
      <c r="D136" s="64">
        <v>0</v>
      </c>
      <c r="E136" s="11">
        <v>305000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65">
        <v>12000</v>
      </c>
      <c r="L136" s="11">
        <v>188496</v>
      </c>
      <c r="M136" s="11">
        <v>1697</v>
      </c>
      <c r="N136" s="11">
        <v>98282</v>
      </c>
      <c r="O136" s="11">
        <v>20811.419999999998</v>
      </c>
      <c r="P136" s="11">
        <v>0</v>
      </c>
      <c r="Q136" s="11">
        <v>0</v>
      </c>
      <c r="R136" s="11">
        <v>0</v>
      </c>
      <c r="S136" s="11">
        <v>0</v>
      </c>
      <c r="T136" s="11" t="s">
        <v>101</v>
      </c>
      <c r="U136" s="11">
        <f t="shared" si="16"/>
        <v>494339.22000000009</v>
      </c>
      <c r="V136" s="66">
        <f t="shared" si="10"/>
        <v>5.7625008020000026</v>
      </c>
      <c r="X136" s="11">
        <v>4215602.3500000006</v>
      </c>
      <c r="Y136" s="11">
        <v>8578553.5999999996</v>
      </c>
      <c r="Z136" s="11">
        <f t="shared" si="11"/>
        <v>4362951.2499999991</v>
      </c>
      <c r="AA136" s="11">
        <f t="shared" si="12"/>
        <v>251415.1007721191</v>
      </c>
      <c r="AC136" s="66">
        <v>152.27953297796435</v>
      </c>
      <c r="AD136" s="66">
        <f t="shared" si="13"/>
        <v>197.53140376790708</v>
      </c>
      <c r="AE136" s="67">
        <f t="shared" si="14"/>
        <v>45.251870789942728</v>
      </c>
      <c r="AF136" s="11">
        <v>15</v>
      </c>
      <c r="AG136" s="68">
        <v>1</v>
      </c>
      <c r="AH136" s="66">
        <f t="shared" si="15"/>
        <v>197.53140376790708</v>
      </c>
      <c r="AK136" s="69">
        <v>152.27953297796435</v>
      </c>
      <c r="AL136" s="69">
        <v>152.27846129039307</v>
      </c>
      <c r="AM136" s="69">
        <v>152.27953297796435</v>
      </c>
      <c r="AN136" s="69">
        <v>152.27953297796435</v>
      </c>
      <c r="AO136" s="70">
        <v>152.27953297796435</v>
      </c>
      <c r="AP136" s="69">
        <f t="shared" si="17"/>
        <v>197.53140376790708</v>
      </c>
      <c r="AQ136" s="69"/>
      <c r="AR136" s="69"/>
      <c r="AS136" s="69"/>
      <c r="AT136" s="71">
        <f t="shared" si="18"/>
        <v>45.251870789942728</v>
      </c>
      <c r="AU136" s="69"/>
      <c r="AV136" s="72">
        <v>2.1958391427043402</v>
      </c>
      <c r="AW136" s="69">
        <v>33.052188635860155</v>
      </c>
      <c r="AX136" s="73">
        <f t="shared" si="19"/>
        <v>30.856349493155815</v>
      </c>
      <c r="BD136" s="68"/>
      <c r="BH136" s="68"/>
    </row>
    <row r="137" spans="1:60" s="11" customFormat="1" ht="11.25" x14ac:dyDescent="0.2">
      <c r="A137" s="8">
        <v>128</v>
      </c>
      <c r="B137" s="9" t="s">
        <v>221</v>
      </c>
      <c r="C137" s="8">
        <v>1</v>
      </c>
      <c r="D137" s="64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179326</v>
      </c>
      <c r="J137" s="11">
        <v>4887250</v>
      </c>
      <c r="K137" s="65">
        <v>2583443</v>
      </c>
      <c r="L137" s="11">
        <v>4347643</v>
      </c>
      <c r="M137" s="11">
        <v>48662</v>
      </c>
      <c r="N137" s="11">
        <v>121289</v>
      </c>
      <c r="O137" s="11">
        <v>465636.85</v>
      </c>
      <c r="P137" s="11">
        <v>0</v>
      </c>
      <c r="Q137" s="11">
        <v>0</v>
      </c>
      <c r="R137" s="11">
        <v>0</v>
      </c>
      <c r="S137" s="11">
        <v>0</v>
      </c>
      <c r="T137" s="11" t="s">
        <v>90</v>
      </c>
      <c r="U137" s="11">
        <f t="shared" si="16"/>
        <v>12633249.85</v>
      </c>
      <c r="V137" s="66">
        <f t="shared" si="10"/>
        <v>9.1667667791786283</v>
      </c>
      <c r="X137" s="11">
        <v>132551888.25</v>
      </c>
      <c r="Y137" s="11">
        <v>137815765.95463443</v>
      </c>
      <c r="Z137" s="11">
        <f t="shared" si="11"/>
        <v>5263877.704634428</v>
      </c>
      <c r="AA137" s="11">
        <f t="shared" si="12"/>
        <v>482527.39272501925</v>
      </c>
      <c r="AC137" s="66">
        <v>110.38697262617856</v>
      </c>
      <c r="AD137" s="66">
        <f t="shared" si="13"/>
        <v>103.60715367772923</v>
      </c>
      <c r="AE137" s="67">
        <f t="shared" si="14"/>
        <v>-6.7798189484493321</v>
      </c>
      <c r="AF137" s="11">
        <v>402</v>
      </c>
      <c r="AG137" s="68">
        <v>1</v>
      </c>
      <c r="AH137" s="66">
        <f t="shared" si="15"/>
        <v>103.60715367772923</v>
      </c>
      <c r="AK137" s="69">
        <v>110.38697262617856</v>
      </c>
      <c r="AL137" s="69">
        <v>110.36480676969693</v>
      </c>
      <c r="AM137" s="69">
        <v>110.38697262617856</v>
      </c>
      <c r="AN137" s="69">
        <v>110.38697262617856</v>
      </c>
      <c r="AO137" s="70">
        <v>103.72639218324369</v>
      </c>
      <c r="AP137" s="69">
        <f t="shared" si="17"/>
        <v>103.60715367772923</v>
      </c>
      <c r="AQ137" s="69"/>
      <c r="AR137" s="69"/>
      <c r="AS137" s="69"/>
      <c r="AT137" s="71">
        <f t="shared" si="18"/>
        <v>-0.1192385055144598</v>
      </c>
      <c r="AU137" s="69"/>
      <c r="AV137" s="72">
        <v>9.2474032575979539</v>
      </c>
      <c r="AW137" s="69">
        <v>1.9503170816559821</v>
      </c>
      <c r="AX137" s="73">
        <f t="shared" si="19"/>
        <v>-7.2970861759419723</v>
      </c>
      <c r="BD137" s="68"/>
      <c r="BH137" s="68"/>
    </row>
    <row r="138" spans="1:60" s="11" customFormat="1" ht="11.25" x14ac:dyDescent="0.2">
      <c r="A138" s="8">
        <v>129</v>
      </c>
      <c r="B138" s="9" t="s">
        <v>222</v>
      </c>
      <c r="C138" s="8">
        <v>0</v>
      </c>
      <c r="D138" s="64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65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f t="shared" si="16"/>
        <v>0</v>
      </c>
      <c r="V138" s="66">
        <f t="shared" ref="V138:V201" si="20">IF(AND(C138=1,U138&gt;0),U138/Y138*100,0)</f>
        <v>0</v>
      </c>
      <c r="X138" s="11">
        <v>65963.040000000008</v>
      </c>
      <c r="Y138" s="11">
        <v>90241</v>
      </c>
      <c r="Z138" s="11">
        <f t="shared" ref="Z138:Z201" si="21">IF(Y138-X138&gt;0,Y138-X138,0)</f>
        <v>24277.959999999992</v>
      </c>
      <c r="AA138" s="11">
        <f t="shared" ref="AA138:AA201" si="22">V138*0.01*Z138</f>
        <v>0</v>
      </c>
      <c r="AC138" s="66">
        <v>0</v>
      </c>
      <c r="AD138" s="66">
        <f t="shared" ref="AD138:AD201" si="23">IFERROR(IF(C138=1,(Y138-AA138)/X138*100,0),"")</f>
        <v>0</v>
      </c>
      <c r="AE138" s="67">
        <f t="shared" ref="AE138:AE201" si="24">AD138-AC138</f>
        <v>0</v>
      </c>
      <c r="AF138" s="11">
        <v>0</v>
      </c>
      <c r="AG138" s="68" t="s">
        <v>92</v>
      </c>
      <c r="AH138" s="66">
        <f t="shared" ref="AH138:AH201" si="25">IF(AG138=1,AD138,AC138)</f>
        <v>0</v>
      </c>
      <c r="AK138" s="69">
        <v>0</v>
      </c>
      <c r="AL138" s="69">
        <v>0</v>
      </c>
      <c r="AM138" s="69">
        <v>0</v>
      </c>
      <c r="AN138" s="69">
        <v>0</v>
      </c>
      <c r="AO138" s="70">
        <v>0</v>
      </c>
      <c r="AP138" s="69">
        <f t="shared" si="17"/>
        <v>0</v>
      </c>
      <c r="AQ138" s="69"/>
      <c r="AR138" s="69"/>
      <c r="AS138" s="69"/>
      <c r="AT138" s="71">
        <f t="shared" si="18"/>
        <v>0</v>
      </c>
      <c r="AU138" s="69"/>
      <c r="AV138" s="72" t="s">
        <v>93</v>
      </c>
      <c r="AW138" s="69" t="s">
        <v>93</v>
      </c>
      <c r="AX138" s="73" t="str">
        <f t="shared" si="19"/>
        <v/>
      </c>
      <c r="BD138" s="68"/>
      <c r="BH138" s="68"/>
    </row>
    <row r="139" spans="1:60" s="11" customFormat="1" ht="11.25" x14ac:dyDescent="0.2">
      <c r="A139" s="8">
        <v>130</v>
      </c>
      <c r="B139" s="9" t="s">
        <v>223</v>
      </c>
      <c r="C139" s="8">
        <v>0</v>
      </c>
      <c r="D139" s="64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65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f t="shared" ref="U139:U202" si="26">IF(OR(T139="X",T139="X16",T139="X17"),SUM(D139:S139),
IF(T139="x18",SUM(D139:S139)-D139*0.7-L139*0.7,SUM(D139:S139)-D139-L139))</f>
        <v>0</v>
      </c>
      <c r="V139" s="66">
        <f t="shared" si="20"/>
        <v>0</v>
      </c>
      <c r="X139" s="11">
        <v>0</v>
      </c>
      <c r="Y139" s="11">
        <v>93797.3</v>
      </c>
      <c r="Z139" s="11">
        <f t="shared" si="21"/>
        <v>93797.3</v>
      </c>
      <c r="AA139" s="11">
        <f t="shared" si="22"/>
        <v>0</v>
      </c>
      <c r="AC139" s="66">
        <v>0</v>
      </c>
      <c r="AD139" s="66">
        <f t="shared" si="23"/>
        <v>0</v>
      </c>
      <c r="AE139" s="67">
        <f t="shared" si="24"/>
        <v>0</v>
      </c>
      <c r="AF139" s="11">
        <v>0</v>
      </c>
      <c r="AG139" s="68" t="s">
        <v>92</v>
      </c>
      <c r="AH139" s="66">
        <f t="shared" si="25"/>
        <v>0</v>
      </c>
      <c r="AK139" s="69">
        <v>0</v>
      </c>
      <c r="AL139" s="69">
        <v>0</v>
      </c>
      <c r="AM139" s="69">
        <v>0</v>
      </c>
      <c r="AN139" s="69">
        <v>0</v>
      </c>
      <c r="AO139" s="70">
        <v>0</v>
      </c>
      <c r="AP139" s="69">
        <f t="shared" ref="AP139:AP202" si="27">+AH139</f>
        <v>0</v>
      </c>
      <c r="AQ139" s="69"/>
      <c r="AR139" s="69"/>
      <c r="AS139" s="69"/>
      <c r="AT139" s="71">
        <f t="shared" ref="AT139:AT202" si="28">+AP139-AO139</f>
        <v>0</v>
      </c>
      <c r="AU139" s="69"/>
      <c r="AV139" s="72" t="s">
        <v>93</v>
      </c>
      <c r="AW139" s="69" t="s">
        <v>93</v>
      </c>
      <c r="AX139" s="73" t="str">
        <f t="shared" ref="AX139:AX202" si="29">IFERROR(AW139-AV139,"")</f>
        <v/>
      </c>
      <c r="BD139" s="68"/>
      <c r="BH139" s="68"/>
    </row>
    <row r="140" spans="1:60" s="11" customFormat="1" ht="11.25" x14ac:dyDescent="0.2">
      <c r="A140" s="8">
        <v>131</v>
      </c>
      <c r="B140" s="9" t="s">
        <v>224</v>
      </c>
      <c r="C140" s="8">
        <v>1</v>
      </c>
      <c r="D140" s="64">
        <v>0</v>
      </c>
      <c r="E140" s="11">
        <v>99815</v>
      </c>
      <c r="F140" s="11">
        <v>0</v>
      </c>
      <c r="G140" s="11">
        <v>0</v>
      </c>
      <c r="H140" s="11">
        <v>0</v>
      </c>
      <c r="I140" s="11">
        <v>0</v>
      </c>
      <c r="J140" s="11">
        <v>709325</v>
      </c>
      <c r="K140" s="65">
        <v>964080</v>
      </c>
      <c r="L140" s="11">
        <v>2408866.9</v>
      </c>
      <c r="M140" s="11">
        <v>12648</v>
      </c>
      <c r="N140" s="11">
        <v>0</v>
      </c>
      <c r="O140" s="11">
        <v>15133.93</v>
      </c>
      <c r="P140" s="11">
        <v>0</v>
      </c>
      <c r="Q140" s="11">
        <v>0</v>
      </c>
      <c r="R140" s="11">
        <v>0</v>
      </c>
      <c r="S140" s="11">
        <v>0</v>
      </c>
      <c r="T140" s="11" t="s">
        <v>101</v>
      </c>
      <c r="U140" s="11">
        <f t="shared" si="26"/>
        <v>2523662</v>
      </c>
      <c r="V140" s="66">
        <f t="shared" si="20"/>
        <v>3.4476151056767894</v>
      </c>
      <c r="X140" s="11">
        <v>47057670.467040002</v>
      </c>
      <c r="Y140" s="11">
        <v>73200224.579726934</v>
      </c>
      <c r="Z140" s="11">
        <f t="shared" si="21"/>
        <v>26142554.112686932</v>
      </c>
      <c r="AA140" s="11">
        <f t="shared" si="22"/>
        <v>901294.64459872339</v>
      </c>
      <c r="AC140" s="66">
        <v>147.09566604075962</v>
      </c>
      <c r="AD140" s="66">
        <f t="shared" si="23"/>
        <v>153.63899066310054</v>
      </c>
      <c r="AE140" s="67">
        <f t="shared" si="24"/>
        <v>6.5433246223409185</v>
      </c>
      <c r="AF140" s="11">
        <v>6</v>
      </c>
      <c r="AG140" s="68">
        <v>1</v>
      </c>
      <c r="AH140" s="66">
        <f t="shared" si="25"/>
        <v>153.63899066310054</v>
      </c>
      <c r="AK140" s="69">
        <v>147.09566604075962</v>
      </c>
      <c r="AL140" s="69">
        <v>147.09553180010192</v>
      </c>
      <c r="AM140" s="69">
        <v>147.09566604075962</v>
      </c>
      <c r="AN140" s="69">
        <v>147.09566604075962</v>
      </c>
      <c r="AO140" s="70">
        <v>147.09566604075962</v>
      </c>
      <c r="AP140" s="69">
        <f t="shared" si="27"/>
        <v>153.63899066310054</v>
      </c>
      <c r="AQ140" s="69"/>
      <c r="AR140" s="69"/>
      <c r="AS140" s="69"/>
      <c r="AT140" s="71">
        <f t="shared" si="28"/>
        <v>6.5433246223409185</v>
      </c>
      <c r="AU140" s="69"/>
      <c r="AV140" s="72">
        <v>4.194856432441096</v>
      </c>
      <c r="AW140" s="69">
        <v>9.003529255469072</v>
      </c>
      <c r="AX140" s="73">
        <f t="shared" si="29"/>
        <v>4.8086728230279761</v>
      </c>
      <c r="BD140" s="68"/>
      <c r="BH140" s="68"/>
    </row>
    <row r="141" spans="1:60" s="11" customFormat="1" ht="11.25" x14ac:dyDescent="0.2">
      <c r="A141" s="8">
        <v>132</v>
      </c>
      <c r="B141" s="9" t="s">
        <v>225</v>
      </c>
      <c r="C141" s="8">
        <v>0</v>
      </c>
      <c r="D141" s="64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65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f t="shared" si="26"/>
        <v>0</v>
      </c>
      <c r="V141" s="66">
        <f t="shared" si="20"/>
        <v>0</v>
      </c>
      <c r="X141" s="11">
        <v>131926.08000000002</v>
      </c>
      <c r="Y141" s="11">
        <v>213547.5</v>
      </c>
      <c r="Z141" s="11">
        <f t="shared" si="21"/>
        <v>81621.419999999984</v>
      </c>
      <c r="AA141" s="11">
        <f t="shared" si="22"/>
        <v>0</v>
      </c>
      <c r="AC141" s="66">
        <v>0</v>
      </c>
      <c r="AD141" s="66">
        <f t="shared" si="23"/>
        <v>0</v>
      </c>
      <c r="AE141" s="67">
        <f t="shared" si="24"/>
        <v>0</v>
      </c>
      <c r="AF141" s="11">
        <v>0</v>
      </c>
      <c r="AG141" s="68" t="s">
        <v>92</v>
      </c>
      <c r="AH141" s="66">
        <f t="shared" si="25"/>
        <v>0</v>
      </c>
      <c r="AK141" s="69">
        <v>0</v>
      </c>
      <c r="AL141" s="69">
        <v>0</v>
      </c>
      <c r="AM141" s="69">
        <v>0</v>
      </c>
      <c r="AN141" s="69">
        <v>0</v>
      </c>
      <c r="AO141" s="70">
        <v>0</v>
      </c>
      <c r="AP141" s="69">
        <f t="shared" si="27"/>
        <v>0</v>
      </c>
      <c r="AQ141" s="69"/>
      <c r="AR141" s="69"/>
      <c r="AS141" s="69"/>
      <c r="AT141" s="71">
        <f t="shared" si="28"/>
        <v>0</v>
      </c>
      <c r="AU141" s="69"/>
      <c r="AV141" s="72" t="s">
        <v>93</v>
      </c>
      <c r="AW141" s="69" t="s">
        <v>93</v>
      </c>
      <c r="AX141" s="73" t="str">
        <f t="shared" si="29"/>
        <v/>
      </c>
      <c r="BD141" s="68"/>
      <c r="BH141" s="68"/>
    </row>
    <row r="142" spans="1:60" s="11" customFormat="1" ht="11.25" x14ac:dyDescent="0.2">
      <c r="A142" s="8">
        <v>133</v>
      </c>
      <c r="B142" s="9" t="s">
        <v>226</v>
      </c>
      <c r="C142" s="8">
        <v>1</v>
      </c>
      <c r="D142" s="64">
        <v>0</v>
      </c>
      <c r="E142" s="11">
        <v>53000</v>
      </c>
      <c r="F142" s="11">
        <v>0</v>
      </c>
      <c r="G142" s="11">
        <v>0</v>
      </c>
      <c r="H142" s="11">
        <v>0</v>
      </c>
      <c r="I142" s="11">
        <v>0</v>
      </c>
      <c r="J142" s="11">
        <v>980000</v>
      </c>
      <c r="K142" s="65">
        <v>675015</v>
      </c>
      <c r="L142" s="11">
        <v>968031.99</v>
      </c>
      <c r="M142" s="11">
        <v>17907</v>
      </c>
      <c r="N142" s="11">
        <v>3563</v>
      </c>
      <c r="O142" s="11">
        <v>58678.13</v>
      </c>
      <c r="P142" s="11">
        <v>0</v>
      </c>
      <c r="Q142" s="11">
        <v>0</v>
      </c>
      <c r="R142" s="11">
        <v>0</v>
      </c>
      <c r="S142" s="11">
        <v>0</v>
      </c>
      <c r="T142" s="11" t="s">
        <v>90</v>
      </c>
      <c r="U142" s="11">
        <f t="shared" si="26"/>
        <v>2756195.12</v>
      </c>
      <c r="V142" s="66">
        <f t="shared" si="20"/>
        <v>12.815173063815836</v>
      </c>
      <c r="X142" s="11">
        <v>20493828.679550003</v>
      </c>
      <c r="Y142" s="11">
        <v>21507279.739999998</v>
      </c>
      <c r="Z142" s="11">
        <f t="shared" si="21"/>
        <v>1013451.0604499951</v>
      </c>
      <c r="AA142" s="11">
        <f t="shared" si="22"/>
        <v>129875.50731374371</v>
      </c>
      <c r="AC142" s="66">
        <v>113.34679933653671</v>
      </c>
      <c r="AD142" s="66">
        <f t="shared" si="23"/>
        <v>104.31142256018728</v>
      </c>
      <c r="AE142" s="67">
        <f t="shared" si="24"/>
        <v>-9.0353767763494233</v>
      </c>
      <c r="AF142" s="11">
        <v>52</v>
      </c>
      <c r="AG142" s="68">
        <v>1</v>
      </c>
      <c r="AH142" s="66">
        <f t="shared" si="25"/>
        <v>104.31142256018728</v>
      </c>
      <c r="AK142" s="69">
        <v>113.34679933653671</v>
      </c>
      <c r="AL142" s="69">
        <v>113.40160881170674</v>
      </c>
      <c r="AM142" s="69">
        <v>113.34848026869228</v>
      </c>
      <c r="AN142" s="69">
        <v>113.34679933653671</v>
      </c>
      <c r="AO142" s="70">
        <v>104.38117306687144</v>
      </c>
      <c r="AP142" s="69">
        <f t="shared" si="27"/>
        <v>104.31142256018728</v>
      </c>
      <c r="AQ142" s="69"/>
      <c r="AR142" s="69"/>
      <c r="AS142" s="69"/>
      <c r="AT142" s="71">
        <f t="shared" si="28"/>
        <v>-6.9750506684158609E-2</v>
      </c>
      <c r="AU142" s="69"/>
      <c r="AV142" s="72">
        <v>9.6820674485145464</v>
      </c>
      <c r="AW142" s="69">
        <v>-0.16007483005100742</v>
      </c>
      <c r="AX142" s="73">
        <f t="shared" si="29"/>
        <v>-9.8421422785655537</v>
      </c>
      <c r="BD142" s="68"/>
      <c r="BH142" s="68"/>
    </row>
    <row r="143" spans="1:60" s="11" customFormat="1" ht="11.25" x14ac:dyDescent="0.2">
      <c r="A143" s="8">
        <v>134</v>
      </c>
      <c r="B143" s="9" t="s">
        <v>227</v>
      </c>
      <c r="C143" s="8">
        <v>0</v>
      </c>
      <c r="D143" s="64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65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f t="shared" si="26"/>
        <v>0</v>
      </c>
      <c r="V143" s="66">
        <f t="shared" si="20"/>
        <v>0</v>
      </c>
      <c r="X143" s="11">
        <v>16490.760000000002</v>
      </c>
      <c r="Y143" s="11">
        <v>30958</v>
      </c>
      <c r="Z143" s="11">
        <f t="shared" si="21"/>
        <v>14467.239999999998</v>
      </c>
      <c r="AA143" s="11">
        <f t="shared" si="22"/>
        <v>0</v>
      </c>
      <c r="AC143" s="66">
        <v>0</v>
      </c>
      <c r="AD143" s="66">
        <f t="shared" si="23"/>
        <v>0</v>
      </c>
      <c r="AE143" s="67">
        <f t="shared" si="24"/>
        <v>0</v>
      </c>
      <c r="AF143" s="11">
        <v>0</v>
      </c>
      <c r="AG143" s="68" t="s">
        <v>92</v>
      </c>
      <c r="AH143" s="66">
        <f t="shared" si="25"/>
        <v>0</v>
      </c>
      <c r="AK143" s="69">
        <v>0</v>
      </c>
      <c r="AL143" s="69">
        <v>0</v>
      </c>
      <c r="AM143" s="69">
        <v>0</v>
      </c>
      <c r="AN143" s="69">
        <v>0</v>
      </c>
      <c r="AO143" s="70">
        <v>0</v>
      </c>
      <c r="AP143" s="69">
        <f t="shared" si="27"/>
        <v>0</v>
      </c>
      <c r="AQ143" s="69"/>
      <c r="AR143" s="69"/>
      <c r="AS143" s="69"/>
      <c r="AT143" s="71">
        <f t="shared" si="28"/>
        <v>0</v>
      </c>
      <c r="AU143" s="69"/>
      <c r="AV143" s="72" t="s">
        <v>93</v>
      </c>
      <c r="AW143" s="69" t="s">
        <v>93</v>
      </c>
      <c r="AX143" s="73" t="str">
        <f t="shared" si="29"/>
        <v/>
      </c>
      <c r="BD143" s="68"/>
      <c r="BH143" s="68"/>
    </row>
    <row r="144" spans="1:60" s="11" customFormat="1" ht="11.25" x14ac:dyDescent="0.2">
      <c r="A144" s="8">
        <v>135</v>
      </c>
      <c r="B144" s="9" t="s">
        <v>228</v>
      </c>
      <c r="C144" s="8">
        <v>1</v>
      </c>
      <c r="D144" s="64">
        <v>0</v>
      </c>
      <c r="E144" s="11">
        <v>394450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65">
        <v>800</v>
      </c>
      <c r="L144" s="11">
        <v>67732</v>
      </c>
      <c r="M144" s="11">
        <v>0</v>
      </c>
      <c r="N144" s="11">
        <v>1360</v>
      </c>
      <c r="O144" s="11">
        <v>6998.04</v>
      </c>
      <c r="P144" s="11">
        <v>0</v>
      </c>
      <c r="Q144" s="11">
        <v>0</v>
      </c>
      <c r="R144" s="11">
        <v>0</v>
      </c>
      <c r="S144" s="11">
        <v>0</v>
      </c>
      <c r="T144" s="11" t="s">
        <v>101</v>
      </c>
      <c r="U144" s="11">
        <f t="shared" si="26"/>
        <v>423927.64</v>
      </c>
      <c r="V144" s="66">
        <f t="shared" si="20"/>
        <v>12.696161930050176</v>
      </c>
      <c r="X144" s="11">
        <v>2529520.8899999997</v>
      </c>
      <c r="Y144" s="11">
        <v>3339022</v>
      </c>
      <c r="Z144" s="11">
        <f t="shared" si="21"/>
        <v>809501.11000000034</v>
      </c>
      <c r="AA144" s="11">
        <f t="shared" si="22"/>
        <v>102775.57175115363</v>
      </c>
      <c r="AC144" s="66">
        <v>130.26588355361616</v>
      </c>
      <c r="AD144" s="66">
        <f t="shared" si="23"/>
        <v>127.93910661274859</v>
      </c>
      <c r="AE144" s="67">
        <f t="shared" si="24"/>
        <v>-2.3267769408675747</v>
      </c>
      <c r="AF144" s="11">
        <v>3</v>
      </c>
      <c r="AG144" s="68">
        <v>1</v>
      </c>
      <c r="AH144" s="66">
        <f t="shared" si="25"/>
        <v>127.93910661274859</v>
      </c>
      <c r="AK144" s="69">
        <v>130.26588355361616</v>
      </c>
      <c r="AL144" s="69">
        <v>130.26590164115785</v>
      </c>
      <c r="AM144" s="69">
        <v>130.26588355361616</v>
      </c>
      <c r="AN144" s="69">
        <v>130.26588355361616</v>
      </c>
      <c r="AO144" s="70">
        <v>130.33674576135371</v>
      </c>
      <c r="AP144" s="69">
        <f t="shared" si="27"/>
        <v>127.93910661274859</v>
      </c>
      <c r="AQ144" s="69"/>
      <c r="AR144" s="69"/>
      <c r="AS144" s="69"/>
      <c r="AT144" s="71">
        <f t="shared" si="28"/>
        <v>-2.3976391486051227</v>
      </c>
      <c r="AU144" s="69"/>
      <c r="AV144" s="72">
        <v>5.9743194273969884</v>
      </c>
      <c r="AW144" s="69">
        <v>4.2558028653569755</v>
      </c>
      <c r="AX144" s="73">
        <f t="shared" si="29"/>
        <v>-1.7185165620400129</v>
      </c>
      <c r="BD144" s="68"/>
      <c r="BH144" s="68"/>
    </row>
    <row r="145" spans="1:60" ht="11.25" x14ac:dyDescent="0.2">
      <c r="A145" s="8">
        <v>136</v>
      </c>
      <c r="B145" s="9" t="s">
        <v>229</v>
      </c>
      <c r="C145" s="8">
        <v>1</v>
      </c>
      <c r="D145" s="64">
        <v>0</v>
      </c>
      <c r="E145" s="11">
        <v>57853</v>
      </c>
      <c r="F145" s="11">
        <v>0</v>
      </c>
      <c r="G145" s="11">
        <v>0</v>
      </c>
      <c r="H145" s="11">
        <v>0</v>
      </c>
      <c r="I145" s="11">
        <v>0</v>
      </c>
      <c r="J145" s="11">
        <v>1113826</v>
      </c>
      <c r="K145" s="65">
        <v>681587</v>
      </c>
      <c r="L145" s="11">
        <v>847658.13</v>
      </c>
      <c r="M145" s="11">
        <v>16952</v>
      </c>
      <c r="N145" s="11">
        <v>19150</v>
      </c>
      <c r="O145" s="11">
        <v>18267.13</v>
      </c>
      <c r="P145" s="11">
        <v>0</v>
      </c>
      <c r="Q145" s="11">
        <v>0</v>
      </c>
      <c r="R145" s="11">
        <v>0</v>
      </c>
      <c r="S145" s="11">
        <v>0</v>
      </c>
      <c r="T145" s="11" t="s">
        <v>101</v>
      </c>
      <c r="U145" s="11">
        <f t="shared" si="26"/>
        <v>2161932.5689999997</v>
      </c>
      <c r="V145" s="66">
        <f t="shared" si="20"/>
        <v>4.9160646518812134</v>
      </c>
      <c r="W145" s="11"/>
      <c r="X145" s="11">
        <v>32828254.537319999</v>
      </c>
      <c r="Y145" s="11">
        <v>43976894.571000002</v>
      </c>
      <c r="Z145" s="11">
        <f t="shared" si="21"/>
        <v>11148640.033680003</v>
      </c>
      <c r="AA145" s="11">
        <f t="shared" si="22"/>
        <v>548074.35186122044</v>
      </c>
      <c r="AB145" s="11"/>
      <c r="AC145" s="66">
        <v>131.94955011057939</v>
      </c>
      <c r="AD145" s="66">
        <f t="shared" si="23"/>
        <v>132.2909817510029</v>
      </c>
      <c r="AE145" s="67">
        <f t="shared" si="24"/>
        <v>0.34143164042350804</v>
      </c>
      <c r="AF145" s="11">
        <v>13</v>
      </c>
      <c r="AG145" s="68">
        <v>1</v>
      </c>
      <c r="AH145" s="66">
        <f t="shared" si="25"/>
        <v>132.2909817510029</v>
      </c>
      <c r="AI145" s="11"/>
      <c r="AJ145" s="11"/>
      <c r="AK145" s="69">
        <v>131.94955011057939</v>
      </c>
      <c r="AL145" s="69">
        <v>131.9598175975984</v>
      </c>
      <c r="AM145" s="69">
        <v>131.94959781721204</v>
      </c>
      <c r="AN145" s="69">
        <v>131.94955011057939</v>
      </c>
      <c r="AO145" s="70">
        <v>131.98851994411706</v>
      </c>
      <c r="AP145" s="69">
        <f t="shared" si="27"/>
        <v>132.2909817510029</v>
      </c>
      <c r="AQ145" s="69"/>
      <c r="AR145" s="69"/>
      <c r="AS145" s="69"/>
      <c r="AT145" s="71">
        <f t="shared" si="28"/>
        <v>0.30246180688584445</v>
      </c>
      <c r="AU145" s="69"/>
      <c r="AV145" s="72">
        <v>4.5326076796594394</v>
      </c>
      <c r="AW145" s="69">
        <v>4.9169157021020569</v>
      </c>
      <c r="AX145" s="73">
        <f t="shared" si="29"/>
        <v>0.38430802244261741</v>
      </c>
      <c r="BD145" s="68"/>
      <c r="BH145" s="68"/>
    </row>
    <row r="146" spans="1:60" ht="11.25" x14ac:dyDescent="0.2">
      <c r="A146" s="8">
        <v>137</v>
      </c>
      <c r="B146" s="9" t="s">
        <v>230</v>
      </c>
      <c r="C146" s="8">
        <v>1</v>
      </c>
      <c r="D146" s="64">
        <v>3968571</v>
      </c>
      <c r="E146" s="11">
        <v>261871</v>
      </c>
      <c r="F146" s="11">
        <v>0</v>
      </c>
      <c r="G146" s="11">
        <v>0</v>
      </c>
      <c r="H146" s="11">
        <v>0</v>
      </c>
      <c r="I146" s="11">
        <v>0</v>
      </c>
      <c r="J146" s="11">
        <v>5300096</v>
      </c>
      <c r="K146" s="65">
        <v>218869</v>
      </c>
      <c r="L146" s="11">
        <v>516317</v>
      </c>
      <c r="M146" s="11">
        <v>85401</v>
      </c>
      <c r="N146" s="11">
        <v>751198</v>
      </c>
      <c r="O146" s="11">
        <v>890838.13</v>
      </c>
      <c r="P146" s="11">
        <v>0</v>
      </c>
      <c r="Q146" s="11">
        <v>0</v>
      </c>
      <c r="R146" s="11">
        <v>0</v>
      </c>
      <c r="S146" s="11">
        <v>0</v>
      </c>
      <c r="T146" s="11" t="s">
        <v>90</v>
      </c>
      <c r="U146" s="11">
        <f t="shared" si="26"/>
        <v>11993161.130000001</v>
      </c>
      <c r="V146" s="66">
        <f t="shared" si="20"/>
        <v>10.888044238292901</v>
      </c>
      <c r="W146" s="11"/>
      <c r="X146" s="11">
        <v>109412142.28999999</v>
      </c>
      <c r="Y146" s="11">
        <v>110149820</v>
      </c>
      <c r="Z146" s="11">
        <f t="shared" si="21"/>
        <v>737677.71000000834</v>
      </c>
      <c r="AA146" s="11">
        <f t="shared" si="22"/>
        <v>80318.675400826934</v>
      </c>
      <c r="AB146" s="11"/>
      <c r="AC146" s="66">
        <v>99.810035675783297</v>
      </c>
      <c r="AD146" s="66">
        <f t="shared" si="23"/>
        <v>100.60080994745249</v>
      </c>
      <c r="AE146" s="67">
        <f t="shared" si="24"/>
        <v>0.79077427166919279</v>
      </c>
      <c r="AF146" s="11">
        <v>666</v>
      </c>
      <c r="AG146" s="68">
        <v>1</v>
      </c>
      <c r="AH146" s="66">
        <f t="shared" si="25"/>
        <v>100.60080994745249</v>
      </c>
      <c r="AI146" s="11"/>
      <c r="AJ146" s="11"/>
      <c r="AK146" s="69">
        <v>99.810035675783297</v>
      </c>
      <c r="AL146" s="69">
        <v>111.17871369599727</v>
      </c>
      <c r="AM146" s="69">
        <v>99.810035675783297</v>
      </c>
      <c r="AN146" s="69">
        <v>99.810035675783297</v>
      </c>
      <c r="AO146" s="70">
        <v>100.27198413418542</v>
      </c>
      <c r="AP146" s="69">
        <f t="shared" si="27"/>
        <v>100.60080994745249</v>
      </c>
      <c r="AQ146" s="69"/>
      <c r="AR146" s="69"/>
      <c r="AS146" s="69"/>
      <c r="AT146" s="71">
        <f t="shared" si="28"/>
        <v>0.32882581326707339</v>
      </c>
      <c r="AU146" s="69"/>
      <c r="AV146" s="72">
        <v>7.6749694198937926</v>
      </c>
      <c r="AW146" s="69">
        <v>8.6072498043796397</v>
      </c>
      <c r="AX146" s="73">
        <f t="shared" si="29"/>
        <v>0.93228038448584716</v>
      </c>
      <c r="BD146" s="68"/>
      <c r="BH146" s="68"/>
    </row>
    <row r="147" spans="1:60" ht="11.25" x14ac:dyDescent="0.2">
      <c r="A147" s="8">
        <v>138</v>
      </c>
      <c r="B147" s="9" t="s">
        <v>231</v>
      </c>
      <c r="C147" s="8">
        <v>1</v>
      </c>
      <c r="D147" s="64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396858</v>
      </c>
      <c r="K147" s="65">
        <v>0</v>
      </c>
      <c r="L147" s="11">
        <v>55842</v>
      </c>
      <c r="M147" s="11">
        <v>0</v>
      </c>
      <c r="N147" s="11">
        <v>100091</v>
      </c>
      <c r="O147" s="11">
        <v>6269.76</v>
      </c>
      <c r="P147" s="11">
        <v>0</v>
      </c>
      <c r="Q147" s="11">
        <v>0</v>
      </c>
      <c r="R147" s="11">
        <v>0</v>
      </c>
      <c r="S147" s="11">
        <v>0</v>
      </c>
      <c r="T147" s="11" t="s">
        <v>101</v>
      </c>
      <c r="U147" s="11">
        <f t="shared" si="26"/>
        <v>519971.36</v>
      </c>
      <c r="V147" s="66">
        <f t="shared" si="20"/>
        <v>3.0139817504018556</v>
      </c>
      <c r="W147" s="11"/>
      <c r="X147" s="11">
        <v>11489500.85</v>
      </c>
      <c r="Y147" s="11">
        <v>17251974.399999999</v>
      </c>
      <c r="Z147" s="11">
        <f t="shared" si="21"/>
        <v>5762473.5499999989</v>
      </c>
      <c r="AA147" s="11">
        <f t="shared" si="22"/>
        <v>173679.90116873392</v>
      </c>
      <c r="AB147" s="11"/>
      <c r="AC147" s="66">
        <v>147.67970350547154</v>
      </c>
      <c r="AD147" s="66">
        <f t="shared" si="23"/>
        <v>148.64261486895896</v>
      </c>
      <c r="AE147" s="67">
        <f t="shared" si="24"/>
        <v>0.96291136348742157</v>
      </c>
      <c r="AF147" s="11">
        <v>8</v>
      </c>
      <c r="AG147" s="68">
        <v>1</v>
      </c>
      <c r="AH147" s="66">
        <f t="shared" si="25"/>
        <v>148.64261486895896</v>
      </c>
      <c r="AI147" s="11"/>
      <c r="AJ147" s="11"/>
      <c r="AK147" s="69">
        <v>147.67970350547154</v>
      </c>
      <c r="AL147" s="69">
        <v>147.8631029983168</v>
      </c>
      <c r="AM147" s="69">
        <v>147.68031645204954</v>
      </c>
      <c r="AN147" s="69">
        <v>147.67970350547154</v>
      </c>
      <c r="AO147" s="70">
        <v>149.07609472884968</v>
      </c>
      <c r="AP147" s="69">
        <f t="shared" si="27"/>
        <v>148.64261486895896</v>
      </c>
      <c r="AQ147" s="69"/>
      <c r="AR147" s="69"/>
      <c r="AS147" s="69"/>
      <c r="AT147" s="71">
        <f t="shared" si="28"/>
        <v>-0.43347985989072413</v>
      </c>
      <c r="AU147" s="69"/>
      <c r="AV147" s="72">
        <v>4.3724424926779406</v>
      </c>
      <c r="AW147" s="69">
        <v>4.9642613059060077</v>
      </c>
      <c r="AX147" s="73">
        <f t="shared" si="29"/>
        <v>0.59181881322806706</v>
      </c>
      <c r="BD147" s="68"/>
      <c r="BH147" s="68"/>
    </row>
    <row r="148" spans="1:60" ht="11.25" x14ac:dyDescent="0.2">
      <c r="A148" s="8">
        <v>139</v>
      </c>
      <c r="B148" s="9" t="s">
        <v>232</v>
      </c>
      <c r="C148" s="8">
        <v>1</v>
      </c>
      <c r="D148" s="64">
        <v>0</v>
      </c>
      <c r="E148" s="11">
        <v>21732.38</v>
      </c>
      <c r="F148" s="11">
        <v>0</v>
      </c>
      <c r="G148" s="11">
        <v>0</v>
      </c>
      <c r="H148" s="11">
        <v>0</v>
      </c>
      <c r="I148" s="11">
        <v>0</v>
      </c>
      <c r="J148" s="11">
        <v>803348</v>
      </c>
      <c r="K148" s="65">
        <v>930302</v>
      </c>
      <c r="L148" s="11">
        <v>504272.52</v>
      </c>
      <c r="M148" s="11">
        <v>0</v>
      </c>
      <c r="N148" s="11">
        <v>0</v>
      </c>
      <c r="O148" s="11">
        <v>3703.56</v>
      </c>
      <c r="P148" s="11">
        <v>0</v>
      </c>
      <c r="Q148" s="11">
        <v>0</v>
      </c>
      <c r="R148" s="11">
        <v>0</v>
      </c>
      <c r="S148" s="11">
        <v>0</v>
      </c>
      <c r="T148" s="11" t="s">
        <v>90</v>
      </c>
      <c r="U148" s="11">
        <f t="shared" si="26"/>
        <v>2263358.46</v>
      </c>
      <c r="V148" s="66">
        <f t="shared" si="20"/>
        <v>3.3640395155966054</v>
      </c>
      <c r="W148" s="11"/>
      <c r="X148" s="11">
        <v>50873294.826880008</v>
      </c>
      <c r="Y148" s="11">
        <v>67280971.270000011</v>
      </c>
      <c r="Z148" s="11">
        <f t="shared" si="21"/>
        <v>16407676.443120003</v>
      </c>
      <c r="AA148" s="11">
        <f t="shared" si="22"/>
        <v>551960.71913779248</v>
      </c>
      <c r="AB148" s="11"/>
      <c r="AC148" s="66">
        <v>132.32812026277668</v>
      </c>
      <c r="AD148" s="66">
        <f t="shared" si="23"/>
        <v>131.16707061718461</v>
      </c>
      <c r="AE148" s="67">
        <f t="shared" si="24"/>
        <v>-1.1610496455920725</v>
      </c>
      <c r="AF148" s="11">
        <v>3</v>
      </c>
      <c r="AG148" s="68">
        <v>1</v>
      </c>
      <c r="AH148" s="66">
        <f t="shared" si="25"/>
        <v>131.16707061718461</v>
      </c>
      <c r="AI148" s="11"/>
      <c r="AJ148" s="11"/>
      <c r="AK148" s="69">
        <v>132.32812026277668</v>
      </c>
      <c r="AL148" s="69">
        <v>132.23573832731293</v>
      </c>
      <c r="AM148" s="69">
        <v>132.32805773228679</v>
      </c>
      <c r="AN148" s="69">
        <v>132.32812026277668</v>
      </c>
      <c r="AO148" s="70">
        <v>131.19800884889713</v>
      </c>
      <c r="AP148" s="69">
        <f t="shared" si="27"/>
        <v>131.16707061718461</v>
      </c>
      <c r="AQ148" s="69"/>
      <c r="AR148" s="69"/>
      <c r="AS148" s="69"/>
      <c r="AT148" s="71">
        <f t="shared" si="28"/>
        <v>-3.0938231712525521E-2</v>
      </c>
      <c r="AU148" s="69"/>
      <c r="AV148" s="72">
        <v>8.8836330293840255</v>
      </c>
      <c r="AW148" s="69">
        <v>7.8682944464763889</v>
      </c>
      <c r="AX148" s="73">
        <f t="shared" si="29"/>
        <v>-1.0153385829076367</v>
      </c>
      <c r="BD148" s="68"/>
      <c r="BH148" s="68"/>
    </row>
    <row r="149" spans="1:60" ht="11.25" x14ac:dyDescent="0.2">
      <c r="A149" s="8">
        <v>140</v>
      </c>
      <c r="B149" s="9" t="s">
        <v>233</v>
      </c>
      <c r="C149" s="8">
        <v>0</v>
      </c>
      <c r="D149" s="64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65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f t="shared" si="26"/>
        <v>0</v>
      </c>
      <c r="V149" s="66">
        <f t="shared" si="20"/>
        <v>0</v>
      </c>
      <c r="W149" s="11"/>
      <c r="X149" s="11">
        <v>0</v>
      </c>
      <c r="Y149" s="11">
        <v>0</v>
      </c>
      <c r="Z149" s="11">
        <f t="shared" si="21"/>
        <v>0</v>
      </c>
      <c r="AA149" s="11">
        <f t="shared" si="22"/>
        <v>0</v>
      </c>
      <c r="AB149" s="11"/>
      <c r="AC149" s="66">
        <v>0</v>
      </c>
      <c r="AD149" s="66">
        <f t="shared" si="23"/>
        <v>0</v>
      </c>
      <c r="AE149" s="67">
        <f t="shared" si="24"/>
        <v>0</v>
      </c>
      <c r="AF149" s="11">
        <v>0</v>
      </c>
      <c r="AG149" s="68" t="s">
        <v>92</v>
      </c>
      <c r="AH149" s="66">
        <f t="shared" si="25"/>
        <v>0</v>
      </c>
      <c r="AI149" s="11"/>
      <c r="AJ149" s="11"/>
      <c r="AK149" s="69">
        <v>0</v>
      </c>
      <c r="AL149" s="69">
        <v>0</v>
      </c>
      <c r="AM149" s="69">
        <v>0</v>
      </c>
      <c r="AN149" s="69">
        <v>0</v>
      </c>
      <c r="AO149" s="70">
        <v>0</v>
      </c>
      <c r="AP149" s="69">
        <f t="shared" si="27"/>
        <v>0</v>
      </c>
      <c r="AQ149" s="69"/>
      <c r="AR149" s="69"/>
      <c r="AS149" s="69"/>
      <c r="AT149" s="71">
        <f t="shared" si="28"/>
        <v>0</v>
      </c>
      <c r="AU149" s="69"/>
      <c r="AV149" s="72" t="s">
        <v>93</v>
      </c>
      <c r="AW149" s="69" t="s">
        <v>93</v>
      </c>
      <c r="AX149" s="73" t="str">
        <f t="shared" si="29"/>
        <v/>
      </c>
      <c r="BD149" s="68"/>
      <c r="BH149" s="68"/>
    </row>
    <row r="150" spans="1:60" ht="11.25" x14ac:dyDescent="0.2">
      <c r="A150" s="8">
        <v>141</v>
      </c>
      <c r="B150" s="9" t="s">
        <v>234</v>
      </c>
      <c r="C150" s="8">
        <v>1</v>
      </c>
      <c r="D150" s="64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3000</v>
      </c>
      <c r="J150" s="11">
        <v>1208582</v>
      </c>
      <c r="K150" s="65">
        <v>918073</v>
      </c>
      <c r="L150" s="11">
        <v>1727218</v>
      </c>
      <c r="M150" s="11">
        <v>21575</v>
      </c>
      <c r="N150" s="11">
        <v>25450</v>
      </c>
      <c r="O150" s="11">
        <v>291122.51</v>
      </c>
      <c r="P150" s="11">
        <v>0</v>
      </c>
      <c r="Q150" s="11">
        <v>0</v>
      </c>
      <c r="R150" s="11">
        <v>0</v>
      </c>
      <c r="S150" s="11">
        <v>0</v>
      </c>
      <c r="T150" s="11" t="s">
        <v>90</v>
      </c>
      <c r="U150" s="11">
        <f t="shared" si="26"/>
        <v>4195020.51</v>
      </c>
      <c r="V150" s="66">
        <f t="shared" si="20"/>
        <v>7.680533357737696</v>
      </c>
      <c r="W150" s="11"/>
      <c r="X150" s="11">
        <v>34207457.530000001</v>
      </c>
      <c r="Y150" s="11">
        <v>54618869.739999995</v>
      </c>
      <c r="Z150" s="11">
        <f t="shared" si="21"/>
        <v>20411412.209999993</v>
      </c>
      <c r="AA150" s="11">
        <f t="shared" si="22"/>
        <v>1567705.3235743945</v>
      </c>
      <c r="AB150" s="11"/>
      <c r="AC150" s="66">
        <v>149.10364905943348</v>
      </c>
      <c r="AD150" s="66">
        <f t="shared" si="23"/>
        <v>155.08654617169265</v>
      </c>
      <c r="AE150" s="67">
        <f t="shared" si="24"/>
        <v>5.9828971122591668</v>
      </c>
      <c r="AF150" s="11">
        <v>208</v>
      </c>
      <c r="AG150" s="68">
        <v>1</v>
      </c>
      <c r="AH150" s="66">
        <f t="shared" si="25"/>
        <v>155.08654617169265</v>
      </c>
      <c r="AI150" s="11"/>
      <c r="AJ150" s="11"/>
      <c r="AK150" s="69">
        <v>149.10364905943348</v>
      </c>
      <c r="AL150" s="69">
        <v>149.10295105310166</v>
      </c>
      <c r="AM150" s="69">
        <v>149.10364905943348</v>
      </c>
      <c r="AN150" s="69">
        <v>149.10364905943348</v>
      </c>
      <c r="AO150" s="70">
        <v>149.10364905943348</v>
      </c>
      <c r="AP150" s="69">
        <f t="shared" si="27"/>
        <v>155.08654617169265</v>
      </c>
      <c r="AQ150" s="69"/>
      <c r="AR150" s="69"/>
      <c r="AS150" s="69"/>
      <c r="AT150" s="71">
        <f t="shared" si="28"/>
        <v>5.9828971122591668</v>
      </c>
      <c r="AU150" s="69"/>
      <c r="AV150" s="72">
        <v>7.1598015874020344</v>
      </c>
      <c r="AW150" s="69">
        <v>11.342899959370408</v>
      </c>
      <c r="AX150" s="73">
        <f t="shared" si="29"/>
        <v>4.1830983719683736</v>
      </c>
      <c r="BD150" s="68"/>
      <c r="BH150" s="68"/>
    </row>
    <row r="151" spans="1:60" ht="11.25" x14ac:dyDescent="0.2">
      <c r="A151" s="8">
        <v>142</v>
      </c>
      <c r="B151" s="9" t="s">
        <v>235</v>
      </c>
      <c r="C151" s="8">
        <v>1</v>
      </c>
      <c r="D151" s="64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365263</v>
      </c>
      <c r="K151" s="65">
        <v>365263</v>
      </c>
      <c r="L151" s="11">
        <v>365316</v>
      </c>
      <c r="M151" s="11">
        <v>0</v>
      </c>
      <c r="N151" s="11">
        <v>0</v>
      </c>
      <c r="O151" s="11">
        <v>34173.019999999997</v>
      </c>
      <c r="P151" s="11">
        <v>0</v>
      </c>
      <c r="Q151" s="11">
        <v>0</v>
      </c>
      <c r="R151" s="11">
        <v>0</v>
      </c>
      <c r="S151" s="11">
        <v>0</v>
      </c>
      <c r="T151" s="11" t="s">
        <v>90</v>
      </c>
      <c r="U151" s="11">
        <f t="shared" si="26"/>
        <v>1130015.02</v>
      </c>
      <c r="V151" s="66">
        <f t="shared" si="20"/>
        <v>5.312318675461932</v>
      </c>
      <c r="W151" s="11"/>
      <c r="X151" s="11">
        <v>10986735.571280001</v>
      </c>
      <c r="Y151" s="11">
        <v>21271597</v>
      </c>
      <c r="Z151" s="11">
        <f t="shared" si="21"/>
        <v>10284861.428719999</v>
      </c>
      <c r="AA151" s="11">
        <f t="shared" si="22"/>
        <v>546364.61442327336</v>
      </c>
      <c r="AB151" s="11"/>
      <c r="AC151" s="66">
        <v>184.72724129284549</v>
      </c>
      <c r="AD151" s="66">
        <f t="shared" si="23"/>
        <v>188.63867480121894</v>
      </c>
      <c r="AE151" s="67">
        <f t="shared" si="24"/>
        <v>3.9114335083734488</v>
      </c>
      <c r="AF151" s="11">
        <v>17</v>
      </c>
      <c r="AG151" s="68">
        <v>1</v>
      </c>
      <c r="AH151" s="66">
        <f t="shared" si="25"/>
        <v>188.63867480121894</v>
      </c>
      <c r="AI151" s="11"/>
      <c r="AJ151" s="11"/>
      <c r="AK151" s="69">
        <v>184.72724129284549</v>
      </c>
      <c r="AL151" s="69">
        <v>184.35058361158221</v>
      </c>
      <c r="AM151" s="69">
        <v>184.72724129284549</v>
      </c>
      <c r="AN151" s="69">
        <v>184.72724129284549</v>
      </c>
      <c r="AO151" s="70">
        <v>188.54007219313294</v>
      </c>
      <c r="AP151" s="69">
        <f t="shared" si="27"/>
        <v>188.63867480121894</v>
      </c>
      <c r="AQ151" s="69"/>
      <c r="AR151" s="69"/>
      <c r="AS151" s="69"/>
      <c r="AT151" s="71">
        <f t="shared" si="28"/>
        <v>9.860260808599719E-2</v>
      </c>
      <c r="AU151" s="69"/>
      <c r="AV151" s="72">
        <v>3.1509322698394531</v>
      </c>
      <c r="AW151" s="69">
        <v>5.3057124035221843</v>
      </c>
      <c r="AX151" s="73">
        <f t="shared" si="29"/>
        <v>2.1547801336827312</v>
      </c>
      <c r="BD151" s="68"/>
      <c r="BH151" s="68"/>
    </row>
    <row r="152" spans="1:60" ht="11.25" x14ac:dyDescent="0.2">
      <c r="A152" s="8">
        <v>143</v>
      </c>
      <c r="B152" s="9" t="s">
        <v>236</v>
      </c>
      <c r="C152" s="8">
        <v>0</v>
      </c>
      <c r="D152" s="64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65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f t="shared" si="26"/>
        <v>0</v>
      </c>
      <c r="V152" s="66">
        <f t="shared" si="20"/>
        <v>0</v>
      </c>
      <c r="W152" s="11"/>
      <c r="X152" s="11">
        <v>572755.80000000005</v>
      </c>
      <c r="Y152" s="11">
        <v>689282</v>
      </c>
      <c r="Z152" s="11">
        <f t="shared" si="21"/>
        <v>116526.19999999995</v>
      </c>
      <c r="AA152" s="11">
        <f t="shared" si="22"/>
        <v>0</v>
      </c>
      <c r="AB152" s="11"/>
      <c r="AC152" s="66">
        <v>0</v>
      </c>
      <c r="AD152" s="66">
        <f t="shared" si="23"/>
        <v>0</v>
      </c>
      <c r="AE152" s="67">
        <f t="shared" si="24"/>
        <v>0</v>
      </c>
      <c r="AF152" s="11">
        <v>0</v>
      </c>
      <c r="AG152" s="68" t="s">
        <v>92</v>
      </c>
      <c r="AH152" s="66">
        <f t="shared" si="25"/>
        <v>0</v>
      </c>
      <c r="AI152" s="11"/>
      <c r="AJ152" s="11"/>
      <c r="AK152" s="69">
        <v>0</v>
      </c>
      <c r="AL152" s="69">
        <v>0</v>
      </c>
      <c r="AM152" s="69">
        <v>0</v>
      </c>
      <c r="AN152" s="69">
        <v>0</v>
      </c>
      <c r="AO152" s="70">
        <v>0</v>
      </c>
      <c r="AP152" s="69">
        <f t="shared" si="27"/>
        <v>0</v>
      </c>
      <c r="AQ152" s="69"/>
      <c r="AR152" s="69"/>
      <c r="AS152" s="69"/>
      <c r="AT152" s="71">
        <f t="shared" si="28"/>
        <v>0</v>
      </c>
      <c r="AU152" s="69"/>
      <c r="AV152" s="72" t="s">
        <v>93</v>
      </c>
      <c r="AW152" s="69" t="s">
        <v>93</v>
      </c>
      <c r="AX152" s="73" t="str">
        <f t="shared" si="29"/>
        <v/>
      </c>
      <c r="BD152" s="68"/>
      <c r="BH152" s="68"/>
    </row>
    <row r="153" spans="1:60" ht="11.25" x14ac:dyDescent="0.2">
      <c r="A153" s="8">
        <v>144</v>
      </c>
      <c r="B153" s="9" t="s">
        <v>237</v>
      </c>
      <c r="C153" s="8">
        <v>1</v>
      </c>
      <c r="D153" s="64">
        <v>500000</v>
      </c>
      <c r="E153" s="11">
        <v>47000</v>
      </c>
      <c r="F153" s="11">
        <v>0</v>
      </c>
      <c r="G153" s="11">
        <v>0</v>
      </c>
      <c r="H153" s="11">
        <v>0</v>
      </c>
      <c r="I153" s="11">
        <v>130273</v>
      </c>
      <c r="J153" s="11">
        <v>1031976</v>
      </c>
      <c r="K153" s="65">
        <v>336789</v>
      </c>
      <c r="L153" s="11">
        <v>0</v>
      </c>
      <c r="M153" s="11">
        <v>0</v>
      </c>
      <c r="N153" s="11">
        <v>11356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 t="s">
        <v>101</v>
      </c>
      <c r="U153" s="11">
        <f t="shared" si="26"/>
        <v>1707394</v>
      </c>
      <c r="V153" s="66">
        <f t="shared" si="20"/>
        <v>4.6947643185109351</v>
      </c>
      <c r="W153" s="11"/>
      <c r="X153" s="11">
        <v>20567036.155019999</v>
      </c>
      <c r="Y153" s="11">
        <v>36368045</v>
      </c>
      <c r="Z153" s="11">
        <f t="shared" si="21"/>
        <v>15801008.844980001</v>
      </c>
      <c r="AA153" s="11">
        <f t="shared" si="22"/>
        <v>741820.12521887803</v>
      </c>
      <c r="AB153" s="11"/>
      <c r="AC153" s="66">
        <v>168.42368323317675</v>
      </c>
      <c r="AD153" s="66">
        <f t="shared" si="23"/>
        <v>173.22002356710732</v>
      </c>
      <c r="AE153" s="67">
        <f t="shared" si="24"/>
        <v>4.7963403339305728</v>
      </c>
      <c r="AF153" s="11">
        <v>0</v>
      </c>
      <c r="AG153" s="68">
        <v>1</v>
      </c>
      <c r="AH153" s="66">
        <f t="shared" si="25"/>
        <v>173.22002356710732</v>
      </c>
      <c r="AI153" s="11"/>
      <c r="AJ153" s="11"/>
      <c r="AK153" s="69">
        <v>168.42368323317675</v>
      </c>
      <c r="AL153" s="69">
        <v>168.42368323317675</v>
      </c>
      <c r="AM153" s="69">
        <v>168.42368323317675</v>
      </c>
      <c r="AN153" s="69">
        <v>168.42368323317675</v>
      </c>
      <c r="AO153" s="70">
        <v>172.97414601728204</v>
      </c>
      <c r="AP153" s="69">
        <f t="shared" si="27"/>
        <v>173.22002356710732</v>
      </c>
      <c r="AQ153" s="69"/>
      <c r="AR153" s="69"/>
      <c r="AS153" s="69"/>
      <c r="AT153" s="71">
        <f t="shared" si="28"/>
        <v>0.24587754982528054</v>
      </c>
      <c r="AU153" s="69"/>
      <c r="AV153" s="72">
        <v>3.433569652405668</v>
      </c>
      <c r="AW153" s="69">
        <v>6.6615805391893419</v>
      </c>
      <c r="AX153" s="73">
        <f t="shared" si="29"/>
        <v>3.2280108867836739</v>
      </c>
      <c r="BD153" s="68"/>
      <c r="BH153" s="68"/>
    </row>
    <row r="154" spans="1:60" ht="11.25" x14ac:dyDescent="0.2">
      <c r="A154" s="8">
        <v>145</v>
      </c>
      <c r="B154" s="9" t="s">
        <v>238</v>
      </c>
      <c r="C154" s="8">
        <v>1</v>
      </c>
      <c r="D154" s="64">
        <v>0</v>
      </c>
      <c r="E154" s="11">
        <v>2928349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65">
        <v>0</v>
      </c>
      <c r="L154" s="11">
        <v>244348</v>
      </c>
      <c r="M154" s="11">
        <v>0</v>
      </c>
      <c r="N154" s="11">
        <v>0</v>
      </c>
      <c r="O154" s="11">
        <v>15804.11</v>
      </c>
      <c r="P154" s="11">
        <v>0</v>
      </c>
      <c r="Q154" s="11">
        <v>0</v>
      </c>
      <c r="R154" s="11">
        <v>0</v>
      </c>
      <c r="S154" s="11">
        <v>0</v>
      </c>
      <c r="T154" s="11" t="s">
        <v>90</v>
      </c>
      <c r="U154" s="11">
        <f t="shared" si="26"/>
        <v>3188501.11</v>
      </c>
      <c r="V154" s="66">
        <f t="shared" si="20"/>
        <v>18.840732747129412</v>
      </c>
      <c r="W154" s="11"/>
      <c r="X154" s="11">
        <v>14371240.407579998</v>
      </c>
      <c r="Y154" s="11">
        <v>16923445.350000001</v>
      </c>
      <c r="Z154" s="11">
        <f t="shared" si="21"/>
        <v>2552204.9424200039</v>
      </c>
      <c r="AA154" s="11">
        <f t="shared" si="22"/>
        <v>480854.11236038106</v>
      </c>
      <c r="AB154" s="11"/>
      <c r="AC154" s="66">
        <v>114.23891395282637</v>
      </c>
      <c r="AD154" s="66">
        <f t="shared" si="23"/>
        <v>114.41316665308241</v>
      </c>
      <c r="AE154" s="67">
        <f t="shared" si="24"/>
        <v>0.17425270025604789</v>
      </c>
      <c r="AF154" s="11">
        <v>15</v>
      </c>
      <c r="AG154" s="68">
        <v>1</v>
      </c>
      <c r="AH154" s="66">
        <f t="shared" si="25"/>
        <v>114.41316665308241</v>
      </c>
      <c r="AI154" s="11"/>
      <c r="AJ154" s="11"/>
      <c r="AK154" s="69">
        <v>114.23891395282637</v>
      </c>
      <c r="AL154" s="69">
        <v>121.73993168391009</v>
      </c>
      <c r="AM154" s="69">
        <v>121.73993168391009</v>
      </c>
      <c r="AN154" s="69">
        <v>114.23891395282637</v>
      </c>
      <c r="AO154" s="70">
        <v>114.52642627992047</v>
      </c>
      <c r="AP154" s="69">
        <f t="shared" si="27"/>
        <v>114.41316665308241</v>
      </c>
      <c r="AQ154" s="69"/>
      <c r="AR154" s="69"/>
      <c r="AS154" s="69"/>
      <c r="AT154" s="71">
        <f t="shared" si="28"/>
        <v>-0.11325962683805813</v>
      </c>
      <c r="AU154" s="69"/>
      <c r="AV154" s="72">
        <v>9.8125237866990052</v>
      </c>
      <c r="AW154" s="69">
        <v>10.510773517631396</v>
      </c>
      <c r="AX154" s="73">
        <f t="shared" si="29"/>
        <v>0.69824973093239073</v>
      </c>
      <c r="BD154" s="68"/>
      <c r="BH154" s="68"/>
    </row>
    <row r="155" spans="1:60" ht="11.25" x14ac:dyDescent="0.2">
      <c r="A155" s="8">
        <v>146</v>
      </c>
      <c r="B155" s="9" t="s">
        <v>239</v>
      </c>
      <c r="C155" s="8">
        <v>0</v>
      </c>
      <c r="D155" s="64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65">
        <v>0</v>
      </c>
      <c r="L155" s="11">
        <v>225030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f t="shared" si="26"/>
        <v>0</v>
      </c>
      <c r="V155" s="66">
        <f t="shared" si="20"/>
        <v>0</v>
      </c>
      <c r="W155" s="11"/>
      <c r="X155" s="11">
        <v>212169.47999999998</v>
      </c>
      <c r="Y155" s="11">
        <v>2880046</v>
      </c>
      <c r="Z155" s="11">
        <f t="shared" si="21"/>
        <v>2667876.52</v>
      </c>
      <c r="AA155" s="11">
        <f t="shared" si="22"/>
        <v>0</v>
      </c>
      <c r="AB155" s="11"/>
      <c r="AC155" s="66">
        <v>0</v>
      </c>
      <c r="AD155" s="66">
        <f t="shared" si="23"/>
        <v>0</v>
      </c>
      <c r="AE155" s="67">
        <f t="shared" si="24"/>
        <v>0</v>
      </c>
      <c r="AF155" s="11">
        <v>0</v>
      </c>
      <c r="AG155" s="68" t="s">
        <v>92</v>
      </c>
      <c r="AH155" s="66">
        <f t="shared" si="25"/>
        <v>0</v>
      </c>
      <c r="AI155" s="11"/>
      <c r="AJ155" s="11"/>
      <c r="AK155" s="69">
        <v>0</v>
      </c>
      <c r="AL155" s="69">
        <v>0</v>
      </c>
      <c r="AM155" s="69">
        <v>0</v>
      </c>
      <c r="AN155" s="69">
        <v>0</v>
      </c>
      <c r="AO155" s="70">
        <v>0</v>
      </c>
      <c r="AP155" s="69">
        <f t="shared" si="27"/>
        <v>0</v>
      </c>
      <c r="AQ155" s="69"/>
      <c r="AR155" s="69"/>
      <c r="AS155" s="69"/>
      <c r="AT155" s="71">
        <f t="shared" si="28"/>
        <v>0</v>
      </c>
      <c r="AU155" s="69"/>
      <c r="AV155" s="72" t="s">
        <v>93</v>
      </c>
      <c r="AW155" s="69" t="s">
        <v>93</v>
      </c>
      <c r="AX155" s="73" t="str">
        <f t="shared" si="29"/>
        <v/>
      </c>
      <c r="BD155" s="68"/>
      <c r="BH155" s="68"/>
    </row>
    <row r="156" spans="1:60" ht="11.25" x14ac:dyDescent="0.2">
      <c r="A156" s="8">
        <v>147</v>
      </c>
      <c r="B156" s="9" t="s">
        <v>240</v>
      </c>
      <c r="C156" s="8">
        <v>0</v>
      </c>
      <c r="D156" s="64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65">
        <v>0</v>
      </c>
      <c r="L156" s="11">
        <v>0</v>
      </c>
      <c r="M156" s="11">
        <v>55561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f t="shared" si="26"/>
        <v>55561</v>
      </c>
      <c r="V156" s="66">
        <f t="shared" si="20"/>
        <v>0</v>
      </c>
      <c r="W156" s="11"/>
      <c r="X156" s="11">
        <v>32981.520000000004</v>
      </c>
      <c r="Y156" s="11">
        <v>56678</v>
      </c>
      <c r="Z156" s="11">
        <f t="shared" si="21"/>
        <v>23696.479999999996</v>
      </c>
      <c r="AA156" s="11">
        <f t="shared" si="22"/>
        <v>0</v>
      </c>
      <c r="AB156" s="11"/>
      <c r="AC156" s="66">
        <v>0</v>
      </c>
      <c r="AD156" s="66">
        <f t="shared" si="23"/>
        <v>0</v>
      </c>
      <c r="AE156" s="67">
        <f t="shared" si="24"/>
        <v>0</v>
      </c>
      <c r="AF156" s="11">
        <v>0</v>
      </c>
      <c r="AG156" s="68" t="s">
        <v>92</v>
      </c>
      <c r="AH156" s="66">
        <f t="shared" si="25"/>
        <v>0</v>
      </c>
      <c r="AI156" s="11"/>
      <c r="AJ156" s="11"/>
      <c r="AK156" s="69">
        <v>0</v>
      </c>
      <c r="AL156" s="69">
        <v>0</v>
      </c>
      <c r="AM156" s="69">
        <v>0</v>
      </c>
      <c r="AN156" s="69">
        <v>0</v>
      </c>
      <c r="AO156" s="70">
        <v>0</v>
      </c>
      <c r="AP156" s="69">
        <f t="shared" si="27"/>
        <v>0</v>
      </c>
      <c r="AQ156" s="69"/>
      <c r="AR156" s="69"/>
      <c r="AS156" s="69"/>
      <c r="AT156" s="71">
        <f t="shared" si="28"/>
        <v>0</v>
      </c>
      <c r="AU156" s="69"/>
      <c r="AV156" s="72" t="s">
        <v>93</v>
      </c>
      <c r="AW156" s="69" t="s">
        <v>93</v>
      </c>
      <c r="AX156" s="73" t="str">
        <f t="shared" si="29"/>
        <v/>
      </c>
      <c r="BD156" s="68"/>
      <c r="BH156" s="68"/>
    </row>
    <row r="157" spans="1:60" ht="11.25" x14ac:dyDescent="0.2">
      <c r="A157" s="8">
        <v>148</v>
      </c>
      <c r="B157" s="9" t="s">
        <v>241</v>
      </c>
      <c r="C157" s="8">
        <v>0</v>
      </c>
      <c r="D157" s="64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65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f t="shared" si="26"/>
        <v>0</v>
      </c>
      <c r="V157" s="66">
        <f t="shared" si="20"/>
        <v>0</v>
      </c>
      <c r="W157" s="11"/>
      <c r="X157" s="11">
        <v>0</v>
      </c>
      <c r="Y157" s="11">
        <v>993.1</v>
      </c>
      <c r="Z157" s="11">
        <f t="shared" si="21"/>
        <v>993.1</v>
      </c>
      <c r="AA157" s="11">
        <f t="shared" si="22"/>
        <v>0</v>
      </c>
      <c r="AB157" s="11"/>
      <c r="AC157" s="66">
        <v>0</v>
      </c>
      <c r="AD157" s="66">
        <f t="shared" si="23"/>
        <v>0</v>
      </c>
      <c r="AE157" s="67">
        <f t="shared" si="24"/>
        <v>0</v>
      </c>
      <c r="AF157" s="11">
        <v>0</v>
      </c>
      <c r="AG157" s="68" t="s">
        <v>92</v>
      </c>
      <c r="AH157" s="66">
        <f t="shared" si="25"/>
        <v>0</v>
      </c>
      <c r="AI157" s="11"/>
      <c r="AJ157" s="11"/>
      <c r="AK157" s="69">
        <v>0</v>
      </c>
      <c r="AL157" s="69">
        <v>0</v>
      </c>
      <c r="AM157" s="69">
        <v>0</v>
      </c>
      <c r="AN157" s="69">
        <v>0</v>
      </c>
      <c r="AO157" s="70">
        <v>0</v>
      </c>
      <c r="AP157" s="69">
        <f t="shared" si="27"/>
        <v>0</v>
      </c>
      <c r="AQ157" s="69"/>
      <c r="AR157" s="69"/>
      <c r="AS157" s="69"/>
      <c r="AT157" s="71">
        <f t="shared" si="28"/>
        <v>0</v>
      </c>
      <c r="AU157" s="69"/>
      <c r="AV157" s="72" t="s">
        <v>93</v>
      </c>
      <c r="AW157" s="69" t="s">
        <v>93</v>
      </c>
      <c r="AX157" s="73" t="str">
        <f t="shared" si="29"/>
        <v/>
      </c>
      <c r="BD157" s="68"/>
      <c r="BH157" s="68"/>
    </row>
    <row r="158" spans="1:60" ht="11.25" x14ac:dyDescent="0.2">
      <c r="A158" s="8">
        <v>149</v>
      </c>
      <c r="B158" s="9" t="s">
        <v>242</v>
      </c>
      <c r="C158" s="8">
        <v>1</v>
      </c>
      <c r="D158" s="64">
        <v>0</v>
      </c>
      <c r="E158" s="11">
        <v>544094</v>
      </c>
      <c r="F158" s="11">
        <v>0</v>
      </c>
      <c r="G158" s="11">
        <v>0</v>
      </c>
      <c r="H158" s="11">
        <v>0</v>
      </c>
      <c r="I158" s="11">
        <v>699028</v>
      </c>
      <c r="J158" s="11">
        <v>3514431</v>
      </c>
      <c r="K158" s="65">
        <v>848231</v>
      </c>
      <c r="L158" s="11">
        <v>5341627</v>
      </c>
      <c r="M158" s="11">
        <v>93193</v>
      </c>
      <c r="N158" s="11">
        <v>0</v>
      </c>
      <c r="O158" s="11">
        <v>2716957.95</v>
      </c>
      <c r="P158" s="11">
        <v>0</v>
      </c>
      <c r="Q158" s="11">
        <v>0</v>
      </c>
      <c r="R158" s="11">
        <v>0</v>
      </c>
      <c r="S158" s="11">
        <v>0</v>
      </c>
      <c r="T158" s="11" t="s">
        <v>101</v>
      </c>
      <c r="U158" s="11">
        <f t="shared" si="26"/>
        <v>10018423.049999999</v>
      </c>
      <c r="V158" s="66">
        <f t="shared" si="20"/>
        <v>3.5385928010878129</v>
      </c>
      <c r="W158" s="11"/>
      <c r="X158" s="11">
        <v>279873222.13999999</v>
      </c>
      <c r="Y158" s="11">
        <v>283118844.5</v>
      </c>
      <c r="Z158" s="11">
        <f t="shared" si="21"/>
        <v>3245622.3600000143</v>
      </c>
      <c r="AA158" s="11">
        <f t="shared" si="22"/>
        <v>114849.35918145688</v>
      </c>
      <c r="AB158" s="11"/>
      <c r="AC158" s="66">
        <v>100.74836826286403</v>
      </c>
      <c r="AD158" s="66">
        <f t="shared" si="23"/>
        <v>101.11863971010861</v>
      </c>
      <c r="AE158" s="67">
        <f t="shared" si="24"/>
        <v>0.37027144724457628</v>
      </c>
      <c r="AF158" s="11">
        <v>1980</v>
      </c>
      <c r="AG158" s="68">
        <v>1</v>
      </c>
      <c r="AH158" s="66">
        <f t="shared" si="25"/>
        <v>101.11863971010861</v>
      </c>
      <c r="AI158" s="11"/>
      <c r="AJ158" s="11"/>
      <c r="AK158" s="69">
        <v>100.74836826286403</v>
      </c>
      <c r="AL158" s="69">
        <v>100.72499508215355</v>
      </c>
      <c r="AM158" s="69">
        <v>100.48193489923986</v>
      </c>
      <c r="AN158" s="69">
        <v>100.74836826286403</v>
      </c>
      <c r="AO158" s="70">
        <v>101.19855258143787</v>
      </c>
      <c r="AP158" s="69">
        <f t="shared" si="27"/>
        <v>101.11863971010861</v>
      </c>
      <c r="AQ158" s="69"/>
      <c r="AR158" s="69"/>
      <c r="AS158" s="69"/>
      <c r="AT158" s="71">
        <f t="shared" si="28"/>
        <v>-7.9912871329256063E-2</v>
      </c>
      <c r="AU158" s="69"/>
      <c r="AV158" s="72">
        <v>10.310309463457349</v>
      </c>
      <c r="AW158" s="69">
        <v>10.715541999041346</v>
      </c>
      <c r="AX158" s="73">
        <f t="shared" si="29"/>
        <v>0.40523253558399652</v>
      </c>
      <c r="BD158" s="68"/>
      <c r="BH158" s="68"/>
    </row>
    <row r="159" spans="1:60" ht="11.25" x14ac:dyDescent="0.2">
      <c r="A159" s="8">
        <v>150</v>
      </c>
      <c r="B159" s="9" t="s">
        <v>243</v>
      </c>
      <c r="C159" s="8">
        <v>1</v>
      </c>
      <c r="D159" s="64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462000</v>
      </c>
      <c r="K159" s="65">
        <v>0</v>
      </c>
      <c r="L159" s="11">
        <v>489292</v>
      </c>
      <c r="M159" s="11">
        <v>0</v>
      </c>
      <c r="N159" s="11">
        <v>95679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 t="s">
        <v>90</v>
      </c>
      <c r="U159" s="11">
        <f t="shared" si="26"/>
        <v>1046971</v>
      </c>
      <c r="V159" s="66">
        <f t="shared" si="20"/>
        <v>7.6041803378049142</v>
      </c>
      <c r="W159" s="11"/>
      <c r="X159" s="11">
        <v>8739704.6600000001</v>
      </c>
      <c r="Y159" s="11">
        <v>13768361</v>
      </c>
      <c r="Z159" s="11">
        <f t="shared" si="21"/>
        <v>5028656.34</v>
      </c>
      <c r="AA159" s="11">
        <f t="shared" si="22"/>
        <v>382388.09666206018</v>
      </c>
      <c r="AB159" s="11"/>
      <c r="AC159" s="66">
        <v>165.08600770756803</v>
      </c>
      <c r="AD159" s="66">
        <f t="shared" si="23"/>
        <v>153.16276034593074</v>
      </c>
      <c r="AE159" s="67">
        <f t="shared" si="24"/>
        <v>-11.923247361637294</v>
      </c>
      <c r="AF159" s="11">
        <v>1</v>
      </c>
      <c r="AG159" s="68">
        <v>1</v>
      </c>
      <c r="AH159" s="66">
        <f t="shared" si="25"/>
        <v>153.16276034593074</v>
      </c>
      <c r="AI159" s="11"/>
      <c r="AJ159" s="11"/>
      <c r="AK159" s="69">
        <v>165.08600770756803</v>
      </c>
      <c r="AL159" s="69">
        <v>165.08600685692417</v>
      </c>
      <c r="AM159" s="69">
        <v>165.08600770756803</v>
      </c>
      <c r="AN159" s="69">
        <v>165.08600770756803</v>
      </c>
      <c r="AO159" s="70">
        <v>154.34998603115756</v>
      </c>
      <c r="AP159" s="69">
        <f t="shared" si="27"/>
        <v>153.16276034593074</v>
      </c>
      <c r="AQ159" s="69"/>
      <c r="AR159" s="69"/>
      <c r="AS159" s="69"/>
      <c r="AT159" s="71">
        <f t="shared" si="28"/>
        <v>-1.1872256852268208</v>
      </c>
      <c r="AU159" s="69"/>
      <c r="AV159" s="72">
        <v>10.385786504492064</v>
      </c>
      <c r="AW159" s="69">
        <v>2.5641782410009886</v>
      </c>
      <c r="AX159" s="73">
        <f t="shared" si="29"/>
        <v>-7.8216082634910755</v>
      </c>
      <c r="BD159" s="68"/>
      <c r="BH159" s="68"/>
    </row>
    <row r="160" spans="1:60" ht="11.25" x14ac:dyDescent="0.2">
      <c r="A160" s="8">
        <v>151</v>
      </c>
      <c r="B160" s="9" t="s">
        <v>244</v>
      </c>
      <c r="C160" s="8">
        <v>1</v>
      </c>
      <c r="D160" s="64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1400476</v>
      </c>
      <c r="K160" s="65">
        <v>6000</v>
      </c>
      <c r="L160" s="11">
        <v>410453</v>
      </c>
      <c r="M160" s="11">
        <v>0</v>
      </c>
      <c r="N160" s="11">
        <v>42429</v>
      </c>
      <c r="O160" s="11">
        <v>14154.98</v>
      </c>
      <c r="P160" s="11">
        <v>0</v>
      </c>
      <c r="Q160" s="11">
        <v>0</v>
      </c>
      <c r="R160" s="11">
        <v>0</v>
      </c>
      <c r="S160" s="11">
        <v>0</v>
      </c>
      <c r="T160" s="11" t="s">
        <v>90</v>
      </c>
      <c r="U160" s="11">
        <f t="shared" si="26"/>
        <v>1873512.98</v>
      </c>
      <c r="V160" s="66">
        <f t="shared" si="20"/>
        <v>7.7266369830040311</v>
      </c>
      <c r="W160" s="11"/>
      <c r="X160" s="11">
        <v>20759208.559999999</v>
      </c>
      <c r="Y160" s="11">
        <v>24247457</v>
      </c>
      <c r="Z160" s="11">
        <f t="shared" si="21"/>
        <v>3488248.4400000013</v>
      </c>
      <c r="AA160" s="11">
        <f t="shared" si="22"/>
        <v>269524.29402410128</v>
      </c>
      <c r="AB160" s="11"/>
      <c r="AC160" s="66">
        <v>107.88530413557082</v>
      </c>
      <c r="AD160" s="66">
        <f t="shared" si="23"/>
        <v>115.50504267382291</v>
      </c>
      <c r="AE160" s="67">
        <f t="shared" si="24"/>
        <v>7.6197385382520935</v>
      </c>
      <c r="AF160" s="11">
        <v>28</v>
      </c>
      <c r="AG160" s="68">
        <v>1</v>
      </c>
      <c r="AH160" s="66">
        <f t="shared" si="25"/>
        <v>115.50504267382291</v>
      </c>
      <c r="AI160" s="11"/>
      <c r="AJ160" s="11"/>
      <c r="AK160" s="69">
        <v>107.88530413557082</v>
      </c>
      <c r="AL160" s="69">
        <v>107.7788614234769</v>
      </c>
      <c r="AM160" s="69">
        <v>107.88530413557082</v>
      </c>
      <c r="AN160" s="69">
        <v>107.88530413557082</v>
      </c>
      <c r="AO160" s="70">
        <v>114.50954924579375</v>
      </c>
      <c r="AP160" s="69">
        <f t="shared" si="27"/>
        <v>115.50504267382291</v>
      </c>
      <c r="AQ160" s="69"/>
      <c r="AR160" s="69"/>
      <c r="AS160" s="69"/>
      <c r="AT160" s="71">
        <f t="shared" si="28"/>
        <v>0.99549342802916385</v>
      </c>
      <c r="AU160" s="69"/>
      <c r="AV160" s="72">
        <v>6.9949198864734772</v>
      </c>
      <c r="AW160" s="69">
        <v>15.098857396833662</v>
      </c>
      <c r="AX160" s="73">
        <f t="shared" si="29"/>
        <v>8.1039375103601845</v>
      </c>
      <c r="BD160" s="68"/>
      <c r="BH160" s="68"/>
    </row>
    <row r="161" spans="1:60" ht="11.25" x14ac:dyDescent="0.2">
      <c r="A161" s="8">
        <v>152</v>
      </c>
      <c r="B161" s="9" t="s">
        <v>245</v>
      </c>
      <c r="C161" s="8">
        <v>1</v>
      </c>
      <c r="D161" s="64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182650</v>
      </c>
      <c r="K161" s="65">
        <v>0</v>
      </c>
      <c r="L161" s="11">
        <v>774644</v>
      </c>
      <c r="M161" s="11">
        <v>0</v>
      </c>
      <c r="N161" s="11">
        <v>105510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 t="s">
        <v>90</v>
      </c>
      <c r="U161" s="11">
        <f t="shared" si="26"/>
        <v>1062804</v>
      </c>
      <c r="V161" s="66">
        <f t="shared" si="20"/>
        <v>5.9214648895727287</v>
      </c>
      <c r="W161" s="11"/>
      <c r="X161" s="11">
        <v>6717817.4100000001</v>
      </c>
      <c r="Y161" s="11">
        <v>17948329</v>
      </c>
      <c r="Z161" s="11">
        <f t="shared" si="21"/>
        <v>11230511.59</v>
      </c>
      <c r="AA161" s="11">
        <f t="shared" si="22"/>
        <v>665010.80072124593</v>
      </c>
      <c r="AB161" s="11"/>
      <c r="AC161" s="66">
        <v>246.77471697235993</v>
      </c>
      <c r="AD161" s="66">
        <f t="shared" si="23"/>
        <v>257.27579575996174</v>
      </c>
      <c r="AE161" s="67">
        <f t="shared" si="24"/>
        <v>10.501078787601813</v>
      </c>
      <c r="AF161" s="11">
        <v>0</v>
      </c>
      <c r="AG161" s="68">
        <v>1</v>
      </c>
      <c r="AH161" s="66">
        <f t="shared" si="25"/>
        <v>257.27579575996174</v>
      </c>
      <c r="AI161" s="11"/>
      <c r="AJ161" s="11"/>
      <c r="AK161" s="69">
        <v>246.77471697235993</v>
      </c>
      <c r="AL161" s="69">
        <v>249.7704493696545</v>
      </c>
      <c r="AM161" s="69">
        <v>246.77471697235993</v>
      </c>
      <c r="AN161" s="69">
        <v>246.77471697235993</v>
      </c>
      <c r="AO161" s="70">
        <v>257.93042486252591</v>
      </c>
      <c r="AP161" s="69">
        <f t="shared" si="27"/>
        <v>257.27579575996174</v>
      </c>
      <c r="AQ161" s="69"/>
      <c r="AR161" s="69"/>
      <c r="AS161" s="69"/>
      <c r="AT161" s="71">
        <f t="shared" si="28"/>
        <v>-0.65462910256417217</v>
      </c>
      <c r="AU161" s="69"/>
      <c r="AV161" s="72">
        <v>9.9181656975778569</v>
      </c>
      <c r="AW161" s="69">
        <v>14.247397902667053</v>
      </c>
      <c r="AX161" s="73">
        <f t="shared" si="29"/>
        <v>4.3292322050891965</v>
      </c>
      <c r="BD161" s="68"/>
      <c r="BH161" s="68"/>
    </row>
    <row r="162" spans="1:60" ht="11.25" x14ac:dyDescent="0.2">
      <c r="A162" s="8">
        <v>153</v>
      </c>
      <c r="B162" s="9" t="s">
        <v>246</v>
      </c>
      <c r="C162" s="8">
        <v>1</v>
      </c>
      <c r="D162" s="64">
        <v>3464000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4496618</v>
      </c>
      <c r="K162" s="65">
        <v>1619280</v>
      </c>
      <c r="L162" s="11">
        <v>0</v>
      </c>
      <c r="M162" s="11">
        <v>5957</v>
      </c>
      <c r="N162" s="11">
        <v>245706</v>
      </c>
      <c r="O162" s="11">
        <v>105071.67999999999</v>
      </c>
      <c r="P162" s="11">
        <v>0</v>
      </c>
      <c r="Q162" s="11">
        <v>0</v>
      </c>
      <c r="R162" s="11">
        <v>0</v>
      </c>
      <c r="S162" s="11">
        <v>0</v>
      </c>
      <c r="T162" s="11" t="s">
        <v>90</v>
      </c>
      <c r="U162" s="11">
        <f t="shared" si="26"/>
        <v>9936632.6799999997</v>
      </c>
      <c r="V162" s="66">
        <f t="shared" si="20"/>
        <v>9.9623153955948158</v>
      </c>
      <c r="W162" s="11"/>
      <c r="X162" s="11">
        <v>99599000.579999998</v>
      </c>
      <c r="Y162" s="11">
        <v>99742201.340000004</v>
      </c>
      <c r="Z162" s="11">
        <f t="shared" si="21"/>
        <v>143200.76000000536</v>
      </c>
      <c r="AA162" s="11">
        <f t="shared" si="22"/>
        <v>14266.111360089317</v>
      </c>
      <c r="AB162" s="11"/>
      <c r="AC162" s="66">
        <v>100.00003431689326</v>
      </c>
      <c r="AD162" s="66">
        <f t="shared" si="23"/>
        <v>100.12945375745647</v>
      </c>
      <c r="AE162" s="67">
        <f t="shared" si="24"/>
        <v>0.1294194405632112</v>
      </c>
      <c r="AF162" s="11">
        <v>86</v>
      </c>
      <c r="AG162" s="68">
        <v>1</v>
      </c>
      <c r="AH162" s="66">
        <f t="shared" si="25"/>
        <v>100.12945375745647</v>
      </c>
      <c r="AI162" s="11"/>
      <c r="AJ162" s="11"/>
      <c r="AK162" s="69">
        <v>100.00003431689326</v>
      </c>
      <c r="AL162" s="69">
        <v>99.111999884487872</v>
      </c>
      <c r="AM162" s="69">
        <v>99.144820225529358</v>
      </c>
      <c r="AN162" s="69">
        <v>100.00003431689326</v>
      </c>
      <c r="AO162" s="70">
        <v>100.27749164160988</v>
      </c>
      <c r="AP162" s="69">
        <f t="shared" si="27"/>
        <v>100.12945375745647</v>
      </c>
      <c r="AQ162" s="69"/>
      <c r="AR162" s="69"/>
      <c r="AS162" s="69"/>
      <c r="AT162" s="71">
        <f t="shared" si="28"/>
        <v>-0.14803788415341046</v>
      </c>
      <c r="AU162" s="69"/>
      <c r="AV162" s="72">
        <v>9.2574266490542065</v>
      </c>
      <c r="AW162" s="69">
        <v>9.4144724309003021</v>
      </c>
      <c r="AX162" s="73">
        <f t="shared" si="29"/>
        <v>0.15704578184609552</v>
      </c>
      <c r="BD162" s="68"/>
      <c r="BH162" s="68"/>
    </row>
    <row r="163" spans="1:60" ht="11.25" x14ac:dyDescent="0.2">
      <c r="A163" s="8">
        <v>154</v>
      </c>
      <c r="B163" s="9" t="s">
        <v>247</v>
      </c>
      <c r="C163" s="8">
        <v>1</v>
      </c>
      <c r="D163" s="64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65">
        <v>0</v>
      </c>
      <c r="L163" s="11">
        <v>0</v>
      </c>
      <c r="M163" s="11">
        <v>0</v>
      </c>
      <c r="N163" s="11">
        <v>6838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 t="s">
        <v>101</v>
      </c>
      <c r="U163" s="11">
        <f t="shared" si="26"/>
        <v>6838</v>
      </c>
      <c r="V163" s="66">
        <f t="shared" si="20"/>
        <v>0.23000517393914235</v>
      </c>
      <c r="W163" s="11"/>
      <c r="X163" s="11">
        <v>1255147.3</v>
      </c>
      <c r="Y163" s="11">
        <v>2972976.6</v>
      </c>
      <c r="Z163" s="11">
        <f t="shared" si="21"/>
        <v>1717829.3</v>
      </c>
      <c r="AA163" s="11">
        <f t="shared" si="22"/>
        <v>3951.0962694425516</v>
      </c>
      <c r="AB163" s="11"/>
      <c r="AC163" s="66">
        <v>211.88848099406928</v>
      </c>
      <c r="AD163" s="66">
        <f t="shared" si="23"/>
        <v>236.54797359087314</v>
      </c>
      <c r="AE163" s="67">
        <f t="shared" si="24"/>
        <v>24.659492596803858</v>
      </c>
      <c r="AF163" s="11">
        <v>0</v>
      </c>
      <c r="AG163" s="68">
        <v>1</v>
      </c>
      <c r="AH163" s="66">
        <f t="shared" si="25"/>
        <v>236.54797359087314</v>
      </c>
      <c r="AI163" s="11"/>
      <c r="AJ163" s="11"/>
      <c r="AK163" s="69">
        <v>211.88848099406928</v>
      </c>
      <c r="AL163" s="69">
        <v>210.3849530724363</v>
      </c>
      <c r="AM163" s="69">
        <v>211.8778677882668</v>
      </c>
      <c r="AN163" s="69">
        <v>211.88848099406928</v>
      </c>
      <c r="AO163" s="70">
        <v>235.87651801074796</v>
      </c>
      <c r="AP163" s="69">
        <f t="shared" si="27"/>
        <v>236.54797359087314</v>
      </c>
      <c r="AQ163" s="69"/>
      <c r="AR163" s="69"/>
      <c r="AS163" s="69"/>
      <c r="AT163" s="71">
        <f t="shared" si="28"/>
        <v>0.67145558012518336</v>
      </c>
      <c r="AU163" s="69"/>
      <c r="AV163" s="72">
        <v>-7.8249835787998903</v>
      </c>
      <c r="AW163" s="69">
        <v>1.8446913858648681</v>
      </c>
      <c r="AX163" s="73">
        <f t="shared" si="29"/>
        <v>9.6696749646647575</v>
      </c>
      <c r="BD163" s="68"/>
      <c r="BH163" s="68"/>
    </row>
    <row r="164" spans="1:60" ht="11.25" x14ac:dyDescent="0.2">
      <c r="A164" s="8">
        <v>155</v>
      </c>
      <c r="B164" s="9" t="s">
        <v>248</v>
      </c>
      <c r="C164" s="8">
        <v>1</v>
      </c>
      <c r="D164" s="64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65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 t="s">
        <v>90</v>
      </c>
      <c r="U164" s="11">
        <f t="shared" si="26"/>
        <v>0</v>
      </c>
      <c r="V164" s="66">
        <f t="shared" si="20"/>
        <v>0</v>
      </c>
      <c r="W164" s="11"/>
      <c r="X164" s="11">
        <v>90646899.40639998</v>
      </c>
      <c r="Y164" s="11">
        <v>164600421.456</v>
      </c>
      <c r="Z164" s="11">
        <f t="shared" si="21"/>
        <v>73953522.04960002</v>
      </c>
      <c r="AA164" s="11">
        <f t="shared" si="22"/>
        <v>0</v>
      </c>
      <c r="AB164" s="11"/>
      <c r="AC164" s="66">
        <v>179.73755354766377</v>
      </c>
      <c r="AD164" s="66">
        <f t="shared" si="23"/>
        <v>181.58417169686297</v>
      </c>
      <c r="AE164" s="67">
        <f t="shared" si="24"/>
        <v>1.8466181491992018</v>
      </c>
      <c r="AF164" s="11">
        <v>5</v>
      </c>
      <c r="AG164" s="68">
        <v>0</v>
      </c>
      <c r="AH164" s="66">
        <f t="shared" si="25"/>
        <v>179.73755354766377</v>
      </c>
      <c r="AI164" s="11"/>
      <c r="AJ164" s="11"/>
      <c r="AK164" s="69">
        <v>179.73755354766377</v>
      </c>
      <c r="AL164" s="69">
        <v>181.26042700895252</v>
      </c>
      <c r="AM164" s="69">
        <v>181.26042700895252</v>
      </c>
      <c r="AN164" s="69">
        <v>179.73755354766377</v>
      </c>
      <c r="AO164" s="70">
        <v>179.73755354766377</v>
      </c>
      <c r="AP164" s="69">
        <f t="shared" si="27"/>
        <v>179.73755354766377</v>
      </c>
      <c r="AQ164" s="69"/>
      <c r="AR164" s="69"/>
      <c r="AS164" s="69"/>
      <c r="AT164" s="71">
        <f t="shared" si="28"/>
        <v>0</v>
      </c>
      <c r="AU164" s="69"/>
      <c r="AV164" s="72">
        <v>7.7597875824193423</v>
      </c>
      <c r="AW164" s="69">
        <v>4.3438215342530313</v>
      </c>
      <c r="AX164" s="73">
        <f t="shared" si="29"/>
        <v>-3.415966048166311</v>
      </c>
      <c r="BD164" s="68"/>
      <c r="BH164" s="68"/>
    </row>
    <row r="165" spans="1:60" ht="11.25" x14ac:dyDescent="0.2">
      <c r="A165" s="8">
        <v>156</v>
      </c>
      <c r="B165" s="9" t="s">
        <v>249</v>
      </c>
      <c r="C165" s="8">
        <v>0</v>
      </c>
      <c r="D165" s="64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65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f t="shared" si="26"/>
        <v>0</v>
      </c>
      <c r="V165" s="66">
        <f t="shared" si="20"/>
        <v>0</v>
      </c>
      <c r="W165" s="11"/>
      <c r="X165" s="11">
        <v>0</v>
      </c>
      <c r="Y165" s="11">
        <v>0</v>
      </c>
      <c r="Z165" s="11">
        <f t="shared" si="21"/>
        <v>0</v>
      </c>
      <c r="AA165" s="11">
        <f t="shared" si="22"/>
        <v>0</v>
      </c>
      <c r="AB165" s="11"/>
      <c r="AC165" s="66">
        <v>0</v>
      </c>
      <c r="AD165" s="66">
        <f t="shared" si="23"/>
        <v>0</v>
      </c>
      <c r="AE165" s="67">
        <f t="shared" si="24"/>
        <v>0</v>
      </c>
      <c r="AF165" s="11">
        <v>0</v>
      </c>
      <c r="AG165" s="68" t="s">
        <v>92</v>
      </c>
      <c r="AH165" s="66">
        <f t="shared" si="25"/>
        <v>0</v>
      </c>
      <c r="AI165" s="11"/>
      <c r="AJ165" s="11"/>
      <c r="AK165" s="69">
        <v>0</v>
      </c>
      <c r="AL165" s="69">
        <v>0</v>
      </c>
      <c r="AM165" s="69">
        <v>0</v>
      </c>
      <c r="AN165" s="69">
        <v>0</v>
      </c>
      <c r="AO165" s="70">
        <v>0</v>
      </c>
      <c r="AP165" s="69">
        <f t="shared" si="27"/>
        <v>0</v>
      </c>
      <c r="AQ165" s="69"/>
      <c r="AR165" s="69"/>
      <c r="AS165" s="69"/>
      <c r="AT165" s="71">
        <f t="shared" si="28"/>
        <v>0</v>
      </c>
      <c r="AU165" s="69"/>
      <c r="AV165" s="72" t="s">
        <v>93</v>
      </c>
      <c r="AW165" s="69" t="s">
        <v>93</v>
      </c>
      <c r="AX165" s="73" t="str">
        <f t="shared" si="29"/>
        <v/>
      </c>
      <c r="BD165" s="68"/>
      <c r="BH165" s="68"/>
    </row>
    <row r="166" spans="1:60" ht="11.25" x14ac:dyDescent="0.2">
      <c r="A166" s="8">
        <v>157</v>
      </c>
      <c r="B166" s="9" t="s">
        <v>250</v>
      </c>
      <c r="C166" s="8">
        <v>1</v>
      </c>
      <c r="D166" s="64">
        <v>0</v>
      </c>
      <c r="E166" s="11">
        <v>72919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65">
        <v>228517</v>
      </c>
      <c r="L166" s="11">
        <v>448047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 t="s">
        <v>90</v>
      </c>
      <c r="U166" s="11">
        <f t="shared" si="26"/>
        <v>749483</v>
      </c>
      <c r="V166" s="66">
        <f t="shared" si="20"/>
        <v>5.0731775930634448</v>
      </c>
      <c r="W166" s="11"/>
      <c r="X166" s="11">
        <v>7355301.9672800004</v>
      </c>
      <c r="Y166" s="11">
        <v>14773443</v>
      </c>
      <c r="Z166" s="11">
        <f t="shared" si="21"/>
        <v>7418141.0327199996</v>
      </c>
      <c r="AA166" s="11">
        <f t="shared" si="22"/>
        <v>376335.46869379625</v>
      </c>
      <c r="AB166" s="11"/>
      <c r="AC166" s="66">
        <v>210.09257589718237</v>
      </c>
      <c r="AD166" s="66">
        <f t="shared" si="23"/>
        <v>195.73781736428521</v>
      </c>
      <c r="AE166" s="67">
        <f t="shared" si="24"/>
        <v>-14.354758532897165</v>
      </c>
      <c r="AF166" s="11">
        <v>0</v>
      </c>
      <c r="AG166" s="68">
        <v>1</v>
      </c>
      <c r="AH166" s="66">
        <f t="shared" si="25"/>
        <v>195.73781736428521</v>
      </c>
      <c r="AI166" s="11"/>
      <c r="AJ166" s="11"/>
      <c r="AK166" s="69">
        <v>210.09257589718237</v>
      </c>
      <c r="AL166" s="69">
        <v>210.09257607599881</v>
      </c>
      <c r="AM166" s="69">
        <v>210.09257589718237</v>
      </c>
      <c r="AN166" s="69">
        <v>210.09257589718237</v>
      </c>
      <c r="AO166" s="70">
        <v>210.09257589718237</v>
      </c>
      <c r="AP166" s="69">
        <f t="shared" si="27"/>
        <v>195.73781736428521</v>
      </c>
      <c r="AQ166" s="69"/>
      <c r="AR166" s="69"/>
      <c r="AS166" s="69"/>
      <c r="AT166" s="71">
        <f t="shared" si="28"/>
        <v>-14.354758532897165</v>
      </c>
      <c r="AU166" s="69"/>
      <c r="AV166" s="72">
        <v>3.4358551704616129</v>
      </c>
      <c r="AW166" s="69">
        <v>-3.5808965987772363</v>
      </c>
      <c r="AX166" s="73">
        <f t="shared" si="29"/>
        <v>-7.0167517692388497</v>
      </c>
      <c r="BD166" s="68"/>
      <c r="BH166" s="68"/>
    </row>
    <row r="167" spans="1:60" ht="11.25" x14ac:dyDescent="0.2">
      <c r="A167" s="8">
        <v>158</v>
      </c>
      <c r="B167" s="9" t="s">
        <v>251</v>
      </c>
      <c r="C167" s="8">
        <v>1</v>
      </c>
      <c r="D167" s="64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1458531</v>
      </c>
      <c r="K167" s="65">
        <v>685203</v>
      </c>
      <c r="L167" s="11">
        <v>614652</v>
      </c>
      <c r="M167" s="11">
        <v>0</v>
      </c>
      <c r="N167" s="11">
        <v>22494</v>
      </c>
      <c r="O167" s="11">
        <v>74454.66</v>
      </c>
      <c r="P167" s="11">
        <v>0</v>
      </c>
      <c r="Q167" s="11">
        <v>0</v>
      </c>
      <c r="R167" s="11">
        <v>0</v>
      </c>
      <c r="S167" s="11">
        <v>0</v>
      </c>
      <c r="T167" s="11" t="s">
        <v>90</v>
      </c>
      <c r="U167" s="11">
        <f t="shared" si="26"/>
        <v>2855334.66</v>
      </c>
      <c r="V167" s="66">
        <f t="shared" si="20"/>
        <v>9.413605033717559</v>
      </c>
      <c r="W167" s="11"/>
      <c r="X167" s="11">
        <v>20056951.579999998</v>
      </c>
      <c r="Y167" s="11">
        <v>30331999.800000001</v>
      </c>
      <c r="Z167" s="11">
        <f t="shared" si="21"/>
        <v>10275048.220000003</v>
      </c>
      <c r="AA167" s="11">
        <f t="shared" si="22"/>
        <v>967252.45645482675</v>
      </c>
      <c r="AB167" s="11"/>
      <c r="AC167" s="66">
        <v>150.63589975229203</v>
      </c>
      <c r="AD167" s="66">
        <f t="shared" si="23"/>
        <v>146.40683169832519</v>
      </c>
      <c r="AE167" s="67">
        <f t="shared" si="24"/>
        <v>-4.2290680539668415</v>
      </c>
      <c r="AF167" s="11">
        <v>46</v>
      </c>
      <c r="AG167" s="68">
        <v>1</v>
      </c>
      <c r="AH167" s="66">
        <f t="shared" si="25"/>
        <v>146.40683169832519</v>
      </c>
      <c r="AI167" s="11"/>
      <c r="AJ167" s="11"/>
      <c r="AK167" s="69">
        <v>150.63589975229203</v>
      </c>
      <c r="AL167" s="69">
        <v>150.63589873672967</v>
      </c>
      <c r="AM167" s="69">
        <v>150.63589975229203</v>
      </c>
      <c r="AN167" s="69">
        <v>150.63589975229203</v>
      </c>
      <c r="AO167" s="70">
        <v>148.96999254473724</v>
      </c>
      <c r="AP167" s="69">
        <f t="shared" si="27"/>
        <v>146.40683169832519</v>
      </c>
      <c r="AQ167" s="69"/>
      <c r="AR167" s="69"/>
      <c r="AS167" s="69"/>
      <c r="AT167" s="71">
        <f t="shared" si="28"/>
        <v>-2.5631608464120461</v>
      </c>
      <c r="AU167" s="69"/>
      <c r="AV167" s="72">
        <v>8.6164782950368952</v>
      </c>
      <c r="AW167" s="69">
        <v>5.2312570335154458</v>
      </c>
      <c r="AX167" s="73">
        <f t="shared" si="29"/>
        <v>-3.3852212615214494</v>
      </c>
      <c r="BD167" s="68"/>
      <c r="BH167" s="68"/>
    </row>
    <row r="168" spans="1:60" ht="11.25" x14ac:dyDescent="0.2">
      <c r="A168" s="8">
        <v>159</v>
      </c>
      <c r="B168" s="9" t="s">
        <v>252</v>
      </c>
      <c r="C168" s="8">
        <v>1</v>
      </c>
      <c r="D168" s="64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593267</v>
      </c>
      <c r="J168" s="11">
        <v>856347.63</v>
      </c>
      <c r="K168" s="65">
        <v>689154</v>
      </c>
      <c r="L168" s="11">
        <v>1094440</v>
      </c>
      <c r="M168" s="11">
        <v>0</v>
      </c>
      <c r="N168" s="11">
        <v>23386</v>
      </c>
      <c r="O168" s="11">
        <v>8292.34</v>
      </c>
      <c r="P168" s="11">
        <v>0</v>
      </c>
      <c r="Q168" s="11">
        <v>0</v>
      </c>
      <c r="R168" s="11">
        <v>0</v>
      </c>
      <c r="S168" s="11">
        <v>0</v>
      </c>
      <c r="T168" s="11" t="s">
        <v>90</v>
      </c>
      <c r="U168" s="11">
        <f t="shared" si="26"/>
        <v>3264886.9699999997</v>
      </c>
      <c r="V168" s="66">
        <f t="shared" si="20"/>
        <v>6.8009746996948879</v>
      </c>
      <c r="W168" s="11"/>
      <c r="X168" s="11">
        <v>33192700.990000002</v>
      </c>
      <c r="Y168" s="11">
        <v>48006162.560000002</v>
      </c>
      <c r="Z168" s="11">
        <f t="shared" si="21"/>
        <v>14813461.57</v>
      </c>
      <c r="AA168" s="11">
        <f t="shared" si="22"/>
        <v>1007459.7735247251</v>
      </c>
      <c r="AB168" s="11"/>
      <c r="AC168" s="66">
        <v>142.28366228894515</v>
      </c>
      <c r="AD168" s="66">
        <f t="shared" si="23"/>
        <v>141.59348707607322</v>
      </c>
      <c r="AE168" s="67">
        <f t="shared" si="24"/>
        <v>-0.69017521287193517</v>
      </c>
      <c r="AF168" s="11">
        <v>11</v>
      </c>
      <c r="AG168" s="68">
        <v>1</v>
      </c>
      <c r="AH168" s="66">
        <f t="shared" si="25"/>
        <v>141.59348707607322</v>
      </c>
      <c r="AI168" s="11"/>
      <c r="AJ168" s="11"/>
      <c r="AK168" s="69">
        <v>142.28366228894515</v>
      </c>
      <c r="AL168" s="69">
        <v>142.28366250104395</v>
      </c>
      <c r="AM168" s="69">
        <v>142.28366228894515</v>
      </c>
      <c r="AN168" s="69">
        <v>142.28366228894515</v>
      </c>
      <c r="AO168" s="70">
        <v>141.59344688148929</v>
      </c>
      <c r="AP168" s="69">
        <f t="shared" si="27"/>
        <v>141.59348707607322</v>
      </c>
      <c r="AQ168" s="69"/>
      <c r="AR168" s="69"/>
      <c r="AS168" s="69"/>
      <c r="AT168" s="71">
        <f t="shared" si="28"/>
        <v>4.0194583931452144E-5</v>
      </c>
      <c r="AU168" s="69"/>
      <c r="AV168" s="72">
        <v>5.2768947780483426</v>
      </c>
      <c r="AW168" s="69">
        <v>4.8500958051674665</v>
      </c>
      <c r="AX168" s="73">
        <f t="shared" si="29"/>
        <v>-0.42679897288087609</v>
      </c>
      <c r="BD168" s="68"/>
      <c r="BH168" s="68"/>
    </row>
    <row r="169" spans="1:60" ht="11.25" x14ac:dyDescent="0.2">
      <c r="A169" s="8">
        <v>160</v>
      </c>
      <c r="B169" s="9" t="s">
        <v>253</v>
      </c>
      <c r="C169" s="8">
        <v>1</v>
      </c>
      <c r="D169" s="64">
        <v>0</v>
      </c>
      <c r="E169" s="11">
        <v>2382.44</v>
      </c>
      <c r="F169" s="11">
        <v>0</v>
      </c>
      <c r="G169" s="11">
        <v>0</v>
      </c>
      <c r="H169" s="11">
        <v>0</v>
      </c>
      <c r="I169" s="11">
        <v>762367.97</v>
      </c>
      <c r="J169" s="11">
        <v>7095584.5899999999</v>
      </c>
      <c r="K169" s="65">
        <v>0</v>
      </c>
      <c r="L169" s="11">
        <v>8397452.1500000004</v>
      </c>
      <c r="M169" s="11">
        <v>14590</v>
      </c>
      <c r="N169" s="11">
        <v>0</v>
      </c>
      <c r="O169" s="11">
        <v>2960994.33</v>
      </c>
      <c r="P169" s="11">
        <v>0</v>
      </c>
      <c r="Q169" s="11">
        <v>0</v>
      </c>
      <c r="R169" s="11">
        <v>0</v>
      </c>
      <c r="S169" s="11">
        <v>0</v>
      </c>
      <c r="T169" s="11" t="s">
        <v>90</v>
      </c>
      <c r="U169" s="11">
        <f t="shared" si="26"/>
        <v>19233371.48</v>
      </c>
      <c r="V169" s="66">
        <f t="shared" si="20"/>
        <v>6.5505477769222331</v>
      </c>
      <c r="W169" s="11"/>
      <c r="X169" s="11">
        <v>288791629.52999997</v>
      </c>
      <c r="Y169" s="11">
        <v>293614704.22000003</v>
      </c>
      <c r="Z169" s="11">
        <f t="shared" si="21"/>
        <v>4823074.6900000572</v>
      </c>
      <c r="AA169" s="11">
        <f t="shared" si="22"/>
        <v>315937.81188509765</v>
      </c>
      <c r="AB169" s="11"/>
      <c r="AC169" s="66">
        <v>100.20791083539432</v>
      </c>
      <c r="AD169" s="66">
        <f t="shared" si="23"/>
        <v>101.5606881977328</v>
      </c>
      <c r="AE169" s="67">
        <f t="shared" si="24"/>
        <v>1.352777362338486</v>
      </c>
      <c r="AF169" s="11">
        <v>2315</v>
      </c>
      <c r="AG169" s="68">
        <v>1</v>
      </c>
      <c r="AH169" s="66">
        <f t="shared" si="25"/>
        <v>101.5606881977328</v>
      </c>
      <c r="AI169" s="11"/>
      <c r="AJ169" s="11"/>
      <c r="AK169" s="69">
        <v>100.20791083539432</v>
      </c>
      <c r="AL169" s="69">
        <v>100.20610712263</v>
      </c>
      <c r="AM169" s="69">
        <v>100.20791083539432</v>
      </c>
      <c r="AN169" s="69">
        <v>100.20791083539432</v>
      </c>
      <c r="AO169" s="70">
        <v>100.20791083539432</v>
      </c>
      <c r="AP169" s="69">
        <f t="shared" si="27"/>
        <v>101.5606881977328</v>
      </c>
      <c r="AQ169" s="69"/>
      <c r="AR169" s="69"/>
      <c r="AS169" s="69"/>
      <c r="AT169" s="71">
        <f t="shared" si="28"/>
        <v>1.352777362338486</v>
      </c>
      <c r="AU169" s="69"/>
      <c r="AV169" s="72">
        <v>11.988370942050203</v>
      </c>
      <c r="AW169" s="69">
        <v>13.605059775129922</v>
      </c>
      <c r="AX169" s="73">
        <f t="shared" si="29"/>
        <v>1.6166888330797189</v>
      </c>
      <c r="BD169" s="68"/>
      <c r="BH169" s="68"/>
    </row>
    <row r="170" spans="1:60" ht="11.25" x14ac:dyDescent="0.2">
      <c r="A170" s="8">
        <v>161</v>
      </c>
      <c r="B170" s="9" t="s">
        <v>254</v>
      </c>
      <c r="C170" s="8">
        <v>1</v>
      </c>
      <c r="D170" s="64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627461</v>
      </c>
      <c r="K170" s="65">
        <v>592179</v>
      </c>
      <c r="L170" s="11">
        <v>569603</v>
      </c>
      <c r="M170" s="11">
        <v>0</v>
      </c>
      <c r="N170" s="11">
        <v>134513</v>
      </c>
      <c r="O170" s="11">
        <v>27459.18</v>
      </c>
      <c r="P170" s="11">
        <v>0</v>
      </c>
      <c r="Q170" s="11">
        <v>0</v>
      </c>
      <c r="R170" s="11">
        <v>0</v>
      </c>
      <c r="S170" s="11">
        <v>0</v>
      </c>
      <c r="T170" s="11" t="s">
        <v>90</v>
      </c>
      <c r="U170" s="11">
        <f t="shared" si="26"/>
        <v>1951215.18</v>
      </c>
      <c r="V170" s="66">
        <f t="shared" si="20"/>
        <v>4.3809445935223579</v>
      </c>
      <c r="W170" s="11"/>
      <c r="X170" s="11">
        <v>32627792.160000004</v>
      </c>
      <c r="Y170" s="11">
        <v>44538686.539999999</v>
      </c>
      <c r="Z170" s="11">
        <f t="shared" si="21"/>
        <v>11910894.379999995</v>
      </c>
      <c r="AA170" s="11">
        <f t="shared" si="22"/>
        <v>521809.68338076817</v>
      </c>
      <c r="AB170" s="11"/>
      <c r="AC170" s="66">
        <v>142.13856863129058</v>
      </c>
      <c r="AD170" s="66">
        <f t="shared" si="23"/>
        <v>134.90608448395616</v>
      </c>
      <c r="AE170" s="67">
        <f t="shared" si="24"/>
        <v>-7.2324841473344179</v>
      </c>
      <c r="AF170" s="11">
        <v>21</v>
      </c>
      <c r="AG170" s="68">
        <v>1</v>
      </c>
      <c r="AH170" s="66">
        <f t="shared" si="25"/>
        <v>134.90608448395616</v>
      </c>
      <c r="AI170" s="11"/>
      <c r="AJ170" s="11"/>
      <c r="AK170" s="69">
        <v>142.13856863129058</v>
      </c>
      <c r="AL170" s="69">
        <v>151.79635735992042</v>
      </c>
      <c r="AM170" s="69">
        <v>142.13856863129058</v>
      </c>
      <c r="AN170" s="69">
        <v>142.13856863129058</v>
      </c>
      <c r="AO170" s="70">
        <v>134.48667032343943</v>
      </c>
      <c r="AP170" s="69">
        <f t="shared" si="27"/>
        <v>134.90608448395616</v>
      </c>
      <c r="AQ170" s="69"/>
      <c r="AR170" s="69"/>
      <c r="AS170" s="69"/>
      <c r="AT170" s="71">
        <f t="shared" si="28"/>
        <v>0.41941416051673741</v>
      </c>
      <c r="AU170" s="69"/>
      <c r="AV170" s="72">
        <v>6.3103622832173096</v>
      </c>
      <c r="AW170" s="69">
        <v>5.3255294417248082</v>
      </c>
      <c r="AX170" s="73">
        <f t="shared" si="29"/>
        <v>-0.98483284149250139</v>
      </c>
      <c r="BD170" s="68"/>
      <c r="BH170" s="68"/>
    </row>
    <row r="171" spans="1:60" ht="11.25" x14ac:dyDescent="0.2">
      <c r="A171" s="8">
        <v>162</v>
      </c>
      <c r="B171" s="9" t="s">
        <v>255</v>
      </c>
      <c r="C171" s="8">
        <v>1</v>
      </c>
      <c r="D171" s="64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310260</v>
      </c>
      <c r="K171" s="65">
        <v>190979</v>
      </c>
      <c r="L171" s="11">
        <v>1239587</v>
      </c>
      <c r="M171" s="11">
        <v>0</v>
      </c>
      <c r="N171" s="11">
        <v>68747</v>
      </c>
      <c r="O171" s="11">
        <v>34562.5</v>
      </c>
      <c r="P171" s="11">
        <v>0</v>
      </c>
      <c r="Q171" s="11">
        <v>0</v>
      </c>
      <c r="R171" s="11">
        <v>0</v>
      </c>
      <c r="S171" s="11">
        <v>0</v>
      </c>
      <c r="T171" s="11" t="s">
        <v>90</v>
      </c>
      <c r="U171" s="11">
        <f t="shared" si="26"/>
        <v>1844135.5</v>
      </c>
      <c r="V171" s="66">
        <f t="shared" si="20"/>
        <v>7.3352982585992699</v>
      </c>
      <c r="W171" s="11"/>
      <c r="X171" s="11">
        <v>20659694.909999996</v>
      </c>
      <c r="Y171" s="11">
        <v>25140566</v>
      </c>
      <c r="Z171" s="11">
        <f t="shared" si="21"/>
        <v>4480871.0900000036</v>
      </c>
      <c r="AA171" s="11">
        <f t="shared" si="22"/>
        <v>328685.25903484836</v>
      </c>
      <c r="AB171" s="11"/>
      <c r="AC171" s="66">
        <v>120.7516239748509</v>
      </c>
      <c r="AD171" s="66">
        <f t="shared" si="23"/>
        <v>120.09800168421343</v>
      </c>
      <c r="AE171" s="67">
        <f t="shared" si="24"/>
        <v>-0.65362229063747179</v>
      </c>
      <c r="AF171" s="11">
        <v>26</v>
      </c>
      <c r="AG171" s="68">
        <v>1</v>
      </c>
      <c r="AH171" s="66">
        <f t="shared" si="25"/>
        <v>120.09800168421343</v>
      </c>
      <c r="AI171" s="11"/>
      <c r="AJ171" s="11"/>
      <c r="AK171" s="69">
        <v>120.7516239748509</v>
      </c>
      <c r="AL171" s="69">
        <v>120.74578425172081</v>
      </c>
      <c r="AM171" s="69">
        <v>120.75156776031642</v>
      </c>
      <c r="AN171" s="69">
        <v>120.7516239748509</v>
      </c>
      <c r="AO171" s="70">
        <v>120.7516239748509</v>
      </c>
      <c r="AP171" s="69">
        <f t="shared" si="27"/>
        <v>120.09800168421343</v>
      </c>
      <c r="AQ171" s="69"/>
      <c r="AR171" s="69"/>
      <c r="AS171" s="69"/>
      <c r="AT171" s="71">
        <f t="shared" si="28"/>
        <v>-0.65362229063747179</v>
      </c>
      <c r="AU171" s="69"/>
      <c r="AV171" s="72">
        <v>3.0068086082826588</v>
      </c>
      <c r="AW171" s="69">
        <v>2.4004478963541431</v>
      </c>
      <c r="AX171" s="73">
        <f t="shared" si="29"/>
        <v>-0.60636071192851571</v>
      </c>
      <c r="BD171" s="68"/>
      <c r="BH171" s="68"/>
    </row>
    <row r="172" spans="1:60" ht="11.25" x14ac:dyDescent="0.2">
      <c r="A172" s="8">
        <v>163</v>
      </c>
      <c r="B172" s="9" t="s">
        <v>256</v>
      </c>
      <c r="C172" s="8">
        <v>1</v>
      </c>
      <c r="D172" s="64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3903527</v>
      </c>
      <c r="K172" s="65">
        <v>5855291</v>
      </c>
      <c r="L172" s="11">
        <v>6332920</v>
      </c>
      <c r="M172" s="11">
        <v>31651</v>
      </c>
      <c r="N172" s="11">
        <v>0</v>
      </c>
      <c r="O172" s="11">
        <v>2482882.4300000002</v>
      </c>
      <c r="P172" s="11">
        <v>0</v>
      </c>
      <c r="Q172" s="11">
        <v>0</v>
      </c>
      <c r="R172" s="11">
        <v>0</v>
      </c>
      <c r="S172" s="11">
        <v>0</v>
      </c>
      <c r="T172" s="11" t="s">
        <v>257</v>
      </c>
      <c r="U172" s="11">
        <f t="shared" si="26"/>
        <v>18606271.43</v>
      </c>
      <c r="V172" s="66">
        <f t="shared" si="20"/>
        <v>5.6951894452767009</v>
      </c>
      <c r="W172" s="11"/>
      <c r="X172" s="11">
        <v>329943497.06999999</v>
      </c>
      <c r="Y172" s="11">
        <v>326701536.60000002</v>
      </c>
      <c r="Z172" s="11">
        <f t="shared" si="21"/>
        <v>0</v>
      </c>
      <c r="AA172" s="11">
        <f t="shared" si="22"/>
        <v>0</v>
      </c>
      <c r="AB172" s="11"/>
      <c r="AC172" s="66">
        <v>100.66191221021963</v>
      </c>
      <c r="AD172" s="66">
        <f t="shared" si="23"/>
        <v>99.0174194979475</v>
      </c>
      <c r="AE172" s="67">
        <f t="shared" si="24"/>
        <v>-1.6444927122721253</v>
      </c>
      <c r="AF172" s="11">
        <v>1946</v>
      </c>
      <c r="AG172" s="68">
        <v>1</v>
      </c>
      <c r="AH172" s="66">
        <f t="shared" si="25"/>
        <v>99.0174194979475</v>
      </c>
      <c r="AI172" s="11"/>
      <c r="AJ172" s="11"/>
      <c r="AK172" s="69">
        <v>100.66191221021963</v>
      </c>
      <c r="AL172" s="69">
        <v>100.86711624288169</v>
      </c>
      <c r="AM172" s="69">
        <v>100.66191221021963</v>
      </c>
      <c r="AN172" s="69">
        <v>100.66191221021963</v>
      </c>
      <c r="AO172" s="70">
        <v>99.245703200084876</v>
      </c>
      <c r="AP172" s="69">
        <f t="shared" si="27"/>
        <v>99.0174194979475</v>
      </c>
      <c r="AQ172" s="69"/>
      <c r="AR172" s="69"/>
      <c r="AS172" s="69"/>
      <c r="AT172" s="71">
        <f t="shared" si="28"/>
        <v>-0.22828370213737514</v>
      </c>
      <c r="AU172" s="69"/>
      <c r="AV172" s="72">
        <v>10.076345998506774</v>
      </c>
      <c r="AW172" s="69">
        <v>8.2294977780381959</v>
      </c>
      <c r="AX172" s="73">
        <f t="shared" si="29"/>
        <v>-1.8468482204685781</v>
      </c>
      <c r="BD172" s="68"/>
      <c r="BH172" s="68"/>
    </row>
    <row r="173" spans="1:60" ht="11.25" x14ac:dyDescent="0.2">
      <c r="A173" s="8">
        <v>164</v>
      </c>
      <c r="B173" s="9" t="s">
        <v>258</v>
      </c>
      <c r="C173" s="8">
        <v>1</v>
      </c>
      <c r="D173" s="64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533532</v>
      </c>
      <c r="K173" s="65">
        <v>918250</v>
      </c>
      <c r="L173" s="11">
        <v>1150000</v>
      </c>
      <c r="M173" s="11">
        <v>1152</v>
      </c>
      <c r="N173" s="11">
        <v>0</v>
      </c>
      <c r="O173" s="11">
        <v>12711.51</v>
      </c>
      <c r="P173" s="11">
        <v>0</v>
      </c>
      <c r="Q173" s="11">
        <v>0</v>
      </c>
      <c r="R173" s="11">
        <v>0</v>
      </c>
      <c r="S173" s="11">
        <v>0</v>
      </c>
      <c r="T173" s="11" t="s">
        <v>101</v>
      </c>
      <c r="U173" s="11">
        <f t="shared" si="26"/>
        <v>1810645.5099999998</v>
      </c>
      <c r="V173" s="66">
        <f t="shared" si="20"/>
        <v>4.5955700975125202</v>
      </c>
      <c r="W173" s="11"/>
      <c r="X173" s="11">
        <v>27452371.780520003</v>
      </c>
      <c r="Y173" s="11">
        <v>39399801.799999997</v>
      </c>
      <c r="Z173" s="11">
        <f t="shared" si="21"/>
        <v>11947430.019479994</v>
      </c>
      <c r="AA173" s="11">
        <f t="shared" si="22"/>
        <v>549052.52139645687</v>
      </c>
      <c r="AB173" s="11"/>
      <c r="AC173" s="66">
        <v>144.12974582165708</v>
      </c>
      <c r="AD173" s="66">
        <f t="shared" si="23"/>
        <v>141.52055636289953</v>
      </c>
      <c r="AE173" s="67">
        <f t="shared" si="24"/>
        <v>-2.6091894587575553</v>
      </c>
      <c r="AF173" s="11">
        <v>6</v>
      </c>
      <c r="AG173" s="68">
        <v>1</v>
      </c>
      <c r="AH173" s="66">
        <f t="shared" si="25"/>
        <v>141.52055636289953</v>
      </c>
      <c r="AI173" s="11"/>
      <c r="AJ173" s="11"/>
      <c r="AK173" s="69">
        <v>144.12974582165708</v>
      </c>
      <c r="AL173" s="69">
        <v>133.93978902798759</v>
      </c>
      <c r="AM173" s="69">
        <v>133.93979035741273</v>
      </c>
      <c r="AN173" s="69">
        <v>144.12974582165708</v>
      </c>
      <c r="AO173" s="70">
        <v>141.27479083019975</v>
      </c>
      <c r="AP173" s="69">
        <f t="shared" si="27"/>
        <v>141.52055636289953</v>
      </c>
      <c r="AQ173" s="69"/>
      <c r="AR173" s="69"/>
      <c r="AS173" s="69"/>
      <c r="AT173" s="71">
        <f t="shared" si="28"/>
        <v>0.24576553269977808</v>
      </c>
      <c r="AU173" s="69"/>
      <c r="AV173" s="72">
        <v>7.7048134805162132</v>
      </c>
      <c r="AW173" s="69">
        <v>5.6523584087786976</v>
      </c>
      <c r="AX173" s="73">
        <f t="shared" si="29"/>
        <v>-2.0524550717375156</v>
      </c>
      <c r="BD173" s="68"/>
      <c r="BH173" s="68"/>
    </row>
    <row r="174" spans="1:60" ht="11.25" x14ac:dyDescent="0.2">
      <c r="A174" s="8">
        <v>165</v>
      </c>
      <c r="B174" s="9" t="s">
        <v>259</v>
      </c>
      <c r="C174" s="8">
        <v>1</v>
      </c>
      <c r="D174" s="64">
        <v>0</v>
      </c>
      <c r="E174" s="11">
        <v>84000</v>
      </c>
      <c r="F174" s="11">
        <v>0</v>
      </c>
      <c r="G174" s="11">
        <v>0</v>
      </c>
      <c r="H174" s="11">
        <v>0</v>
      </c>
      <c r="I174" s="11">
        <v>0</v>
      </c>
      <c r="J174" s="11">
        <v>2800000</v>
      </c>
      <c r="K174" s="65">
        <v>1105143.27</v>
      </c>
      <c r="L174" s="11">
        <v>3891557</v>
      </c>
      <c r="M174" s="11">
        <v>8164</v>
      </c>
      <c r="N174" s="11">
        <v>0</v>
      </c>
      <c r="O174" s="11">
        <v>741505.1</v>
      </c>
      <c r="P174" s="11">
        <v>0</v>
      </c>
      <c r="Q174" s="11">
        <v>0</v>
      </c>
      <c r="R174" s="11">
        <v>0</v>
      </c>
      <c r="S174" s="11">
        <v>0</v>
      </c>
      <c r="T174" s="11" t="s">
        <v>90</v>
      </c>
      <c r="U174" s="11">
        <f t="shared" si="26"/>
        <v>8630369.3699999992</v>
      </c>
      <c r="V174" s="66">
        <f t="shared" si="20"/>
        <v>7.3436271963871844</v>
      </c>
      <c r="W174" s="11"/>
      <c r="X174" s="11">
        <v>117616659.13781999</v>
      </c>
      <c r="Y174" s="11">
        <v>117521888.56</v>
      </c>
      <c r="Z174" s="11">
        <f t="shared" si="21"/>
        <v>0</v>
      </c>
      <c r="AA174" s="11">
        <f t="shared" si="22"/>
        <v>0</v>
      </c>
      <c r="AB174" s="11"/>
      <c r="AC174" s="66">
        <v>98.322519819114376</v>
      </c>
      <c r="AD174" s="66">
        <f t="shared" si="23"/>
        <v>99.919424188278512</v>
      </c>
      <c r="AE174" s="67">
        <f t="shared" si="24"/>
        <v>1.596904369164136</v>
      </c>
      <c r="AF174" s="11">
        <v>596</v>
      </c>
      <c r="AG174" s="68">
        <v>1</v>
      </c>
      <c r="AH174" s="66">
        <f t="shared" si="25"/>
        <v>99.919424188278512</v>
      </c>
      <c r="AI174" s="11"/>
      <c r="AJ174" s="11"/>
      <c r="AK174" s="69">
        <v>98.322519819114376</v>
      </c>
      <c r="AL174" s="69">
        <v>98.481673121615728</v>
      </c>
      <c r="AM174" s="69">
        <v>98.322519819114376</v>
      </c>
      <c r="AN174" s="69">
        <v>98.322519819114376</v>
      </c>
      <c r="AO174" s="70">
        <v>99.989427877044676</v>
      </c>
      <c r="AP174" s="69">
        <f t="shared" si="27"/>
        <v>99.919424188278512</v>
      </c>
      <c r="AQ174" s="69"/>
      <c r="AR174" s="69"/>
      <c r="AS174" s="69"/>
      <c r="AT174" s="71">
        <f t="shared" si="28"/>
        <v>-7.0003688766163918E-2</v>
      </c>
      <c r="AU174" s="69"/>
      <c r="AV174" s="72">
        <v>11.535578507539256</v>
      </c>
      <c r="AW174" s="69">
        <v>13.347082656981465</v>
      </c>
      <c r="AX174" s="73">
        <f t="shared" si="29"/>
        <v>1.8115041494422091</v>
      </c>
      <c r="BD174" s="68"/>
      <c r="BH174" s="68"/>
    </row>
    <row r="175" spans="1:60" ht="11.25" x14ac:dyDescent="0.2">
      <c r="A175" s="8">
        <v>166</v>
      </c>
      <c r="B175" s="9" t="s">
        <v>260</v>
      </c>
      <c r="C175" s="8">
        <v>0</v>
      </c>
      <c r="D175" s="64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65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f t="shared" si="26"/>
        <v>0</v>
      </c>
      <c r="V175" s="66">
        <f t="shared" si="20"/>
        <v>0</v>
      </c>
      <c r="W175" s="11"/>
      <c r="X175" s="11">
        <v>0</v>
      </c>
      <c r="Y175" s="11">
        <v>0</v>
      </c>
      <c r="Z175" s="11">
        <f t="shared" si="21"/>
        <v>0</v>
      </c>
      <c r="AA175" s="11">
        <f t="shared" si="22"/>
        <v>0</v>
      </c>
      <c r="AB175" s="11"/>
      <c r="AC175" s="66">
        <v>0</v>
      </c>
      <c r="AD175" s="66">
        <f t="shared" si="23"/>
        <v>0</v>
      </c>
      <c r="AE175" s="67">
        <f t="shared" si="24"/>
        <v>0</v>
      </c>
      <c r="AF175" s="11">
        <v>0</v>
      </c>
      <c r="AG175" s="68" t="s">
        <v>92</v>
      </c>
      <c r="AH175" s="66">
        <f t="shared" si="25"/>
        <v>0</v>
      </c>
      <c r="AI175" s="11"/>
      <c r="AJ175" s="11"/>
      <c r="AK175" s="69">
        <v>0</v>
      </c>
      <c r="AL175" s="69">
        <v>0</v>
      </c>
      <c r="AM175" s="69">
        <v>0</v>
      </c>
      <c r="AN175" s="69">
        <v>0</v>
      </c>
      <c r="AO175" s="70">
        <v>0</v>
      </c>
      <c r="AP175" s="69">
        <f t="shared" si="27"/>
        <v>0</v>
      </c>
      <c r="AQ175" s="69"/>
      <c r="AR175" s="69"/>
      <c r="AS175" s="69"/>
      <c r="AT175" s="71">
        <f t="shared" si="28"/>
        <v>0</v>
      </c>
      <c r="AU175" s="69"/>
      <c r="AV175" s="72" t="s">
        <v>93</v>
      </c>
      <c r="AW175" s="69" t="s">
        <v>93</v>
      </c>
      <c r="AX175" s="73" t="str">
        <f t="shared" si="29"/>
        <v/>
      </c>
      <c r="BD175" s="68"/>
      <c r="BH175" s="68"/>
    </row>
    <row r="176" spans="1:60" ht="11.25" x14ac:dyDescent="0.2">
      <c r="A176" s="8">
        <v>167</v>
      </c>
      <c r="B176" s="9" t="s">
        <v>261</v>
      </c>
      <c r="C176" s="8">
        <v>1</v>
      </c>
      <c r="D176" s="64">
        <v>0</v>
      </c>
      <c r="E176" s="11">
        <v>75000</v>
      </c>
      <c r="F176" s="11">
        <v>0</v>
      </c>
      <c r="G176" s="11">
        <v>0</v>
      </c>
      <c r="H176" s="11">
        <v>0</v>
      </c>
      <c r="I176" s="11">
        <v>0</v>
      </c>
      <c r="J176" s="11">
        <v>909661</v>
      </c>
      <c r="K176" s="65">
        <v>1640886</v>
      </c>
      <c r="L176" s="11">
        <v>2410153</v>
      </c>
      <c r="M176" s="11">
        <v>0</v>
      </c>
      <c r="N176" s="11">
        <v>0</v>
      </c>
      <c r="O176" s="11">
        <v>91069.58</v>
      </c>
      <c r="P176" s="11">
        <v>0</v>
      </c>
      <c r="Q176" s="11">
        <v>0</v>
      </c>
      <c r="R176" s="11">
        <v>0</v>
      </c>
      <c r="S176" s="11">
        <v>0</v>
      </c>
      <c r="T176" s="11" t="s">
        <v>101</v>
      </c>
      <c r="U176" s="11">
        <f t="shared" si="26"/>
        <v>3439662.4800000004</v>
      </c>
      <c r="V176" s="66">
        <f t="shared" si="20"/>
        <v>5.0131149601436515</v>
      </c>
      <c r="W176" s="11"/>
      <c r="X176" s="11">
        <v>46129087.005899996</v>
      </c>
      <c r="Y176" s="11">
        <v>68613277.519999996</v>
      </c>
      <c r="Z176" s="11">
        <f t="shared" si="21"/>
        <v>22484190.5141</v>
      </c>
      <c r="AA176" s="11">
        <f t="shared" si="22"/>
        <v>1127158.3183295471</v>
      </c>
      <c r="AB176" s="11"/>
      <c r="AC176" s="66">
        <v>148.00875742147787</v>
      </c>
      <c r="AD176" s="66">
        <f t="shared" si="23"/>
        <v>146.29840645456272</v>
      </c>
      <c r="AE176" s="67">
        <f t="shared" si="24"/>
        <v>-1.7103509669151435</v>
      </c>
      <c r="AF176" s="11">
        <v>44</v>
      </c>
      <c r="AG176" s="68">
        <v>1</v>
      </c>
      <c r="AH176" s="66">
        <f t="shared" si="25"/>
        <v>146.29840645456272</v>
      </c>
      <c r="AI176" s="11"/>
      <c r="AJ176" s="11"/>
      <c r="AK176" s="69">
        <v>148.00875742147787</v>
      </c>
      <c r="AL176" s="69">
        <v>148.57987490457063</v>
      </c>
      <c r="AM176" s="69">
        <v>148.01678438967539</v>
      </c>
      <c r="AN176" s="69">
        <v>148.00875742147787</v>
      </c>
      <c r="AO176" s="70">
        <v>145.86174166350307</v>
      </c>
      <c r="AP176" s="69">
        <f t="shared" si="27"/>
        <v>146.29840645456272</v>
      </c>
      <c r="AQ176" s="69"/>
      <c r="AR176" s="69"/>
      <c r="AS176" s="69"/>
      <c r="AT176" s="71">
        <f t="shared" si="28"/>
        <v>0.4366647910596555</v>
      </c>
      <c r="AU176" s="69"/>
      <c r="AV176" s="72">
        <v>5.4018267762266143</v>
      </c>
      <c r="AW176" s="69">
        <v>4.3807534115904181</v>
      </c>
      <c r="AX176" s="73">
        <f t="shared" si="29"/>
        <v>-1.0210733646361962</v>
      </c>
      <c r="BD176" s="68"/>
      <c r="BH176" s="68"/>
    </row>
    <row r="177" spans="1:60" ht="11.25" x14ac:dyDescent="0.2">
      <c r="A177" s="8">
        <v>168</v>
      </c>
      <c r="B177" s="9" t="s">
        <v>262</v>
      </c>
      <c r="C177" s="8">
        <v>1</v>
      </c>
      <c r="D177" s="64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1753339</v>
      </c>
      <c r="K177" s="65">
        <v>692935</v>
      </c>
      <c r="L177" s="11">
        <v>2199613</v>
      </c>
      <c r="M177" s="11">
        <v>14715</v>
      </c>
      <c r="N177" s="11">
        <v>0</v>
      </c>
      <c r="O177" s="11">
        <v>139018.10999999999</v>
      </c>
      <c r="P177" s="11">
        <v>0</v>
      </c>
      <c r="Q177" s="11">
        <v>0</v>
      </c>
      <c r="R177" s="11">
        <v>0</v>
      </c>
      <c r="S177" s="11">
        <v>0</v>
      </c>
      <c r="T177" s="11" t="s">
        <v>90</v>
      </c>
      <c r="U177" s="11">
        <f t="shared" si="26"/>
        <v>4799620.1100000003</v>
      </c>
      <c r="V177" s="66">
        <f t="shared" si="20"/>
        <v>8.551395730848844</v>
      </c>
      <c r="W177" s="11"/>
      <c r="X177" s="11">
        <v>32681938.290000007</v>
      </c>
      <c r="Y177" s="11">
        <v>56126745.399999999</v>
      </c>
      <c r="Z177" s="11">
        <f t="shared" si="21"/>
        <v>23444807.109999992</v>
      </c>
      <c r="AA177" s="11">
        <f t="shared" si="22"/>
        <v>2004858.2343102857</v>
      </c>
      <c r="AB177" s="11"/>
      <c r="AC177" s="66">
        <v>172.97034125476529</v>
      </c>
      <c r="AD177" s="66">
        <f t="shared" si="23"/>
        <v>165.60182779076445</v>
      </c>
      <c r="AE177" s="67">
        <f t="shared" si="24"/>
        <v>-7.3685134640008414</v>
      </c>
      <c r="AF177" s="11">
        <v>63</v>
      </c>
      <c r="AG177" s="68">
        <v>1</v>
      </c>
      <c r="AH177" s="66">
        <f t="shared" si="25"/>
        <v>165.60182779076445</v>
      </c>
      <c r="AI177" s="11"/>
      <c r="AJ177" s="11"/>
      <c r="AK177" s="69">
        <v>172.97034125476529</v>
      </c>
      <c r="AL177" s="69">
        <v>173.36933753179977</v>
      </c>
      <c r="AM177" s="69">
        <v>172.98256766580798</v>
      </c>
      <c r="AN177" s="69">
        <v>172.97034125476529</v>
      </c>
      <c r="AO177" s="70">
        <v>167.64756539040397</v>
      </c>
      <c r="AP177" s="69">
        <f t="shared" si="27"/>
        <v>165.60182779076445</v>
      </c>
      <c r="AQ177" s="69"/>
      <c r="AR177" s="69"/>
      <c r="AS177" s="69"/>
      <c r="AT177" s="71">
        <f t="shared" si="28"/>
        <v>-2.0457375996395228</v>
      </c>
      <c r="AU177" s="69"/>
      <c r="AV177" s="72">
        <v>5.724497191067849</v>
      </c>
      <c r="AW177" s="69">
        <v>1.1008867075595132</v>
      </c>
      <c r="AX177" s="73">
        <f t="shared" si="29"/>
        <v>-4.6236104835083358</v>
      </c>
      <c r="BD177" s="68"/>
      <c r="BH177" s="68"/>
    </row>
    <row r="178" spans="1:60" ht="11.25" x14ac:dyDescent="0.2">
      <c r="A178" s="8">
        <v>169</v>
      </c>
      <c r="B178" s="9" t="s">
        <v>263</v>
      </c>
      <c r="C178" s="8">
        <v>1</v>
      </c>
      <c r="D178" s="64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259000</v>
      </c>
      <c r="K178" s="65">
        <v>93280</v>
      </c>
      <c r="L178" s="11">
        <v>133762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 t="s">
        <v>101</v>
      </c>
      <c r="U178" s="11">
        <f t="shared" si="26"/>
        <v>392408.6</v>
      </c>
      <c r="V178" s="66">
        <f t="shared" si="20"/>
        <v>5.1113136082459887</v>
      </c>
      <c r="W178" s="11"/>
      <c r="X178" s="11">
        <v>5068217.2599999988</v>
      </c>
      <c r="Y178" s="11">
        <v>7677255.4000000004</v>
      </c>
      <c r="Z178" s="11">
        <f t="shared" si="21"/>
        <v>2609038.1400000015</v>
      </c>
      <c r="AA178" s="11">
        <f t="shared" si="22"/>
        <v>133356.1214941481</v>
      </c>
      <c r="AB178" s="11"/>
      <c r="AC178" s="66">
        <v>151.34144079127762</v>
      </c>
      <c r="AD178" s="66">
        <f t="shared" si="23"/>
        <v>148.84719599620823</v>
      </c>
      <c r="AE178" s="67">
        <f t="shared" si="24"/>
        <v>-2.4942447950693918</v>
      </c>
      <c r="AF178" s="11">
        <v>0</v>
      </c>
      <c r="AG178" s="68">
        <v>1</v>
      </c>
      <c r="AH178" s="66">
        <f t="shared" si="25"/>
        <v>148.84719599620823</v>
      </c>
      <c r="AI178" s="11"/>
      <c r="AJ178" s="11"/>
      <c r="AK178" s="69">
        <v>151.34144079127762</v>
      </c>
      <c r="AL178" s="69">
        <v>151.34144878825387</v>
      </c>
      <c r="AM178" s="69">
        <v>151.34144079127762</v>
      </c>
      <c r="AN178" s="69">
        <v>151.34144079127762</v>
      </c>
      <c r="AO178" s="70">
        <v>148.77495602962412</v>
      </c>
      <c r="AP178" s="69">
        <f t="shared" si="27"/>
        <v>148.84719599620823</v>
      </c>
      <c r="AQ178" s="69"/>
      <c r="AR178" s="69"/>
      <c r="AS178" s="69"/>
      <c r="AT178" s="71">
        <f t="shared" si="28"/>
        <v>7.2239966584106696E-2</v>
      </c>
      <c r="AU178" s="69"/>
      <c r="AV178" s="72">
        <v>5.2262838765551942</v>
      </c>
      <c r="AW178" s="69">
        <v>3.1955522516394161</v>
      </c>
      <c r="AX178" s="73">
        <f t="shared" si="29"/>
        <v>-2.0307316249157781</v>
      </c>
      <c r="BD178" s="68"/>
      <c r="BH178" s="68"/>
    </row>
    <row r="179" spans="1:60" ht="11.25" x14ac:dyDescent="0.2">
      <c r="A179" s="8">
        <v>170</v>
      </c>
      <c r="B179" s="9" t="s">
        <v>264</v>
      </c>
      <c r="C179" s="8">
        <v>1</v>
      </c>
      <c r="D179" s="64">
        <v>0</v>
      </c>
      <c r="E179" s="11">
        <v>105096</v>
      </c>
      <c r="F179" s="11">
        <v>0</v>
      </c>
      <c r="G179" s="11">
        <v>0</v>
      </c>
      <c r="H179" s="11">
        <v>0</v>
      </c>
      <c r="I179" s="11">
        <v>0</v>
      </c>
      <c r="J179" s="11">
        <v>1297844</v>
      </c>
      <c r="K179" s="65">
        <v>592755</v>
      </c>
      <c r="L179" s="11">
        <v>2196383</v>
      </c>
      <c r="M179" s="11">
        <v>5084</v>
      </c>
      <c r="N179" s="11">
        <v>0</v>
      </c>
      <c r="O179" s="11">
        <v>610690.56999999995</v>
      </c>
      <c r="P179" s="11">
        <v>0</v>
      </c>
      <c r="Q179" s="11">
        <v>0</v>
      </c>
      <c r="R179" s="11">
        <v>0</v>
      </c>
      <c r="S179" s="11">
        <v>0</v>
      </c>
      <c r="T179" s="11" t="s">
        <v>90</v>
      </c>
      <c r="U179" s="11">
        <f t="shared" si="26"/>
        <v>4807852.57</v>
      </c>
      <c r="V179" s="66">
        <f t="shared" si="20"/>
        <v>5.208281998189455</v>
      </c>
      <c r="W179" s="11"/>
      <c r="X179" s="11">
        <v>87221684.996450007</v>
      </c>
      <c r="Y179" s="11">
        <v>92311679.200000003</v>
      </c>
      <c r="Z179" s="11">
        <f t="shared" si="21"/>
        <v>5089994.203549996</v>
      </c>
      <c r="AA179" s="11">
        <f t="shared" si="22"/>
        <v>265101.2518123812</v>
      </c>
      <c r="AB179" s="11"/>
      <c r="AC179" s="66">
        <v>115.01306359382239</v>
      </c>
      <c r="AD179" s="66">
        <f t="shared" si="23"/>
        <v>105.53175847489531</v>
      </c>
      <c r="AE179" s="67">
        <f t="shared" si="24"/>
        <v>-9.4813051189270823</v>
      </c>
      <c r="AF179" s="11">
        <v>536</v>
      </c>
      <c r="AG179" s="68">
        <v>1</v>
      </c>
      <c r="AH179" s="66">
        <f t="shared" si="25"/>
        <v>105.53175847489531</v>
      </c>
      <c r="AI179" s="11"/>
      <c r="AJ179" s="11"/>
      <c r="AK179" s="69">
        <v>115.01306359382239</v>
      </c>
      <c r="AL179" s="69">
        <v>114.9901543163635</v>
      </c>
      <c r="AM179" s="69">
        <v>115.01306359382239</v>
      </c>
      <c r="AN179" s="69">
        <v>115.01306359382239</v>
      </c>
      <c r="AO179" s="70">
        <v>105.31652143844556</v>
      </c>
      <c r="AP179" s="69">
        <f t="shared" si="27"/>
        <v>105.53175847489531</v>
      </c>
      <c r="AQ179" s="69"/>
      <c r="AR179" s="69"/>
      <c r="AS179" s="69"/>
      <c r="AT179" s="71">
        <f t="shared" si="28"/>
        <v>0.21523703644975001</v>
      </c>
      <c r="AU179" s="69"/>
      <c r="AV179" s="72">
        <v>12.812842175833739</v>
      </c>
      <c r="AW179" s="69">
        <v>3.0478431574059721</v>
      </c>
      <c r="AX179" s="73">
        <f t="shared" si="29"/>
        <v>-9.7649990184277655</v>
      </c>
      <c r="BD179" s="68"/>
      <c r="BH179" s="68"/>
    </row>
    <row r="180" spans="1:60" ht="11.25" x14ac:dyDescent="0.2">
      <c r="A180" s="8">
        <v>171</v>
      </c>
      <c r="B180" s="9" t="s">
        <v>265</v>
      </c>
      <c r="C180" s="8">
        <v>1</v>
      </c>
      <c r="D180" s="64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65">
        <v>65000</v>
      </c>
      <c r="L180" s="11">
        <v>1101813</v>
      </c>
      <c r="M180" s="11">
        <v>6540</v>
      </c>
      <c r="N180" s="11">
        <v>0</v>
      </c>
      <c r="O180" s="11">
        <v>61284.65</v>
      </c>
      <c r="P180" s="11">
        <v>0</v>
      </c>
      <c r="Q180" s="11">
        <v>0</v>
      </c>
      <c r="R180" s="11">
        <v>0</v>
      </c>
      <c r="S180" s="11">
        <v>0</v>
      </c>
      <c r="T180" s="11" t="s">
        <v>101</v>
      </c>
      <c r="U180" s="11">
        <f t="shared" si="26"/>
        <v>463368.54999999993</v>
      </c>
      <c r="V180" s="66">
        <f t="shared" si="20"/>
        <v>0.73949751410390796</v>
      </c>
      <c r="W180" s="11"/>
      <c r="X180" s="11">
        <v>49950295.557299994</v>
      </c>
      <c r="Y180" s="11">
        <v>62659919.899999999</v>
      </c>
      <c r="Z180" s="11">
        <f t="shared" si="21"/>
        <v>12709624.342700005</v>
      </c>
      <c r="AA180" s="11">
        <f t="shared" si="22"/>
        <v>93987.35606621168</v>
      </c>
      <c r="AB180" s="11"/>
      <c r="AC180" s="66">
        <v>127.70459475800939</v>
      </c>
      <c r="AD180" s="66">
        <f t="shared" si="23"/>
        <v>125.25638106017188</v>
      </c>
      <c r="AE180" s="67">
        <f t="shared" si="24"/>
        <v>-2.4482136978375166</v>
      </c>
      <c r="AF180" s="11">
        <v>35</v>
      </c>
      <c r="AG180" s="68">
        <v>1</v>
      </c>
      <c r="AH180" s="66">
        <f t="shared" si="25"/>
        <v>125.25638106017188</v>
      </c>
      <c r="AI180" s="11"/>
      <c r="AJ180" s="11"/>
      <c r="AK180" s="69">
        <v>127.70459475800939</v>
      </c>
      <c r="AL180" s="69">
        <v>127.70459572591906</v>
      </c>
      <c r="AM180" s="69">
        <v>127.70459475800939</v>
      </c>
      <c r="AN180" s="69">
        <v>127.70459475800939</v>
      </c>
      <c r="AO180" s="70">
        <v>127.70459475800939</v>
      </c>
      <c r="AP180" s="69">
        <f t="shared" si="27"/>
        <v>125.25638106017188</v>
      </c>
      <c r="AQ180" s="69"/>
      <c r="AR180" s="69"/>
      <c r="AS180" s="69"/>
      <c r="AT180" s="71">
        <f t="shared" si="28"/>
        <v>-2.4482136978375166</v>
      </c>
      <c r="AU180" s="69"/>
      <c r="AV180" s="72">
        <v>6.2207108508592217</v>
      </c>
      <c r="AW180" s="69">
        <v>2.7372618801691448</v>
      </c>
      <c r="AX180" s="73">
        <f t="shared" si="29"/>
        <v>-3.4834489706900769</v>
      </c>
      <c r="BD180" s="68"/>
      <c r="BH180" s="68"/>
    </row>
    <row r="181" spans="1:60" ht="11.25" x14ac:dyDescent="0.2">
      <c r="A181" s="8">
        <v>172</v>
      </c>
      <c r="B181" s="9" t="s">
        <v>266</v>
      </c>
      <c r="C181" s="8">
        <v>1</v>
      </c>
      <c r="D181" s="64">
        <v>0</v>
      </c>
      <c r="E181" s="11">
        <v>66000</v>
      </c>
      <c r="F181" s="11">
        <v>0</v>
      </c>
      <c r="G181" s="11">
        <v>0</v>
      </c>
      <c r="H181" s="11">
        <v>0</v>
      </c>
      <c r="I181" s="11">
        <v>0</v>
      </c>
      <c r="J181" s="11">
        <v>575000</v>
      </c>
      <c r="K181" s="65">
        <v>575190</v>
      </c>
      <c r="L181" s="11">
        <v>1606801</v>
      </c>
      <c r="M181" s="11">
        <v>0</v>
      </c>
      <c r="N181" s="11">
        <v>160766</v>
      </c>
      <c r="O181" s="11">
        <v>89748.68</v>
      </c>
      <c r="P181" s="11">
        <v>0</v>
      </c>
      <c r="Q181" s="11">
        <v>0</v>
      </c>
      <c r="R181" s="11">
        <v>0</v>
      </c>
      <c r="S181" s="11">
        <v>0</v>
      </c>
      <c r="T181" s="11" t="s">
        <v>90</v>
      </c>
      <c r="U181" s="11">
        <f t="shared" si="26"/>
        <v>3073505.68</v>
      </c>
      <c r="V181" s="66">
        <f t="shared" si="20"/>
        <v>8.7338970651136556</v>
      </c>
      <c r="W181" s="11"/>
      <c r="X181" s="11">
        <v>20496134.48</v>
      </c>
      <c r="Y181" s="11">
        <v>35190541.600000001</v>
      </c>
      <c r="Z181" s="11">
        <f t="shared" si="21"/>
        <v>14694407.120000001</v>
      </c>
      <c r="AA181" s="11">
        <f t="shared" si="22"/>
        <v>1283394.3921895323</v>
      </c>
      <c r="AB181" s="11"/>
      <c r="AC181" s="66">
        <v>184.8182838817367</v>
      </c>
      <c r="AD181" s="66">
        <f t="shared" si="23"/>
        <v>165.43191225104837</v>
      </c>
      <c r="AE181" s="67">
        <f t="shared" si="24"/>
        <v>-19.38637163068833</v>
      </c>
      <c r="AF181" s="11">
        <v>48</v>
      </c>
      <c r="AG181" s="68">
        <v>1</v>
      </c>
      <c r="AH181" s="66">
        <f t="shared" si="25"/>
        <v>165.43191225104837</v>
      </c>
      <c r="AI181" s="11"/>
      <c r="AJ181" s="11"/>
      <c r="AK181" s="69">
        <v>184.8182838817367</v>
      </c>
      <c r="AL181" s="69">
        <v>184.98189458320985</v>
      </c>
      <c r="AM181" s="69">
        <v>184.82268048423475</v>
      </c>
      <c r="AN181" s="69">
        <v>184.8182838817367</v>
      </c>
      <c r="AO181" s="70">
        <v>184.8182838817367</v>
      </c>
      <c r="AP181" s="69">
        <f t="shared" si="27"/>
        <v>165.43191225104837</v>
      </c>
      <c r="AQ181" s="69"/>
      <c r="AR181" s="69"/>
      <c r="AS181" s="69"/>
      <c r="AT181" s="71">
        <f t="shared" si="28"/>
        <v>-19.38637163068833</v>
      </c>
      <c r="AU181" s="69"/>
      <c r="AV181" s="72">
        <v>4.5009720849036619</v>
      </c>
      <c r="AW181" s="69">
        <v>-6.4616671592302364</v>
      </c>
      <c r="AX181" s="73">
        <f t="shared" si="29"/>
        <v>-10.962639244133898</v>
      </c>
      <c r="BD181" s="68"/>
      <c r="BH181" s="68"/>
    </row>
    <row r="182" spans="1:60" ht="11.25" x14ac:dyDescent="0.2">
      <c r="A182" s="8">
        <v>173</v>
      </c>
      <c r="B182" s="9" t="s">
        <v>267</v>
      </c>
      <c r="C182" s="8">
        <v>1</v>
      </c>
      <c r="D182" s="64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161595</v>
      </c>
      <c r="K182" s="65">
        <v>24316</v>
      </c>
      <c r="L182" s="11">
        <v>156847</v>
      </c>
      <c r="M182" s="11">
        <v>0</v>
      </c>
      <c r="N182" s="11">
        <v>2282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 t="s">
        <v>101</v>
      </c>
      <c r="U182" s="11">
        <f t="shared" si="26"/>
        <v>235247.1</v>
      </c>
      <c r="V182" s="66">
        <f t="shared" si="20"/>
        <v>2.5597857714177903</v>
      </c>
      <c r="W182" s="11"/>
      <c r="X182" s="11">
        <v>5079932.7300000004</v>
      </c>
      <c r="Y182" s="11">
        <v>9190108.9000000004</v>
      </c>
      <c r="Z182" s="11">
        <f t="shared" si="21"/>
        <v>4110176.17</v>
      </c>
      <c r="AA182" s="11">
        <f t="shared" si="22"/>
        <v>105211.70477986468</v>
      </c>
      <c r="AB182" s="11"/>
      <c r="AC182" s="66">
        <v>183.6810112811568</v>
      </c>
      <c r="AD182" s="66">
        <f t="shared" si="23"/>
        <v>178.83892716863073</v>
      </c>
      <c r="AE182" s="67">
        <f t="shared" si="24"/>
        <v>-4.8420841125260665</v>
      </c>
      <c r="AF182" s="11">
        <v>1</v>
      </c>
      <c r="AG182" s="68">
        <v>1</v>
      </c>
      <c r="AH182" s="66">
        <f t="shared" si="25"/>
        <v>178.83892716863073</v>
      </c>
      <c r="AI182" s="11"/>
      <c r="AJ182" s="11"/>
      <c r="AK182" s="69">
        <v>183.6810112811568</v>
      </c>
      <c r="AL182" s="69">
        <v>183.68044801378255</v>
      </c>
      <c r="AM182" s="69">
        <v>183.6810112811568</v>
      </c>
      <c r="AN182" s="69">
        <v>183.6810112811568</v>
      </c>
      <c r="AO182" s="70">
        <v>178.53454538189052</v>
      </c>
      <c r="AP182" s="69">
        <f t="shared" si="27"/>
        <v>178.83892716863073</v>
      </c>
      <c r="AQ182" s="69"/>
      <c r="AR182" s="69"/>
      <c r="AS182" s="69"/>
      <c r="AT182" s="71">
        <f t="shared" si="28"/>
        <v>0.30438178674020833</v>
      </c>
      <c r="AU182" s="69"/>
      <c r="AV182" s="72">
        <v>3.3781136485817673</v>
      </c>
      <c r="AW182" s="69">
        <v>7.9449141570823237E-2</v>
      </c>
      <c r="AX182" s="73">
        <f t="shared" si="29"/>
        <v>-3.2986645070109439</v>
      </c>
      <c r="BD182" s="68"/>
      <c r="BH182" s="68"/>
    </row>
    <row r="183" spans="1:60" ht="11.25" x14ac:dyDescent="0.2">
      <c r="A183" s="8">
        <v>174</v>
      </c>
      <c r="B183" s="9" t="s">
        <v>268</v>
      </c>
      <c r="C183" s="8">
        <v>1</v>
      </c>
      <c r="D183" s="64">
        <v>0</v>
      </c>
      <c r="E183" s="11">
        <v>1877578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65">
        <v>51000</v>
      </c>
      <c r="L183" s="11">
        <v>304725</v>
      </c>
      <c r="M183" s="11">
        <v>958</v>
      </c>
      <c r="N183" s="11">
        <v>116759</v>
      </c>
      <c r="O183" s="11">
        <v>118608</v>
      </c>
      <c r="P183" s="11">
        <v>0</v>
      </c>
      <c r="Q183" s="11">
        <v>0</v>
      </c>
      <c r="R183" s="11">
        <v>0</v>
      </c>
      <c r="S183" s="11">
        <v>0</v>
      </c>
      <c r="T183" s="11" t="s">
        <v>101</v>
      </c>
      <c r="U183" s="11">
        <f t="shared" si="26"/>
        <v>2256320.5</v>
      </c>
      <c r="V183" s="66">
        <f t="shared" si="20"/>
        <v>7.7401215255274893</v>
      </c>
      <c r="W183" s="11"/>
      <c r="X183" s="11">
        <v>17768872.032999996</v>
      </c>
      <c r="Y183" s="11">
        <v>29150969.949999999</v>
      </c>
      <c r="Z183" s="11">
        <f t="shared" si="21"/>
        <v>11382097.917000003</v>
      </c>
      <c r="AA183" s="11">
        <f t="shared" si="22"/>
        <v>880988.21093033324</v>
      </c>
      <c r="AB183" s="11"/>
      <c r="AC183" s="66">
        <v>165.6352437150984</v>
      </c>
      <c r="AD183" s="66">
        <f t="shared" si="23"/>
        <v>159.09834730402255</v>
      </c>
      <c r="AE183" s="67">
        <f t="shared" si="24"/>
        <v>-6.5368964110758441</v>
      </c>
      <c r="AF183" s="11">
        <v>77</v>
      </c>
      <c r="AG183" s="68">
        <v>1</v>
      </c>
      <c r="AH183" s="66">
        <f t="shared" si="25"/>
        <v>159.09834730402255</v>
      </c>
      <c r="AI183" s="11"/>
      <c r="AJ183" s="11"/>
      <c r="AK183" s="69">
        <v>165.6352437150984</v>
      </c>
      <c r="AL183" s="69">
        <v>165.63437757506571</v>
      </c>
      <c r="AM183" s="69">
        <v>165.6352437150984</v>
      </c>
      <c r="AN183" s="69">
        <v>165.6352437150984</v>
      </c>
      <c r="AO183" s="70">
        <v>158.7300024708166</v>
      </c>
      <c r="AP183" s="69">
        <f t="shared" si="27"/>
        <v>159.09834730402255</v>
      </c>
      <c r="AQ183" s="69"/>
      <c r="AR183" s="69"/>
      <c r="AS183" s="69"/>
      <c r="AT183" s="71">
        <f t="shared" si="28"/>
        <v>0.36834483320595268</v>
      </c>
      <c r="AU183" s="69"/>
      <c r="AV183" s="72">
        <v>10.19858033112844</v>
      </c>
      <c r="AW183" s="69">
        <v>5.3189620730776221</v>
      </c>
      <c r="AX183" s="73">
        <f t="shared" si="29"/>
        <v>-4.8796182580508178</v>
      </c>
      <c r="BD183" s="68"/>
      <c r="BH183" s="68"/>
    </row>
    <row r="184" spans="1:60" ht="11.25" x14ac:dyDescent="0.2">
      <c r="A184" s="8">
        <v>175</v>
      </c>
      <c r="B184" s="9" t="s">
        <v>269</v>
      </c>
      <c r="C184" s="8">
        <v>1</v>
      </c>
      <c r="D184" s="64">
        <v>0</v>
      </c>
      <c r="E184" s="11">
        <v>221215</v>
      </c>
      <c r="F184" s="11">
        <v>0</v>
      </c>
      <c r="G184" s="11">
        <v>0</v>
      </c>
      <c r="H184" s="11">
        <v>0</v>
      </c>
      <c r="I184" s="11">
        <v>0</v>
      </c>
      <c r="J184" s="11">
        <v>538931</v>
      </c>
      <c r="K184" s="65">
        <v>62289</v>
      </c>
      <c r="L184" s="11">
        <v>674502</v>
      </c>
      <c r="M184" s="11">
        <v>0</v>
      </c>
      <c r="N184" s="11">
        <v>0</v>
      </c>
      <c r="O184" s="11">
        <v>3594.22</v>
      </c>
      <c r="P184" s="11">
        <v>0</v>
      </c>
      <c r="Q184" s="11">
        <v>0</v>
      </c>
      <c r="R184" s="11">
        <v>0</v>
      </c>
      <c r="S184" s="11">
        <v>0</v>
      </c>
      <c r="T184" s="11" t="s">
        <v>90</v>
      </c>
      <c r="U184" s="11">
        <f t="shared" si="26"/>
        <v>1500531.22</v>
      </c>
      <c r="V184" s="66">
        <f t="shared" si="20"/>
        <v>3.2395607978405252</v>
      </c>
      <c r="W184" s="11"/>
      <c r="X184" s="11">
        <v>29777088.9976</v>
      </c>
      <c r="Y184" s="11">
        <v>46318970.799999997</v>
      </c>
      <c r="Z184" s="11">
        <f t="shared" si="21"/>
        <v>16541881.802399997</v>
      </c>
      <c r="AA184" s="11">
        <f t="shared" si="22"/>
        <v>535884.31809566601</v>
      </c>
      <c r="AB184" s="11"/>
      <c r="AC184" s="66">
        <v>155.59623685915264</v>
      </c>
      <c r="AD184" s="66">
        <f t="shared" si="23"/>
        <v>153.75272742609053</v>
      </c>
      <c r="AE184" s="67">
        <f t="shared" si="24"/>
        <v>-1.8435094330621098</v>
      </c>
      <c r="AF184" s="11">
        <v>0</v>
      </c>
      <c r="AG184" s="68">
        <v>1</v>
      </c>
      <c r="AH184" s="66">
        <f t="shared" si="25"/>
        <v>153.75272742609053</v>
      </c>
      <c r="AI184" s="11"/>
      <c r="AJ184" s="11"/>
      <c r="AK184" s="69">
        <v>155.59623685915264</v>
      </c>
      <c r="AL184" s="69">
        <v>155.84930298688451</v>
      </c>
      <c r="AM184" s="69">
        <v>155.59643805834381</v>
      </c>
      <c r="AN184" s="69">
        <v>155.59623685915264</v>
      </c>
      <c r="AO184" s="70">
        <v>154.0236747512362</v>
      </c>
      <c r="AP184" s="69">
        <f t="shared" si="27"/>
        <v>153.75272742609053</v>
      </c>
      <c r="AQ184" s="69"/>
      <c r="AR184" s="69"/>
      <c r="AS184" s="69"/>
      <c r="AT184" s="71">
        <f t="shared" si="28"/>
        <v>-0.27094732514566999</v>
      </c>
      <c r="AU184" s="69"/>
      <c r="AV184" s="72">
        <v>5.9627496419607651</v>
      </c>
      <c r="AW184" s="69">
        <v>4.3889155384627108</v>
      </c>
      <c r="AX184" s="73">
        <f t="shared" si="29"/>
        <v>-1.5738341034980543</v>
      </c>
      <c r="BD184" s="68"/>
      <c r="BH184" s="68"/>
    </row>
    <row r="185" spans="1:60" ht="11.25" x14ac:dyDescent="0.2">
      <c r="A185" s="8">
        <v>176</v>
      </c>
      <c r="B185" s="9" t="s">
        <v>270</v>
      </c>
      <c r="C185" s="8">
        <v>1</v>
      </c>
      <c r="D185" s="64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2150000</v>
      </c>
      <c r="K185" s="65">
        <v>0</v>
      </c>
      <c r="L185" s="11">
        <v>3063644</v>
      </c>
      <c r="M185" s="11">
        <v>27561</v>
      </c>
      <c r="N185" s="11">
        <v>0</v>
      </c>
      <c r="O185" s="11">
        <v>604494.52</v>
      </c>
      <c r="P185" s="11">
        <v>0</v>
      </c>
      <c r="Q185" s="11">
        <v>0</v>
      </c>
      <c r="R185" s="11">
        <v>0</v>
      </c>
      <c r="S185" s="11">
        <v>0</v>
      </c>
      <c r="T185" s="11" t="s">
        <v>90</v>
      </c>
      <c r="U185" s="11">
        <f t="shared" si="26"/>
        <v>5845699.5199999996</v>
      </c>
      <c r="V185" s="66">
        <f t="shared" si="20"/>
        <v>6.4062262514432549</v>
      </c>
      <c r="W185" s="11"/>
      <c r="X185" s="11">
        <v>71888258.341159999</v>
      </c>
      <c r="Y185" s="11">
        <v>91250282</v>
      </c>
      <c r="Z185" s="11">
        <f t="shared" si="21"/>
        <v>19362023.658840001</v>
      </c>
      <c r="AA185" s="11">
        <f t="shared" si="22"/>
        <v>1240375.0424432619</v>
      </c>
      <c r="AB185" s="11"/>
      <c r="AC185" s="66">
        <v>134.00620858507176</v>
      </c>
      <c r="AD185" s="66">
        <f t="shared" si="23"/>
        <v>125.20807852987181</v>
      </c>
      <c r="AE185" s="67">
        <f t="shared" si="24"/>
        <v>-8.7981300551999482</v>
      </c>
      <c r="AF185" s="11">
        <v>379</v>
      </c>
      <c r="AG185" s="68">
        <v>1</v>
      </c>
      <c r="AH185" s="66">
        <f t="shared" si="25"/>
        <v>125.20807852987181</v>
      </c>
      <c r="AI185" s="11"/>
      <c r="AJ185" s="11"/>
      <c r="AK185" s="69">
        <v>134.00620858507176</v>
      </c>
      <c r="AL185" s="69">
        <v>142.09030469434236</v>
      </c>
      <c r="AM185" s="69">
        <v>134.2663150637747</v>
      </c>
      <c r="AN185" s="69">
        <v>134.00620858507176</v>
      </c>
      <c r="AO185" s="70">
        <v>134.00620858507176</v>
      </c>
      <c r="AP185" s="69">
        <f t="shared" si="27"/>
        <v>125.20807852987181</v>
      </c>
      <c r="AQ185" s="69"/>
      <c r="AR185" s="69"/>
      <c r="AS185" s="69"/>
      <c r="AT185" s="71">
        <f t="shared" si="28"/>
        <v>-8.7981300551999482</v>
      </c>
      <c r="AU185" s="69"/>
      <c r="AV185" s="72">
        <v>10.681823200416861</v>
      </c>
      <c r="AW185" s="69">
        <v>4.139499251950669</v>
      </c>
      <c r="AX185" s="73">
        <f t="shared" si="29"/>
        <v>-6.5423239484661924</v>
      </c>
      <c r="BD185" s="68"/>
      <c r="BH185" s="68"/>
    </row>
    <row r="186" spans="1:60" ht="11.25" x14ac:dyDescent="0.2">
      <c r="A186" s="8">
        <v>177</v>
      </c>
      <c r="B186" s="9" t="s">
        <v>271</v>
      </c>
      <c r="C186" s="8">
        <v>1</v>
      </c>
      <c r="D186" s="64">
        <v>0</v>
      </c>
      <c r="E186" s="11">
        <v>180995</v>
      </c>
      <c r="F186" s="11">
        <v>0</v>
      </c>
      <c r="G186" s="11">
        <v>0</v>
      </c>
      <c r="H186" s="11">
        <v>0</v>
      </c>
      <c r="I186" s="11">
        <v>0</v>
      </c>
      <c r="J186" s="11">
        <v>602815</v>
      </c>
      <c r="K186" s="65">
        <v>687502</v>
      </c>
      <c r="L186" s="11">
        <v>791736</v>
      </c>
      <c r="M186" s="11">
        <v>0</v>
      </c>
      <c r="N186" s="11">
        <v>22461</v>
      </c>
      <c r="O186" s="11">
        <v>28397.32</v>
      </c>
      <c r="P186" s="11">
        <v>0</v>
      </c>
      <c r="Q186" s="11">
        <v>0</v>
      </c>
      <c r="R186" s="11">
        <v>0</v>
      </c>
      <c r="S186" s="11">
        <v>0</v>
      </c>
      <c r="T186" s="11" t="s">
        <v>101</v>
      </c>
      <c r="U186" s="11">
        <f t="shared" si="26"/>
        <v>1759691.1199999999</v>
      </c>
      <c r="V186" s="66">
        <f t="shared" si="20"/>
        <v>4.6797023437924912</v>
      </c>
      <c r="W186" s="11"/>
      <c r="X186" s="11">
        <v>26890897.844290003</v>
      </c>
      <c r="Y186" s="11">
        <v>37602629.200000003</v>
      </c>
      <c r="Z186" s="11">
        <f t="shared" si="21"/>
        <v>10711731.35571</v>
      </c>
      <c r="AA186" s="11">
        <f t="shared" si="22"/>
        <v>501277.14331391605</v>
      </c>
      <c r="AB186" s="11"/>
      <c r="AC186" s="66">
        <v>143.43132670377187</v>
      </c>
      <c r="AD186" s="66">
        <f t="shared" si="23"/>
        <v>137.96992674442876</v>
      </c>
      <c r="AE186" s="67">
        <f t="shared" si="24"/>
        <v>-5.4613999593431117</v>
      </c>
      <c r="AF186" s="11">
        <v>22</v>
      </c>
      <c r="AG186" s="68">
        <v>1</v>
      </c>
      <c r="AH186" s="66">
        <f t="shared" si="25"/>
        <v>137.96992674442876</v>
      </c>
      <c r="AI186" s="11"/>
      <c r="AJ186" s="11"/>
      <c r="AK186" s="69">
        <v>143.43132670377187</v>
      </c>
      <c r="AL186" s="69">
        <v>143.65833238669993</v>
      </c>
      <c r="AM186" s="69">
        <v>143.43299334387166</v>
      </c>
      <c r="AN186" s="69">
        <v>143.43132670377187</v>
      </c>
      <c r="AO186" s="70">
        <v>137.75982874424187</v>
      </c>
      <c r="AP186" s="69">
        <f t="shared" si="27"/>
        <v>137.96992674442876</v>
      </c>
      <c r="AQ186" s="69"/>
      <c r="AR186" s="69"/>
      <c r="AS186" s="69"/>
      <c r="AT186" s="71">
        <f t="shared" si="28"/>
        <v>0.21009800018688907</v>
      </c>
      <c r="AU186" s="69"/>
      <c r="AV186" s="72">
        <v>6.5764641057948214</v>
      </c>
      <c r="AW186" s="69">
        <v>2.6560797986623768</v>
      </c>
      <c r="AX186" s="73">
        <f t="shared" si="29"/>
        <v>-3.9203843071324447</v>
      </c>
      <c r="BD186" s="68"/>
      <c r="BH186" s="68"/>
    </row>
    <row r="187" spans="1:60" ht="11.25" x14ac:dyDescent="0.2">
      <c r="A187" s="8">
        <v>178</v>
      </c>
      <c r="B187" s="9" t="s">
        <v>272</v>
      </c>
      <c r="C187" s="8">
        <v>1</v>
      </c>
      <c r="D187" s="64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65">
        <v>127770.7</v>
      </c>
      <c r="L187" s="11">
        <v>2159291</v>
      </c>
      <c r="M187" s="11">
        <v>14707</v>
      </c>
      <c r="N187" s="11">
        <v>2703</v>
      </c>
      <c r="O187" s="11">
        <v>268618.34999999998</v>
      </c>
      <c r="P187" s="11">
        <v>0</v>
      </c>
      <c r="Q187" s="11">
        <v>0</v>
      </c>
      <c r="R187" s="11">
        <v>0</v>
      </c>
      <c r="S187" s="11">
        <v>0</v>
      </c>
      <c r="T187" s="11" t="s">
        <v>90</v>
      </c>
      <c r="U187" s="11">
        <f t="shared" si="26"/>
        <v>2573090.0500000003</v>
      </c>
      <c r="V187" s="66">
        <f t="shared" si="20"/>
        <v>4.6198349909070098</v>
      </c>
      <c r="W187" s="11"/>
      <c r="X187" s="11">
        <v>51330398.765020005</v>
      </c>
      <c r="Y187" s="11">
        <v>55696579.099999994</v>
      </c>
      <c r="Z187" s="11">
        <f t="shared" si="21"/>
        <v>4366180.3349799886</v>
      </c>
      <c r="AA187" s="11">
        <f t="shared" si="22"/>
        <v>201710.32688150639</v>
      </c>
      <c r="AB187" s="11"/>
      <c r="AC187" s="66">
        <v>110.87211795217652</v>
      </c>
      <c r="AD187" s="66">
        <f t="shared" si="23"/>
        <v>108.11306771093396</v>
      </c>
      <c r="AE187" s="67">
        <f t="shared" si="24"/>
        <v>-2.7590502412425622</v>
      </c>
      <c r="AF187" s="11">
        <v>255</v>
      </c>
      <c r="AG187" s="68">
        <v>1</v>
      </c>
      <c r="AH187" s="66">
        <f t="shared" si="25"/>
        <v>108.11306771093396</v>
      </c>
      <c r="AI187" s="11"/>
      <c r="AJ187" s="11"/>
      <c r="AK187" s="69">
        <v>110.87211795217652</v>
      </c>
      <c r="AL187" s="69">
        <v>121.4974209597504</v>
      </c>
      <c r="AM187" s="69">
        <v>110.92303300621707</v>
      </c>
      <c r="AN187" s="69">
        <v>110.87211795217652</v>
      </c>
      <c r="AO187" s="70">
        <v>108.255693322274</v>
      </c>
      <c r="AP187" s="69">
        <f t="shared" si="27"/>
        <v>108.11306771093396</v>
      </c>
      <c r="AQ187" s="69"/>
      <c r="AR187" s="69"/>
      <c r="AS187" s="69"/>
      <c r="AT187" s="71">
        <f t="shared" si="28"/>
        <v>-0.14262561134003704</v>
      </c>
      <c r="AU187" s="69"/>
      <c r="AV187" s="72">
        <v>8.3432463650919875</v>
      </c>
      <c r="AW187" s="69">
        <v>5.2586879486014846</v>
      </c>
      <c r="AX187" s="73">
        <f t="shared" si="29"/>
        <v>-3.0845584164905029</v>
      </c>
      <c r="BD187" s="68"/>
      <c r="BH187" s="68"/>
    </row>
    <row r="188" spans="1:60" ht="11.25" x14ac:dyDescent="0.2">
      <c r="A188" s="8">
        <v>179</v>
      </c>
      <c r="B188" s="9" t="s">
        <v>273</v>
      </c>
      <c r="C188" s="8">
        <v>0</v>
      </c>
      <c r="D188" s="64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65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f t="shared" si="26"/>
        <v>0</v>
      </c>
      <c r="V188" s="66">
        <f t="shared" si="20"/>
        <v>0</v>
      </c>
      <c r="W188" s="11"/>
      <c r="X188" s="11">
        <v>164907.6</v>
      </c>
      <c r="Y188" s="11">
        <v>170825.3</v>
      </c>
      <c r="Z188" s="11">
        <f t="shared" si="21"/>
        <v>5917.6999999999825</v>
      </c>
      <c r="AA188" s="11">
        <f t="shared" si="22"/>
        <v>0</v>
      </c>
      <c r="AB188" s="11"/>
      <c r="AC188" s="66">
        <v>0</v>
      </c>
      <c r="AD188" s="66">
        <f t="shared" si="23"/>
        <v>0</v>
      </c>
      <c r="AE188" s="67">
        <f t="shared" si="24"/>
        <v>0</v>
      </c>
      <c r="AF188" s="11">
        <v>0</v>
      </c>
      <c r="AG188" s="68" t="s">
        <v>92</v>
      </c>
      <c r="AH188" s="66">
        <f t="shared" si="25"/>
        <v>0</v>
      </c>
      <c r="AI188" s="11"/>
      <c r="AJ188" s="11"/>
      <c r="AK188" s="69">
        <v>0</v>
      </c>
      <c r="AL188" s="69">
        <v>0</v>
      </c>
      <c r="AM188" s="69">
        <v>0</v>
      </c>
      <c r="AN188" s="69">
        <v>0</v>
      </c>
      <c r="AO188" s="70">
        <v>0</v>
      </c>
      <c r="AP188" s="69">
        <f t="shared" si="27"/>
        <v>0</v>
      </c>
      <c r="AQ188" s="69"/>
      <c r="AR188" s="69"/>
      <c r="AS188" s="69"/>
      <c r="AT188" s="71">
        <f t="shared" si="28"/>
        <v>0</v>
      </c>
      <c r="AU188" s="69"/>
      <c r="AV188" s="72" t="s">
        <v>93</v>
      </c>
      <c r="AW188" s="69" t="s">
        <v>93</v>
      </c>
      <c r="AX188" s="73" t="str">
        <f t="shared" si="29"/>
        <v/>
      </c>
      <c r="BD188" s="68"/>
      <c r="BH188" s="68"/>
    </row>
    <row r="189" spans="1:60" ht="11.25" x14ac:dyDescent="0.2">
      <c r="A189" s="8">
        <v>180</v>
      </c>
      <c r="B189" s="9" t="s">
        <v>274</v>
      </c>
      <c r="C189" s="8">
        <v>0</v>
      </c>
      <c r="D189" s="64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65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f t="shared" si="26"/>
        <v>0</v>
      </c>
      <c r="V189" s="66">
        <f t="shared" si="20"/>
        <v>0</v>
      </c>
      <c r="W189" s="11"/>
      <c r="X189" s="11">
        <v>164907.6</v>
      </c>
      <c r="Y189" s="11">
        <v>182794.7</v>
      </c>
      <c r="Z189" s="11">
        <f t="shared" si="21"/>
        <v>17887.100000000006</v>
      </c>
      <c r="AA189" s="11">
        <f t="shared" si="22"/>
        <v>0</v>
      </c>
      <c r="AB189" s="11"/>
      <c r="AC189" s="66">
        <v>0</v>
      </c>
      <c r="AD189" s="66">
        <f t="shared" si="23"/>
        <v>0</v>
      </c>
      <c r="AE189" s="67">
        <f t="shared" si="24"/>
        <v>0</v>
      </c>
      <c r="AF189" s="11">
        <v>0</v>
      </c>
      <c r="AG189" s="68" t="s">
        <v>92</v>
      </c>
      <c r="AH189" s="66">
        <f t="shared" si="25"/>
        <v>0</v>
      </c>
      <c r="AI189" s="11"/>
      <c r="AJ189" s="11"/>
      <c r="AK189" s="69">
        <v>0</v>
      </c>
      <c r="AL189" s="69">
        <v>0</v>
      </c>
      <c r="AM189" s="69">
        <v>0</v>
      </c>
      <c r="AN189" s="69">
        <v>0</v>
      </c>
      <c r="AO189" s="70">
        <v>0</v>
      </c>
      <c r="AP189" s="69">
        <f t="shared" si="27"/>
        <v>0</v>
      </c>
      <c r="AQ189" s="69"/>
      <c r="AR189" s="69"/>
      <c r="AS189" s="69"/>
      <c r="AT189" s="71">
        <f t="shared" si="28"/>
        <v>0</v>
      </c>
      <c r="AU189" s="69"/>
      <c r="AV189" s="72" t="s">
        <v>93</v>
      </c>
      <c r="AW189" s="69" t="s">
        <v>93</v>
      </c>
      <c r="AX189" s="73" t="str">
        <f t="shared" si="29"/>
        <v/>
      </c>
      <c r="BD189" s="68"/>
      <c r="BH189" s="68"/>
    </row>
    <row r="190" spans="1:60" ht="11.25" x14ac:dyDescent="0.2">
      <c r="A190" s="8">
        <v>181</v>
      </c>
      <c r="B190" s="9" t="s">
        <v>275</v>
      </c>
      <c r="C190" s="8">
        <v>1</v>
      </c>
      <c r="D190" s="64">
        <v>0</v>
      </c>
      <c r="E190" s="11">
        <v>236000</v>
      </c>
      <c r="F190" s="11">
        <v>0</v>
      </c>
      <c r="G190" s="11">
        <v>0</v>
      </c>
      <c r="H190" s="11">
        <v>0</v>
      </c>
      <c r="I190" s="11">
        <v>1350000</v>
      </c>
      <c r="J190" s="11">
        <v>5073147</v>
      </c>
      <c r="K190" s="65">
        <v>3608250</v>
      </c>
      <c r="L190" s="11">
        <v>6412128</v>
      </c>
      <c r="M190" s="11">
        <v>2869</v>
      </c>
      <c r="N190" s="11">
        <v>0</v>
      </c>
      <c r="O190" s="11">
        <v>214520.67</v>
      </c>
      <c r="P190" s="11">
        <v>0</v>
      </c>
      <c r="Q190" s="11">
        <v>0</v>
      </c>
      <c r="R190" s="11">
        <v>0</v>
      </c>
      <c r="S190" s="11">
        <v>0</v>
      </c>
      <c r="T190" s="11" t="s">
        <v>257</v>
      </c>
      <c r="U190" s="11">
        <f t="shared" si="26"/>
        <v>16896914.670000002</v>
      </c>
      <c r="V190" s="66">
        <f t="shared" si="20"/>
        <v>15.27623442610232</v>
      </c>
      <c r="W190" s="11"/>
      <c r="X190" s="11">
        <v>109298849.82999998</v>
      </c>
      <c r="Y190" s="11">
        <v>110609160.59999999</v>
      </c>
      <c r="Z190" s="11">
        <f t="shared" si="21"/>
        <v>1310310.7700000107</v>
      </c>
      <c r="AA190" s="11">
        <f t="shared" si="22"/>
        <v>200166.14493566804</v>
      </c>
      <c r="AB190" s="11"/>
      <c r="AC190" s="66">
        <v>101.41418881168643</v>
      </c>
      <c r="AD190" s="66">
        <f t="shared" si="23"/>
        <v>101.01569653001017</v>
      </c>
      <c r="AE190" s="67">
        <f t="shared" si="24"/>
        <v>-0.39849228167625483</v>
      </c>
      <c r="AF190" s="11">
        <v>149</v>
      </c>
      <c r="AG190" s="68">
        <v>1</v>
      </c>
      <c r="AH190" s="66">
        <f t="shared" si="25"/>
        <v>101.01569653001017</v>
      </c>
      <c r="AI190" s="11"/>
      <c r="AJ190" s="11"/>
      <c r="AK190" s="69">
        <v>101.41418881168643</v>
      </c>
      <c r="AL190" s="69">
        <v>101.87618803179477</v>
      </c>
      <c r="AM190" s="69">
        <v>101.87641480532201</v>
      </c>
      <c r="AN190" s="69">
        <v>101.41418881168643</v>
      </c>
      <c r="AO190" s="70">
        <v>101.49904372078531</v>
      </c>
      <c r="AP190" s="69">
        <f t="shared" si="27"/>
        <v>101.01569653001017</v>
      </c>
      <c r="AQ190" s="69"/>
      <c r="AR190" s="69"/>
      <c r="AS190" s="69"/>
      <c r="AT190" s="71">
        <f t="shared" si="28"/>
        <v>-0.48334719077513455</v>
      </c>
      <c r="AU190" s="69"/>
      <c r="AV190" s="72">
        <v>10.063037309385781</v>
      </c>
      <c r="AW190" s="69">
        <v>9.6133097603403517</v>
      </c>
      <c r="AX190" s="73">
        <f t="shared" si="29"/>
        <v>-0.44972754904542889</v>
      </c>
      <c r="BD190" s="68"/>
      <c r="BH190" s="68"/>
    </row>
    <row r="191" spans="1:60" ht="11.25" x14ac:dyDescent="0.2">
      <c r="A191" s="8">
        <v>182</v>
      </c>
      <c r="B191" s="9" t="s">
        <v>276</v>
      </c>
      <c r="C191" s="8">
        <v>1</v>
      </c>
      <c r="D191" s="64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108642</v>
      </c>
      <c r="K191" s="65">
        <v>103841</v>
      </c>
      <c r="L191" s="11">
        <v>2028302</v>
      </c>
      <c r="M191" s="11">
        <v>865</v>
      </c>
      <c r="N191" s="11">
        <v>113518</v>
      </c>
      <c r="O191" s="11">
        <v>58192.47</v>
      </c>
      <c r="P191" s="11">
        <v>0</v>
      </c>
      <c r="Q191" s="11">
        <v>0</v>
      </c>
      <c r="R191" s="11">
        <v>0</v>
      </c>
      <c r="S191" s="11">
        <v>0</v>
      </c>
      <c r="T191" s="11" t="s">
        <v>90</v>
      </c>
      <c r="U191" s="11">
        <f t="shared" si="26"/>
        <v>2413360.4700000002</v>
      </c>
      <c r="V191" s="66">
        <f t="shared" si="20"/>
        <v>4.6361757486637822</v>
      </c>
      <c r="W191" s="11"/>
      <c r="X191" s="11">
        <v>44333813.130000003</v>
      </c>
      <c r="Y191" s="11">
        <v>52054982.399999999</v>
      </c>
      <c r="Z191" s="11">
        <f t="shared" si="21"/>
        <v>7721169.2699999958</v>
      </c>
      <c r="AA191" s="11">
        <f t="shared" si="22"/>
        <v>357966.97720902023</v>
      </c>
      <c r="AB191" s="11"/>
      <c r="AC191" s="66">
        <v>119.51204304515628</v>
      </c>
      <c r="AD191" s="66">
        <f t="shared" si="23"/>
        <v>116.60854723053005</v>
      </c>
      <c r="AE191" s="67">
        <f t="shared" si="24"/>
        <v>-2.9034958146262255</v>
      </c>
      <c r="AF191" s="11">
        <v>42</v>
      </c>
      <c r="AG191" s="68">
        <v>1</v>
      </c>
      <c r="AH191" s="66">
        <f t="shared" si="25"/>
        <v>116.60854723053005</v>
      </c>
      <c r="AI191" s="11"/>
      <c r="AJ191" s="11"/>
      <c r="AK191" s="69">
        <v>119.51204304515628</v>
      </c>
      <c r="AL191" s="69">
        <v>119.3958071077009</v>
      </c>
      <c r="AM191" s="69">
        <v>119.51204304515628</v>
      </c>
      <c r="AN191" s="69">
        <v>119.51204304515628</v>
      </c>
      <c r="AO191" s="70">
        <v>119.51204304515628</v>
      </c>
      <c r="AP191" s="69">
        <f t="shared" si="27"/>
        <v>116.60854723053005</v>
      </c>
      <c r="AQ191" s="69"/>
      <c r="AR191" s="69"/>
      <c r="AS191" s="69"/>
      <c r="AT191" s="71">
        <f t="shared" si="28"/>
        <v>-2.9034958146262255</v>
      </c>
      <c r="AU191" s="69"/>
      <c r="AV191" s="72">
        <v>8.3910412278742381</v>
      </c>
      <c r="AW191" s="69">
        <v>5.3198674172592639</v>
      </c>
      <c r="AX191" s="73">
        <f t="shared" si="29"/>
        <v>-3.0711738106149742</v>
      </c>
      <c r="BD191" s="68"/>
      <c r="BH191" s="68"/>
    </row>
    <row r="192" spans="1:60" ht="11.25" x14ac:dyDescent="0.2">
      <c r="A192" s="8">
        <v>183</v>
      </c>
      <c r="B192" s="9" t="s">
        <v>277</v>
      </c>
      <c r="C192" s="8">
        <v>0</v>
      </c>
      <c r="D192" s="64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65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f t="shared" si="26"/>
        <v>0</v>
      </c>
      <c r="V192" s="66">
        <f t="shared" si="20"/>
        <v>0</v>
      </c>
      <c r="W192" s="11"/>
      <c r="X192" s="11">
        <v>49472.28</v>
      </c>
      <c r="Y192" s="11">
        <v>59424</v>
      </c>
      <c r="Z192" s="11">
        <f t="shared" si="21"/>
        <v>9951.7200000000012</v>
      </c>
      <c r="AA192" s="11">
        <f t="shared" si="22"/>
        <v>0</v>
      </c>
      <c r="AB192" s="11"/>
      <c r="AC192" s="66">
        <v>0</v>
      </c>
      <c r="AD192" s="66">
        <f t="shared" si="23"/>
        <v>0</v>
      </c>
      <c r="AE192" s="67">
        <f t="shared" si="24"/>
        <v>0</v>
      </c>
      <c r="AF192" s="11">
        <v>0</v>
      </c>
      <c r="AG192" s="68" t="s">
        <v>92</v>
      </c>
      <c r="AH192" s="66">
        <f t="shared" si="25"/>
        <v>0</v>
      </c>
      <c r="AI192" s="11"/>
      <c r="AJ192" s="11"/>
      <c r="AK192" s="69">
        <v>0</v>
      </c>
      <c r="AL192" s="69">
        <v>0</v>
      </c>
      <c r="AM192" s="69">
        <v>0</v>
      </c>
      <c r="AN192" s="69">
        <v>0</v>
      </c>
      <c r="AO192" s="70">
        <v>0</v>
      </c>
      <c r="AP192" s="69">
        <f t="shared" si="27"/>
        <v>0</v>
      </c>
      <c r="AQ192" s="69"/>
      <c r="AR192" s="69"/>
      <c r="AS192" s="69"/>
      <c r="AT192" s="71">
        <f t="shared" si="28"/>
        <v>0</v>
      </c>
      <c r="AU192" s="69"/>
      <c r="AV192" s="72" t="s">
        <v>93</v>
      </c>
      <c r="AW192" s="69" t="s">
        <v>93</v>
      </c>
      <c r="AX192" s="73" t="str">
        <f t="shared" si="29"/>
        <v/>
      </c>
      <c r="BD192" s="68"/>
      <c r="BH192" s="68"/>
    </row>
    <row r="193" spans="1:60" ht="11.25" x14ac:dyDescent="0.2">
      <c r="A193" s="8">
        <v>184</v>
      </c>
      <c r="B193" s="9" t="s">
        <v>278</v>
      </c>
      <c r="C193" s="8">
        <v>1</v>
      </c>
      <c r="D193" s="64">
        <v>307970</v>
      </c>
      <c r="E193" s="11">
        <v>70000</v>
      </c>
      <c r="F193" s="11">
        <v>0</v>
      </c>
      <c r="G193" s="11">
        <v>0</v>
      </c>
      <c r="H193" s="11">
        <v>0</v>
      </c>
      <c r="I193" s="11">
        <v>0</v>
      </c>
      <c r="J193" s="11">
        <v>60393</v>
      </c>
      <c r="K193" s="65">
        <v>198266</v>
      </c>
      <c r="L193" s="11">
        <v>0</v>
      </c>
      <c r="M193" s="11">
        <v>0</v>
      </c>
      <c r="N193" s="11">
        <v>0</v>
      </c>
      <c r="O193" s="11">
        <v>1490.02</v>
      </c>
      <c r="P193" s="11">
        <v>0</v>
      </c>
      <c r="Q193" s="11">
        <v>0</v>
      </c>
      <c r="R193" s="11">
        <v>0</v>
      </c>
      <c r="S193" s="11">
        <v>0</v>
      </c>
      <c r="T193" s="11" t="s">
        <v>90</v>
      </c>
      <c r="U193" s="11">
        <f t="shared" si="26"/>
        <v>638119.02</v>
      </c>
      <c r="V193" s="66">
        <f t="shared" si="20"/>
        <v>4.2288133488306121</v>
      </c>
      <c r="W193" s="11"/>
      <c r="X193" s="11">
        <v>8542770.1967999991</v>
      </c>
      <c r="Y193" s="11">
        <v>15089789.199999999</v>
      </c>
      <c r="Z193" s="11">
        <f t="shared" si="21"/>
        <v>6547019.0032000002</v>
      </c>
      <c r="AA193" s="11">
        <f t="shared" si="22"/>
        <v>276861.21355779847</v>
      </c>
      <c r="AB193" s="11"/>
      <c r="AC193" s="66">
        <v>182.067491328644</v>
      </c>
      <c r="AD193" s="66">
        <f t="shared" si="23"/>
        <v>173.3972428755126</v>
      </c>
      <c r="AE193" s="67">
        <f t="shared" si="24"/>
        <v>-8.6702484531313928</v>
      </c>
      <c r="AF193" s="11">
        <v>1</v>
      </c>
      <c r="AG193" s="68">
        <v>1</v>
      </c>
      <c r="AH193" s="66">
        <f t="shared" si="25"/>
        <v>173.3972428755126</v>
      </c>
      <c r="AI193" s="11"/>
      <c r="AJ193" s="11"/>
      <c r="AK193" s="69">
        <v>182.067491328644</v>
      </c>
      <c r="AL193" s="69">
        <v>182.06744969978155</v>
      </c>
      <c r="AM193" s="69">
        <v>182.067491328644</v>
      </c>
      <c r="AN193" s="69">
        <v>182.067491328644</v>
      </c>
      <c r="AO193" s="70">
        <v>173.73122787175507</v>
      </c>
      <c r="AP193" s="69">
        <f t="shared" si="27"/>
        <v>173.3972428755126</v>
      </c>
      <c r="AQ193" s="69"/>
      <c r="AR193" s="69"/>
      <c r="AS193" s="69"/>
      <c r="AT193" s="71">
        <f t="shared" si="28"/>
        <v>-0.33398499624246369</v>
      </c>
      <c r="AU193" s="69"/>
      <c r="AV193" s="72">
        <v>9.3954080295597571</v>
      </c>
      <c r="AW193" s="69">
        <v>4.8536370583047299</v>
      </c>
      <c r="AX193" s="73">
        <f t="shared" si="29"/>
        <v>-4.5417709712550272</v>
      </c>
      <c r="BD193" s="68"/>
      <c r="BH193" s="68"/>
    </row>
    <row r="194" spans="1:60" ht="11.25" x14ac:dyDescent="0.2">
      <c r="A194" s="8">
        <v>185</v>
      </c>
      <c r="B194" s="9" t="s">
        <v>279</v>
      </c>
      <c r="C194" s="8">
        <v>1</v>
      </c>
      <c r="D194" s="64">
        <v>0</v>
      </c>
      <c r="E194" s="11">
        <v>140940</v>
      </c>
      <c r="F194" s="11">
        <v>0</v>
      </c>
      <c r="G194" s="11">
        <v>0</v>
      </c>
      <c r="H194" s="11">
        <v>0</v>
      </c>
      <c r="I194" s="11">
        <v>0</v>
      </c>
      <c r="J194" s="11">
        <v>1999120</v>
      </c>
      <c r="K194" s="65">
        <v>1947800</v>
      </c>
      <c r="L194" s="11">
        <v>1581565</v>
      </c>
      <c r="M194" s="11">
        <v>14712</v>
      </c>
      <c r="N194" s="11">
        <v>183643</v>
      </c>
      <c r="O194" s="11">
        <v>173531.19</v>
      </c>
      <c r="P194" s="11">
        <v>0</v>
      </c>
      <c r="Q194" s="11">
        <v>0</v>
      </c>
      <c r="R194" s="11">
        <v>410000</v>
      </c>
      <c r="S194" s="11">
        <v>0</v>
      </c>
      <c r="T194" s="11" t="s">
        <v>101</v>
      </c>
      <c r="U194" s="11">
        <f t="shared" si="26"/>
        <v>5344215.6900000004</v>
      </c>
      <c r="V194" s="66">
        <f t="shared" si="20"/>
        <v>6.2476247314677549</v>
      </c>
      <c r="W194" s="11"/>
      <c r="X194" s="11">
        <v>75437511.279999986</v>
      </c>
      <c r="Y194" s="11">
        <v>85539959.900000006</v>
      </c>
      <c r="Z194" s="11">
        <f t="shared" si="21"/>
        <v>10102448.62000002</v>
      </c>
      <c r="AA194" s="11">
        <f t="shared" si="22"/>
        <v>631163.07846694416</v>
      </c>
      <c r="AB194" s="11"/>
      <c r="AC194" s="66">
        <v>112.73241647428188</v>
      </c>
      <c r="AD194" s="66">
        <f t="shared" si="23"/>
        <v>112.55514051408548</v>
      </c>
      <c r="AE194" s="67">
        <f t="shared" si="24"/>
        <v>-0.17727596019639691</v>
      </c>
      <c r="AF194" s="11">
        <v>147</v>
      </c>
      <c r="AG194" s="68">
        <v>1</v>
      </c>
      <c r="AH194" s="66">
        <f t="shared" si="25"/>
        <v>112.55514051408548</v>
      </c>
      <c r="AI194" s="11"/>
      <c r="AJ194" s="11"/>
      <c r="AK194" s="69">
        <v>112.73241647428188</v>
      </c>
      <c r="AL194" s="69">
        <v>112.71555781831199</v>
      </c>
      <c r="AM194" s="69">
        <v>112.73241647428188</v>
      </c>
      <c r="AN194" s="69">
        <v>112.73241647428188</v>
      </c>
      <c r="AO194" s="70">
        <v>112.38665139483163</v>
      </c>
      <c r="AP194" s="69">
        <f t="shared" si="27"/>
        <v>112.55514051408548</v>
      </c>
      <c r="AQ194" s="69"/>
      <c r="AR194" s="69"/>
      <c r="AS194" s="69"/>
      <c r="AT194" s="71">
        <f t="shared" si="28"/>
        <v>0.16848911925384868</v>
      </c>
      <c r="AU194" s="69"/>
      <c r="AV194" s="72">
        <v>13.398616696652887</v>
      </c>
      <c r="AW194" s="69">
        <v>13.258502676520589</v>
      </c>
      <c r="AX194" s="73">
        <f t="shared" si="29"/>
        <v>-0.14011402013229812</v>
      </c>
      <c r="BD194" s="68"/>
      <c r="BH194" s="68"/>
    </row>
    <row r="195" spans="1:60" ht="11.25" x14ac:dyDescent="0.2">
      <c r="A195" s="8">
        <v>186</v>
      </c>
      <c r="B195" s="9" t="s">
        <v>280</v>
      </c>
      <c r="C195" s="8">
        <v>1</v>
      </c>
      <c r="D195" s="64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1154447</v>
      </c>
      <c r="K195" s="65">
        <v>508894</v>
      </c>
      <c r="L195" s="11">
        <v>1067185</v>
      </c>
      <c r="M195" s="11">
        <v>0</v>
      </c>
      <c r="N195" s="11">
        <v>35238</v>
      </c>
      <c r="O195" s="11">
        <v>6028.33</v>
      </c>
      <c r="P195" s="11">
        <v>0</v>
      </c>
      <c r="Q195" s="11">
        <v>0</v>
      </c>
      <c r="R195" s="11">
        <v>0</v>
      </c>
      <c r="S195" s="11">
        <v>0</v>
      </c>
      <c r="T195" s="11" t="s">
        <v>90</v>
      </c>
      <c r="U195" s="11">
        <f t="shared" si="26"/>
        <v>2771792.33</v>
      </c>
      <c r="V195" s="66">
        <f t="shared" si="20"/>
        <v>9.1921886078627626</v>
      </c>
      <c r="W195" s="11"/>
      <c r="X195" s="11">
        <v>22434599.240000002</v>
      </c>
      <c r="Y195" s="11">
        <v>30153780</v>
      </c>
      <c r="Z195" s="11">
        <f t="shared" si="21"/>
        <v>7719180.7599999979</v>
      </c>
      <c r="AA195" s="11">
        <f t="shared" si="22"/>
        <v>709561.65444105398</v>
      </c>
      <c r="AB195" s="11"/>
      <c r="AC195" s="66">
        <v>136.0534287779991</v>
      </c>
      <c r="AD195" s="66">
        <f t="shared" si="23"/>
        <v>131.24468162132831</v>
      </c>
      <c r="AE195" s="67">
        <f t="shared" si="24"/>
        <v>-4.8087471566707904</v>
      </c>
      <c r="AF195" s="11">
        <v>10</v>
      </c>
      <c r="AG195" s="68">
        <v>1</v>
      </c>
      <c r="AH195" s="66">
        <f t="shared" si="25"/>
        <v>131.24468162132831</v>
      </c>
      <c r="AI195" s="11"/>
      <c r="AJ195" s="11"/>
      <c r="AK195" s="69">
        <v>136.0534287779991</v>
      </c>
      <c r="AL195" s="69">
        <v>136.05317716840696</v>
      </c>
      <c r="AM195" s="69">
        <v>136.0534287779991</v>
      </c>
      <c r="AN195" s="69">
        <v>136.0534287779991</v>
      </c>
      <c r="AO195" s="70">
        <v>130.90483782914956</v>
      </c>
      <c r="AP195" s="69">
        <f t="shared" si="27"/>
        <v>131.24468162132831</v>
      </c>
      <c r="AQ195" s="69"/>
      <c r="AR195" s="69"/>
      <c r="AS195" s="69"/>
      <c r="AT195" s="71">
        <f t="shared" si="28"/>
        <v>0.33984379217875471</v>
      </c>
      <c r="AU195" s="69"/>
      <c r="AV195" s="72">
        <v>8.5319868653060773</v>
      </c>
      <c r="AW195" s="69">
        <v>4.2694315772405629</v>
      </c>
      <c r="AX195" s="73">
        <f t="shared" si="29"/>
        <v>-4.2625552880655144</v>
      </c>
      <c r="BD195" s="68"/>
      <c r="BH195" s="68"/>
    </row>
    <row r="196" spans="1:60" ht="11.25" x14ac:dyDescent="0.2">
      <c r="A196" s="8">
        <v>187</v>
      </c>
      <c r="B196" s="9" t="s">
        <v>281</v>
      </c>
      <c r="C196" s="8">
        <v>1</v>
      </c>
      <c r="D196" s="64">
        <v>0</v>
      </c>
      <c r="E196" s="11">
        <v>40630</v>
      </c>
      <c r="F196" s="11">
        <v>0</v>
      </c>
      <c r="G196" s="11">
        <v>0</v>
      </c>
      <c r="H196" s="11">
        <v>0</v>
      </c>
      <c r="I196" s="11">
        <v>0</v>
      </c>
      <c r="J196" s="11">
        <v>323418</v>
      </c>
      <c r="K196" s="65">
        <v>442123</v>
      </c>
      <c r="L196" s="11">
        <v>474538.07</v>
      </c>
      <c r="M196" s="11">
        <v>2106</v>
      </c>
      <c r="N196" s="11">
        <v>14025</v>
      </c>
      <c r="O196" s="11">
        <v>9382.66</v>
      </c>
      <c r="P196" s="11">
        <v>0</v>
      </c>
      <c r="Q196" s="11">
        <v>0</v>
      </c>
      <c r="R196" s="11">
        <v>0</v>
      </c>
      <c r="S196" s="11">
        <v>0</v>
      </c>
      <c r="T196" s="11" t="s">
        <v>90</v>
      </c>
      <c r="U196" s="11">
        <f t="shared" si="26"/>
        <v>1306222.73</v>
      </c>
      <c r="V196" s="66">
        <f t="shared" si="20"/>
        <v>5.8444067925991181</v>
      </c>
      <c r="W196" s="11"/>
      <c r="X196" s="11">
        <v>14054851.192480003</v>
      </c>
      <c r="Y196" s="11">
        <v>22349962.560000002</v>
      </c>
      <c r="Z196" s="11">
        <f t="shared" si="21"/>
        <v>8295111.3675199989</v>
      </c>
      <c r="AA196" s="11">
        <f t="shared" si="22"/>
        <v>484800.0522170004</v>
      </c>
      <c r="AB196" s="11"/>
      <c r="AC196" s="66">
        <v>164.17882110197769</v>
      </c>
      <c r="AD196" s="66">
        <f t="shared" si="23"/>
        <v>155.57021706129396</v>
      </c>
      <c r="AE196" s="67">
        <f t="shared" si="24"/>
        <v>-8.6086040406837299</v>
      </c>
      <c r="AF196" s="11">
        <v>2</v>
      </c>
      <c r="AG196" s="68">
        <v>1</v>
      </c>
      <c r="AH196" s="66">
        <f t="shared" si="25"/>
        <v>155.57021706129396</v>
      </c>
      <c r="AI196" s="11"/>
      <c r="AJ196" s="11"/>
      <c r="AK196" s="69">
        <v>164.17882110197769</v>
      </c>
      <c r="AL196" s="69">
        <v>164.1104831540348</v>
      </c>
      <c r="AM196" s="69">
        <v>164.17882110197769</v>
      </c>
      <c r="AN196" s="69">
        <v>164.17882110197769</v>
      </c>
      <c r="AO196" s="70">
        <v>156.39938366859207</v>
      </c>
      <c r="AP196" s="69">
        <f t="shared" si="27"/>
        <v>155.57021706129396</v>
      </c>
      <c r="AQ196" s="69"/>
      <c r="AR196" s="69"/>
      <c r="AS196" s="69"/>
      <c r="AT196" s="71">
        <f t="shared" si="28"/>
        <v>-0.82916660729810587</v>
      </c>
      <c r="AU196" s="69"/>
      <c r="AV196" s="72">
        <v>8.4957099532448925</v>
      </c>
      <c r="AW196" s="69">
        <v>1.7036905370599142</v>
      </c>
      <c r="AX196" s="73">
        <f t="shared" si="29"/>
        <v>-6.7920194161849778</v>
      </c>
      <c r="BD196" s="68"/>
      <c r="BH196" s="68"/>
    </row>
    <row r="197" spans="1:60" ht="11.25" x14ac:dyDescent="0.2">
      <c r="A197" s="8">
        <v>188</v>
      </c>
      <c r="B197" s="9" t="s">
        <v>282</v>
      </c>
      <c r="C197" s="8">
        <v>0</v>
      </c>
      <c r="D197" s="64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65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f t="shared" si="26"/>
        <v>0</v>
      </c>
      <c r="V197" s="66">
        <f t="shared" si="20"/>
        <v>0</v>
      </c>
      <c r="W197" s="11"/>
      <c r="X197" s="11">
        <v>98944.56</v>
      </c>
      <c r="Y197" s="11">
        <v>198900</v>
      </c>
      <c r="Z197" s="11">
        <f t="shared" si="21"/>
        <v>99955.44</v>
      </c>
      <c r="AA197" s="11">
        <f t="shared" si="22"/>
        <v>0</v>
      </c>
      <c r="AB197" s="11"/>
      <c r="AC197" s="66">
        <v>0</v>
      </c>
      <c r="AD197" s="66">
        <f t="shared" si="23"/>
        <v>0</v>
      </c>
      <c r="AE197" s="67">
        <f t="shared" si="24"/>
        <v>0</v>
      </c>
      <c r="AF197" s="11">
        <v>0</v>
      </c>
      <c r="AG197" s="68" t="s">
        <v>92</v>
      </c>
      <c r="AH197" s="66">
        <f t="shared" si="25"/>
        <v>0</v>
      </c>
      <c r="AI197" s="11"/>
      <c r="AJ197" s="11"/>
      <c r="AK197" s="69">
        <v>0</v>
      </c>
      <c r="AL197" s="69">
        <v>0</v>
      </c>
      <c r="AM197" s="69">
        <v>0</v>
      </c>
      <c r="AN197" s="69">
        <v>0</v>
      </c>
      <c r="AO197" s="70">
        <v>0</v>
      </c>
      <c r="AP197" s="69">
        <f t="shared" si="27"/>
        <v>0</v>
      </c>
      <c r="AQ197" s="69"/>
      <c r="AR197" s="69"/>
      <c r="AS197" s="69"/>
      <c r="AT197" s="71">
        <f t="shared" si="28"/>
        <v>0</v>
      </c>
      <c r="AU197" s="69"/>
      <c r="AV197" s="72" t="s">
        <v>93</v>
      </c>
      <c r="AW197" s="69" t="s">
        <v>93</v>
      </c>
      <c r="AX197" s="73" t="str">
        <f t="shared" si="29"/>
        <v/>
      </c>
      <c r="BD197" s="68"/>
      <c r="BH197" s="68"/>
    </row>
    <row r="198" spans="1:60" ht="11.25" x14ac:dyDescent="0.2">
      <c r="A198" s="8">
        <v>189</v>
      </c>
      <c r="B198" s="9" t="s">
        <v>283</v>
      </c>
      <c r="C198" s="8">
        <v>1</v>
      </c>
      <c r="D198" s="64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600000</v>
      </c>
      <c r="J198" s="11">
        <v>1600000</v>
      </c>
      <c r="K198" s="65">
        <v>1100000</v>
      </c>
      <c r="L198" s="11">
        <v>1580081</v>
      </c>
      <c r="M198" s="11">
        <v>0</v>
      </c>
      <c r="N198" s="11">
        <v>0</v>
      </c>
      <c r="O198" s="11">
        <v>30558.85</v>
      </c>
      <c r="P198" s="11">
        <v>0</v>
      </c>
      <c r="Q198" s="11">
        <v>0</v>
      </c>
      <c r="R198" s="11">
        <v>0</v>
      </c>
      <c r="S198" s="11">
        <v>0</v>
      </c>
      <c r="T198" s="11" t="s">
        <v>101</v>
      </c>
      <c r="U198" s="11">
        <f t="shared" si="26"/>
        <v>3804583.1499999994</v>
      </c>
      <c r="V198" s="66">
        <f t="shared" si="20"/>
        <v>5.1837647355545124</v>
      </c>
      <c r="W198" s="11"/>
      <c r="X198" s="11">
        <v>53957475.515560001</v>
      </c>
      <c r="Y198" s="11">
        <v>73394209.5</v>
      </c>
      <c r="Z198" s="11">
        <f t="shared" si="21"/>
        <v>19436733.984439999</v>
      </c>
      <c r="AA198" s="11">
        <f t="shared" si="22"/>
        <v>1007554.5620289402</v>
      </c>
      <c r="AB198" s="11"/>
      <c r="AC198" s="66">
        <v>134.51876817314573</v>
      </c>
      <c r="AD198" s="66">
        <f t="shared" si="23"/>
        <v>134.15500678325202</v>
      </c>
      <c r="AE198" s="67">
        <f t="shared" si="24"/>
        <v>-0.36376138989371043</v>
      </c>
      <c r="AF198" s="11">
        <v>18</v>
      </c>
      <c r="AG198" s="68">
        <v>1</v>
      </c>
      <c r="AH198" s="66">
        <f t="shared" si="25"/>
        <v>134.15500678325202</v>
      </c>
      <c r="AI198" s="11"/>
      <c r="AJ198" s="11"/>
      <c r="AK198" s="69">
        <v>134.51876817314573</v>
      </c>
      <c r="AL198" s="69">
        <v>134.50146226093582</v>
      </c>
      <c r="AM198" s="69">
        <v>134.51876817314573</v>
      </c>
      <c r="AN198" s="69">
        <v>134.51876817314573</v>
      </c>
      <c r="AO198" s="70">
        <v>134.00601796561116</v>
      </c>
      <c r="AP198" s="69">
        <f t="shared" si="27"/>
        <v>134.15500678325202</v>
      </c>
      <c r="AQ198" s="69"/>
      <c r="AR198" s="69"/>
      <c r="AS198" s="69"/>
      <c r="AT198" s="71">
        <f t="shared" si="28"/>
        <v>0.14898881764085559</v>
      </c>
      <c r="AU198" s="69"/>
      <c r="AV198" s="72">
        <v>5.2641326180156458</v>
      </c>
      <c r="AW198" s="69">
        <v>4.8058190231262792</v>
      </c>
      <c r="AX198" s="73">
        <f t="shared" si="29"/>
        <v>-0.45831359488936663</v>
      </c>
      <c r="BD198" s="68"/>
      <c r="BH198" s="68"/>
    </row>
    <row r="199" spans="1:60" ht="11.25" x14ac:dyDescent="0.2">
      <c r="A199" s="8">
        <v>190</v>
      </c>
      <c r="B199" s="9" t="s">
        <v>284</v>
      </c>
      <c r="C199" s="8">
        <v>0</v>
      </c>
      <c r="D199" s="64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65">
        <v>0</v>
      </c>
      <c r="L199" s="11">
        <v>0</v>
      </c>
      <c r="M199" s="11">
        <v>18030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f t="shared" si="26"/>
        <v>18030</v>
      </c>
      <c r="V199" s="66">
        <f t="shared" si="20"/>
        <v>0</v>
      </c>
      <c r="W199" s="11"/>
      <c r="X199" s="11">
        <v>203019.31000000003</v>
      </c>
      <c r="Y199" s="11">
        <v>226109.6</v>
      </c>
      <c r="Z199" s="11">
        <f t="shared" si="21"/>
        <v>23090.289999999979</v>
      </c>
      <c r="AA199" s="11">
        <f t="shared" si="22"/>
        <v>0</v>
      </c>
      <c r="AB199" s="11"/>
      <c r="AC199" s="66">
        <v>0</v>
      </c>
      <c r="AD199" s="66">
        <f t="shared" si="23"/>
        <v>0</v>
      </c>
      <c r="AE199" s="67">
        <f t="shared" si="24"/>
        <v>0</v>
      </c>
      <c r="AF199" s="11">
        <v>0</v>
      </c>
      <c r="AG199" s="68" t="s">
        <v>92</v>
      </c>
      <c r="AH199" s="66">
        <f t="shared" si="25"/>
        <v>0</v>
      </c>
      <c r="AI199" s="11"/>
      <c r="AJ199" s="11"/>
      <c r="AK199" s="69">
        <v>0</v>
      </c>
      <c r="AL199" s="69">
        <v>0</v>
      </c>
      <c r="AM199" s="69">
        <v>0</v>
      </c>
      <c r="AN199" s="69">
        <v>0</v>
      </c>
      <c r="AO199" s="70">
        <v>0</v>
      </c>
      <c r="AP199" s="69">
        <f t="shared" si="27"/>
        <v>0</v>
      </c>
      <c r="AQ199" s="69"/>
      <c r="AR199" s="69"/>
      <c r="AS199" s="69"/>
      <c r="AT199" s="71">
        <f t="shared" si="28"/>
        <v>0</v>
      </c>
      <c r="AU199" s="69"/>
      <c r="AV199" s="72" t="s">
        <v>93</v>
      </c>
      <c r="AW199" s="69" t="s">
        <v>93</v>
      </c>
      <c r="AX199" s="73" t="str">
        <f t="shared" si="29"/>
        <v/>
      </c>
      <c r="BD199" s="68"/>
      <c r="BH199" s="68"/>
    </row>
    <row r="200" spans="1:60" ht="11.25" x14ac:dyDescent="0.2">
      <c r="A200" s="8">
        <v>191</v>
      </c>
      <c r="B200" s="9" t="s">
        <v>285</v>
      </c>
      <c r="C200" s="8">
        <v>1</v>
      </c>
      <c r="D200" s="64">
        <v>0</v>
      </c>
      <c r="E200" s="11">
        <v>3750</v>
      </c>
      <c r="F200" s="11">
        <v>0</v>
      </c>
      <c r="G200" s="11">
        <v>0</v>
      </c>
      <c r="H200" s="11">
        <v>0</v>
      </c>
      <c r="I200" s="11">
        <v>0</v>
      </c>
      <c r="J200" s="11">
        <v>219447</v>
      </c>
      <c r="K200" s="65">
        <v>207876</v>
      </c>
      <c r="L200" s="11">
        <v>733000</v>
      </c>
      <c r="M200" s="11">
        <v>0</v>
      </c>
      <c r="N200" s="11">
        <v>18640</v>
      </c>
      <c r="O200" s="11">
        <v>50208.97</v>
      </c>
      <c r="P200" s="11">
        <v>0</v>
      </c>
      <c r="Q200" s="11">
        <v>0</v>
      </c>
      <c r="R200" s="11">
        <v>0</v>
      </c>
      <c r="S200" s="11">
        <v>0</v>
      </c>
      <c r="T200" s="11" t="s">
        <v>90</v>
      </c>
      <c r="U200" s="11">
        <f t="shared" si="26"/>
        <v>1232921.97</v>
      </c>
      <c r="V200" s="66">
        <f t="shared" si="20"/>
        <v>8.3311326399040766</v>
      </c>
      <c r="W200" s="11"/>
      <c r="X200" s="11">
        <v>11361547.17</v>
      </c>
      <c r="Y200" s="11">
        <v>14798971.800000001</v>
      </c>
      <c r="Z200" s="11">
        <f t="shared" si="21"/>
        <v>3437424.6300000008</v>
      </c>
      <c r="AA200" s="11">
        <f t="shared" si="22"/>
        <v>286376.40532203199</v>
      </c>
      <c r="AB200" s="11"/>
      <c r="AC200" s="66">
        <v>128.86300283434048</v>
      </c>
      <c r="AD200" s="66">
        <f t="shared" si="23"/>
        <v>127.73432330588096</v>
      </c>
      <c r="AE200" s="67">
        <f t="shared" si="24"/>
        <v>-1.1286795284595144</v>
      </c>
      <c r="AF200" s="11">
        <v>40</v>
      </c>
      <c r="AG200" s="68">
        <v>1</v>
      </c>
      <c r="AH200" s="66">
        <f t="shared" si="25"/>
        <v>127.73432330588096</v>
      </c>
      <c r="AI200" s="11"/>
      <c r="AJ200" s="11"/>
      <c r="AK200" s="69">
        <v>128.86300283434048</v>
      </c>
      <c r="AL200" s="69">
        <v>134.37438089794952</v>
      </c>
      <c r="AM200" s="69">
        <v>128.029447558513</v>
      </c>
      <c r="AN200" s="69">
        <v>128.86300283434048</v>
      </c>
      <c r="AO200" s="70">
        <v>128.86300283434048</v>
      </c>
      <c r="AP200" s="69">
        <f t="shared" si="27"/>
        <v>127.73432330588096</v>
      </c>
      <c r="AQ200" s="69"/>
      <c r="AR200" s="69"/>
      <c r="AS200" s="69"/>
      <c r="AT200" s="71">
        <f t="shared" si="28"/>
        <v>-1.1286795284595144</v>
      </c>
      <c r="AU200" s="69"/>
      <c r="AV200" s="72">
        <v>2.5568211580515205</v>
      </c>
      <c r="AW200" s="69">
        <v>1.3038493307174188</v>
      </c>
      <c r="AX200" s="73">
        <f t="shared" si="29"/>
        <v>-1.2529718273341017</v>
      </c>
      <c r="BD200" s="68"/>
      <c r="BH200" s="68"/>
    </row>
    <row r="201" spans="1:60" ht="11.25" x14ac:dyDescent="0.2">
      <c r="A201" s="8">
        <v>192</v>
      </c>
      <c r="B201" s="9" t="s">
        <v>286</v>
      </c>
      <c r="C201" s="8">
        <v>0</v>
      </c>
      <c r="D201" s="64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65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f t="shared" si="26"/>
        <v>0</v>
      </c>
      <c r="V201" s="66">
        <f t="shared" si="20"/>
        <v>0</v>
      </c>
      <c r="W201" s="11"/>
      <c r="X201" s="11">
        <v>16490.760000000002</v>
      </c>
      <c r="Y201" s="11">
        <v>29646</v>
      </c>
      <c r="Z201" s="11">
        <f t="shared" si="21"/>
        <v>13155.239999999998</v>
      </c>
      <c r="AA201" s="11">
        <f t="shared" si="22"/>
        <v>0</v>
      </c>
      <c r="AB201" s="11"/>
      <c r="AC201" s="66">
        <v>0</v>
      </c>
      <c r="AD201" s="66">
        <f t="shared" si="23"/>
        <v>0</v>
      </c>
      <c r="AE201" s="67">
        <f t="shared" si="24"/>
        <v>0</v>
      </c>
      <c r="AF201" s="11">
        <v>0</v>
      </c>
      <c r="AG201" s="68" t="s">
        <v>92</v>
      </c>
      <c r="AH201" s="66">
        <f t="shared" si="25"/>
        <v>0</v>
      </c>
      <c r="AI201" s="11"/>
      <c r="AJ201" s="11"/>
      <c r="AK201" s="69">
        <v>0</v>
      </c>
      <c r="AL201" s="69">
        <v>0</v>
      </c>
      <c r="AM201" s="69">
        <v>0</v>
      </c>
      <c r="AN201" s="69">
        <v>0</v>
      </c>
      <c r="AO201" s="70">
        <v>0</v>
      </c>
      <c r="AP201" s="69">
        <f t="shared" si="27"/>
        <v>0</v>
      </c>
      <c r="AQ201" s="69"/>
      <c r="AR201" s="69"/>
      <c r="AS201" s="69"/>
      <c r="AT201" s="71">
        <f t="shared" si="28"/>
        <v>0</v>
      </c>
      <c r="AU201" s="69"/>
      <c r="AV201" s="72" t="s">
        <v>93</v>
      </c>
      <c r="AW201" s="69" t="s">
        <v>93</v>
      </c>
      <c r="AX201" s="73" t="str">
        <f t="shared" si="29"/>
        <v/>
      </c>
      <c r="BD201" s="68"/>
      <c r="BH201" s="68"/>
    </row>
    <row r="202" spans="1:60" ht="11.25" x14ac:dyDescent="0.2">
      <c r="A202" s="8">
        <v>193</v>
      </c>
      <c r="B202" s="9" t="s">
        <v>287</v>
      </c>
      <c r="C202" s="8">
        <v>0</v>
      </c>
      <c r="D202" s="64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65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f t="shared" si="26"/>
        <v>0</v>
      </c>
      <c r="V202" s="66">
        <f t="shared" ref="V202:V265" si="30">IF(AND(C202=1,U202&gt;0),U202/Y202*100,0)</f>
        <v>0</v>
      </c>
      <c r="W202" s="11"/>
      <c r="X202" s="11">
        <v>0</v>
      </c>
      <c r="Y202" s="11">
        <v>0</v>
      </c>
      <c r="Z202" s="11">
        <f t="shared" ref="Z202:Z265" si="31">IF(Y202-X202&gt;0,Y202-X202,0)</f>
        <v>0</v>
      </c>
      <c r="AA202" s="11">
        <f t="shared" ref="AA202:AA265" si="32">V202*0.01*Z202</f>
        <v>0</v>
      </c>
      <c r="AB202" s="11"/>
      <c r="AC202" s="66">
        <v>0</v>
      </c>
      <c r="AD202" s="66">
        <f t="shared" ref="AD202:AD265" si="33">IFERROR(IF(C202=1,(Y202-AA202)/X202*100,0),"")</f>
        <v>0</v>
      </c>
      <c r="AE202" s="67">
        <f t="shared" ref="AE202:AE265" si="34">AD202-AC202</f>
        <v>0</v>
      </c>
      <c r="AF202" s="11">
        <v>0</v>
      </c>
      <c r="AG202" s="68" t="s">
        <v>92</v>
      </c>
      <c r="AH202" s="66">
        <f t="shared" ref="AH202:AH265" si="35">IF(AG202=1,AD202,AC202)</f>
        <v>0</v>
      </c>
      <c r="AI202" s="11"/>
      <c r="AJ202" s="11"/>
      <c r="AK202" s="69">
        <v>0</v>
      </c>
      <c r="AL202" s="69">
        <v>0</v>
      </c>
      <c r="AM202" s="69">
        <v>0</v>
      </c>
      <c r="AN202" s="69">
        <v>0</v>
      </c>
      <c r="AO202" s="70">
        <v>0</v>
      </c>
      <c r="AP202" s="69">
        <f t="shared" si="27"/>
        <v>0</v>
      </c>
      <c r="AQ202" s="69"/>
      <c r="AR202" s="69"/>
      <c r="AS202" s="69"/>
      <c r="AT202" s="71">
        <f t="shared" si="28"/>
        <v>0</v>
      </c>
      <c r="AU202" s="69"/>
      <c r="AV202" s="72" t="s">
        <v>93</v>
      </c>
      <c r="AW202" s="69" t="s">
        <v>93</v>
      </c>
      <c r="AX202" s="73" t="str">
        <f t="shared" si="29"/>
        <v/>
      </c>
      <c r="BD202" s="68"/>
      <c r="BH202" s="68"/>
    </row>
    <row r="203" spans="1:60" ht="11.25" x14ac:dyDescent="0.2">
      <c r="A203" s="8">
        <v>194</v>
      </c>
      <c r="B203" s="9" t="s">
        <v>288</v>
      </c>
      <c r="C203" s="8">
        <v>0</v>
      </c>
      <c r="D203" s="64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65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f t="shared" ref="U203:U266" si="36">IF(OR(T203="X",T203="X16",T203="X17"),SUM(D203:S203),
IF(T203="x18",SUM(D203:S203)-D203*0.7-L203*0.7,SUM(D203:S203)-D203-L203))</f>
        <v>0</v>
      </c>
      <c r="V203" s="66">
        <f t="shared" si="30"/>
        <v>0</v>
      </c>
      <c r="W203" s="11"/>
      <c r="X203" s="11">
        <v>49472.28</v>
      </c>
      <c r="Y203" s="11">
        <v>116785</v>
      </c>
      <c r="Z203" s="11">
        <f t="shared" si="31"/>
        <v>67312.72</v>
      </c>
      <c r="AA203" s="11">
        <f t="shared" si="32"/>
        <v>0</v>
      </c>
      <c r="AB203" s="11"/>
      <c r="AC203" s="66">
        <v>0</v>
      </c>
      <c r="AD203" s="66">
        <f t="shared" si="33"/>
        <v>0</v>
      </c>
      <c r="AE203" s="67">
        <f t="shared" si="34"/>
        <v>0</v>
      </c>
      <c r="AF203" s="11">
        <v>0</v>
      </c>
      <c r="AG203" s="68" t="s">
        <v>92</v>
      </c>
      <c r="AH203" s="66">
        <f t="shared" si="35"/>
        <v>0</v>
      </c>
      <c r="AI203" s="11"/>
      <c r="AJ203" s="11"/>
      <c r="AK203" s="69">
        <v>0</v>
      </c>
      <c r="AL203" s="69">
        <v>0</v>
      </c>
      <c r="AM203" s="69">
        <v>0</v>
      </c>
      <c r="AN203" s="69">
        <v>0</v>
      </c>
      <c r="AO203" s="70">
        <v>0</v>
      </c>
      <c r="AP203" s="69">
        <f t="shared" ref="AP203:AP266" si="37">+AH203</f>
        <v>0</v>
      </c>
      <c r="AQ203" s="69"/>
      <c r="AR203" s="69"/>
      <c r="AS203" s="69"/>
      <c r="AT203" s="71">
        <f t="shared" ref="AT203:AT266" si="38">+AP203-AO203</f>
        <v>0</v>
      </c>
      <c r="AU203" s="69"/>
      <c r="AV203" s="72" t="s">
        <v>93</v>
      </c>
      <c r="AW203" s="69" t="s">
        <v>93</v>
      </c>
      <c r="AX203" s="73" t="str">
        <f t="shared" ref="AX203:AX266" si="39">IFERROR(AW203-AV203,"")</f>
        <v/>
      </c>
      <c r="BD203" s="68"/>
      <c r="BH203" s="68"/>
    </row>
    <row r="204" spans="1:60" ht="11.25" x14ac:dyDescent="0.2">
      <c r="A204" s="8">
        <v>195</v>
      </c>
      <c r="B204" s="9" t="s">
        <v>289</v>
      </c>
      <c r="C204" s="8">
        <v>0</v>
      </c>
      <c r="D204" s="64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65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f t="shared" si="36"/>
        <v>0</v>
      </c>
      <c r="V204" s="66">
        <f t="shared" si="30"/>
        <v>0</v>
      </c>
      <c r="W204" s="11"/>
      <c r="X204" s="11">
        <v>78957.830000000016</v>
      </c>
      <c r="Y204" s="11">
        <v>146089</v>
      </c>
      <c r="Z204" s="11">
        <f t="shared" si="31"/>
        <v>67131.169999999984</v>
      </c>
      <c r="AA204" s="11">
        <f t="shared" si="32"/>
        <v>0</v>
      </c>
      <c r="AB204" s="11"/>
      <c r="AC204" s="66">
        <v>0</v>
      </c>
      <c r="AD204" s="66">
        <f t="shared" si="33"/>
        <v>0</v>
      </c>
      <c r="AE204" s="67">
        <f t="shared" si="34"/>
        <v>0</v>
      </c>
      <c r="AF204" s="11">
        <v>0</v>
      </c>
      <c r="AG204" s="68" t="s">
        <v>92</v>
      </c>
      <c r="AH204" s="66">
        <f t="shared" si="35"/>
        <v>0</v>
      </c>
      <c r="AI204" s="11"/>
      <c r="AJ204" s="11"/>
      <c r="AK204" s="69">
        <v>0</v>
      </c>
      <c r="AL204" s="69">
        <v>0</v>
      </c>
      <c r="AM204" s="69">
        <v>0</v>
      </c>
      <c r="AN204" s="69">
        <v>0</v>
      </c>
      <c r="AO204" s="70">
        <v>0</v>
      </c>
      <c r="AP204" s="69">
        <f t="shared" si="37"/>
        <v>0</v>
      </c>
      <c r="AQ204" s="69"/>
      <c r="AR204" s="69"/>
      <c r="AS204" s="69"/>
      <c r="AT204" s="71">
        <f t="shared" si="38"/>
        <v>0</v>
      </c>
      <c r="AU204" s="69"/>
      <c r="AV204" s="72" t="s">
        <v>93</v>
      </c>
      <c r="AW204" s="69" t="s">
        <v>93</v>
      </c>
      <c r="AX204" s="73" t="str">
        <f t="shared" si="39"/>
        <v/>
      </c>
      <c r="BD204" s="68"/>
      <c r="BH204" s="68"/>
    </row>
    <row r="205" spans="1:60" ht="11.25" x14ac:dyDescent="0.2">
      <c r="A205" s="8">
        <v>196</v>
      </c>
      <c r="B205" s="9" t="s">
        <v>290</v>
      </c>
      <c r="C205" s="8">
        <v>1</v>
      </c>
      <c r="D205" s="64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476574</v>
      </c>
      <c r="K205" s="65">
        <v>10660</v>
      </c>
      <c r="L205" s="11">
        <v>46465</v>
      </c>
      <c r="M205" s="11">
        <v>19003</v>
      </c>
      <c r="N205" s="11">
        <v>0</v>
      </c>
      <c r="O205" s="11">
        <v>15724.17</v>
      </c>
      <c r="P205" s="11">
        <v>0</v>
      </c>
      <c r="Q205" s="11">
        <v>0</v>
      </c>
      <c r="R205" s="11">
        <v>0</v>
      </c>
      <c r="S205" s="11">
        <v>0</v>
      </c>
      <c r="T205" s="11" t="s">
        <v>101</v>
      </c>
      <c r="U205" s="11">
        <f t="shared" si="36"/>
        <v>535900.67000000004</v>
      </c>
      <c r="V205" s="66">
        <f t="shared" si="30"/>
        <v>10.654395366005859</v>
      </c>
      <c r="W205" s="11"/>
      <c r="X205" s="11">
        <v>2954392.4200000004</v>
      </c>
      <c r="Y205" s="11">
        <v>5029855.3</v>
      </c>
      <c r="Z205" s="11">
        <f t="shared" si="31"/>
        <v>2075462.8799999994</v>
      </c>
      <c r="AA205" s="11">
        <f t="shared" si="32"/>
        <v>221128.0209098917</v>
      </c>
      <c r="AB205" s="11"/>
      <c r="AC205" s="66">
        <v>163.57784486712441</v>
      </c>
      <c r="AD205" s="66">
        <f t="shared" si="33"/>
        <v>162.76535393663471</v>
      </c>
      <c r="AE205" s="67">
        <f t="shared" si="34"/>
        <v>-0.81249093048970167</v>
      </c>
      <c r="AF205" s="11">
        <v>9</v>
      </c>
      <c r="AG205" s="68">
        <v>1</v>
      </c>
      <c r="AH205" s="66">
        <f t="shared" si="35"/>
        <v>162.76535393663471</v>
      </c>
      <c r="AI205" s="11"/>
      <c r="AJ205" s="11"/>
      <c r="AK205" s="69">
        <v>163.57784486712441</v>
      </c>
      <c r="AL205" s="69">
        <v>163.98089192182078</v>
      </c>
      <c r="AM205" s="69">
        <v>163.57784486712441</v>
      </c>
      <c r="AN205" s="69">
        <v>163.57784486712441</v>
      </c>
      <c r="AO205" s="70">
        <v>163.71941594688562</v>
      </c>
      <c r="AP205" s="69">
        <f t="shared" si="37"/>
        <v>162.76535393663471</v>
      </c>
      <c r="AQ205" s="69"/>
      <c r="AR205" s="69"/>
      <c r="AS205" s="69"/>
      <c r="AT205" s="71">
        <f t="shared" si="38"/>
        <v>-0.95406201025090809</v>
      </c>
      <c r="AU205" s="69"/>
      <c r="AV205" s="72">
        <v>3.4344951362258263</v>
      </c>
      <c r="AW205" s="69">
        <v>2.8139618822235701</v>
      </c>
      <c r="AX205" s="73">
        <f t="shared" si="39"/>
        <v>-0.62053325400225612</v>
      </c>
      <c r="BD205" s="68"/>
      <c r="BH205" s="68"/>
    </row>
    <row r="206" spans="1:60" ht="11.25" x14ac:dyDescent="0.2">
      <c r="A206" s="8">
        <v>197</v>
      </c>
      <c r="B206" s="9" t="s">
        <v>291</v>
      </c>
      <c r="C206" s="8">
        <v>1</v>
      </c>
      <c r="D206" s="64">
        <v>0</v>
      </c>
      <c r="E206" s="11">
        <v>650000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65">
        <v>0</v>
      </c>
      <c r="L206" s="11">
        <v>1768435</v>
      </c>
      <c r="M206" s="11">
        <v>0</v>
      </c>
      <c r="N206" s="11">
        <v>0</v>
      </c>
      <c r="O206" s="11">
        <v>1711.78</v>
      </c>
      <c r="P206" s="11">
        <v>0</v>
      </c>
      <c r="Q206" s="11">
        <v>0</v>
      </c>
      <c r="R206" s="11">
        <v>0</v>
      </c>
      <c r="S206" s="11">
        <v>0</v>
      </c>
      <c r="T206" s="11" t="s">
        <v>101</v>
      </c>
      <c r="U206" s="11">
        <f t="shared" si="36"/>
        <v>1182242.2799999998</v>
      </c>
      <c r="V206" s="66">
        <f t="shared" si="30"/>
        <v>2.5268684278215701</v>
      </c>
      <c r="W206" s="11"/>
      <c r="X206" s="11">
        <v>25201462.489999998</v>
      </c>
      <c r="Y206" s="11">
        <v>46786855.5</v>
      </c>
      <c r="Z206" s="11">
        <f t="shared" si="31"/>
        <v>21585393.010000002</v>
      </c>
      <c r="AA206" s="11">
        <f t="shared" si="32"/>
        <v>545434.48099089414</v>
      </c>
      <c r="AB206" s="11"/>
      <c r="AC206" s="66">
        <v>190.0338443433703</v>
      </c>
      <c r="AD206" s="66">
        <f t="shared" si="33"/>
        <v>183.48705372697245</v>
      </c>
      <c r="AE206" s="67">
        <f t="shared" si="34"/>
        <v>-6.5467906163978569</v>
      </c>
      <c r="AF206" s="11">
        <v>1</v>
      </c>
      <c r="AG206" s="68">
        <v>1</v>
      </c>
      <c r="AH206" s="66">
        <f t="shared" si="35"/>
        <v>183.48705372697245</v>
      </c>
      <c r="AI206" s="11"/>
      <c r="AJ206" s="11"/>
      <c r="AK206" s="69">
        <v>190.0338443433703</v>
      </c>
      <c r="AL206" s="69">
        <v>190.04333955484529</v>
      </c>
      <c r="AM206" s="69">
        <v>190.03384869338115</v>
      </c>
      <c r="AN206" s="69">
        <v>190.0338443433703</v>
      </c>
      <c r="AO206" s="70">
        <v>182.96718434423963</v>
      </c>
      <c r="AP206" s="69">
        <f t="shared" si="37"/>
        <v>183.48705372697245</v>
      </c>
      <c r="AQ206" s="69"/>
      <c r="AR206" s="69"/>
      <c r="AS206" s="69"/>
      <c r="AT206" s="71">
        <f t="shared" si="38"/>
        <v>0.51986938273282135</v>
      </c>
      <c r="AU206" s="69"/>
      <c r="AV206" s="72">
        <v>11.444040200619728</v>
      </c>
      <c r="AW206" s="69">
        <v>7.2234756073413742</v>
      </c>
      <c r="AX206" s="73">
        <f t="shared" si="39"/>
        <v>-4.220564593278354</v>
      </c>
      <c r="BD206" s="68"/>
      <c r="BH206" s="68"/>
    </row>
    <row r="207" spans="1:60" ht="11.25" x14ac:dyDescent="0.2">
      <c r="A207" s="8">
        <v>198</v>
      </c>
      <c r="B207" s="9" t="s">
        <v>292</v>
      </c>
      <c r="C207" s="8">
        <v>1</v>
      </c>
      <c r="D207" s="64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1339411</v>
      </c>
      <c r="K207" s="65">
        <v>867413</v>
      </c>
      <c r="L207" s="11">
        <v>2231721.84</v>
      </c>
      <c r="M207" s="11">
        <v>19413</v>
      </c>
      <c r="N207" s="11">
        <v>3682</v>
      </c>
      <c r="O207" s="11">
        <v>14714.07</v>
      </c>
      <c r="P207" s="11">
        <v>0</v>
      </c>
      <c r="Q207" s="11">
        <v>0</v>
      </c>
      <c r="R207" s="11">
        <v>0</v>
      </c>
      <c r="S207" s="11">
        <v>0</v>
      </c>
      <c r="T207" s="11" t="s">
        <v>90</v>
      </c>
      <c r="U207" s="11">
        <f t="shared" si="36"/>
        <v>4476354.91</v>
      </c>
      <c r="V207" s="66">
        <f t="shared" si="30"/>
        <v>4.4395893590629036</v>
      </c>
      <c r="W207" s="11"/>
      <c r="X207" s="11">
        <v>65231071.033819996</v>
      </c>
      <c r="Y207" s="11">
        <v>100828129.53999999</v>
      </c>
      <c r="Z207" s="11">
        <f t="shared" si="31"/>
        <v>35597058.506179996</v>
      </c>
      <c r="AA207" s="11">
        <f t="shared" si="32"/>
        <v>1580363.2215797633</v>
      </c>
      <c r="AB207" s="11"/>
      <c r="AC207" s="66">
        <v>151.90900346349602</v>
      </c>
      <c r="AD207" s="66">
        <f t="shared" si="33"/>
        <v>152.14799442272499</v>
      </c>
      <c r="AE207" s="67">
        <f t="shared" si="34"/>
        <v>0.23899095922897118</v>
      </c>
      <c r="AF207" s="11">
        <v>10</v>
      </c>
      <c r="AG207" s="68">
        <v>1</v>
      </c>
      <c r="AH207" s="66">
        <f t="shared" si="35"/>
        <v>152.14799442272499</v>
      </c>
      <c r="AI207" s="11"/>
      <c r="AJ207" s="11"/>
      <c r="AK207" s="69">
        <v>151.90900346349602</v>
      </c>
      <c r="AL207" s="69">
        <v>151.10388749669943</v>
      </c>
      <c r="AM207" s="69">
        <v>151.90771202328472</v>
      </c>
      <c r="AN207" s="69">
        <v>151.90900346349602</v>
      </c>
      <c r="AO207" s="70">
        <v>151.90900346349602</v>
      </c>
      <c r="AP207" s="69">
        <f t="shared" si="37"/>
        <v>152.14799442272499</v>
      </c>
      <c r="AQ207" s="69"/>
      <c r="AR207" s="69"/>
      <c r="AS207" s="69"/>
      <c r="AT207" s="71">
        <f t="shared" si="38"/>
        <v>0.23899095922897118</v>
      </c>
      <c r="AU207" s="69"/>
      <c r="AV207" s="72">
        <v>6.3146140851784267</v>
      </c>
      <c r="AW207" s="69">
        <v>5.0629197795104028</v>
      </c>
      <c r="AX207" s="73">
        <f t="shared" si="39"/>
        <v>-1.2516943056680239</v>
      </c>
      <c r="BD207" s="68"/>
      <c r="BH207" s="68"/>
    </row>
    <row r="208" spans="1:60" ht="11.25" x14ac:dyDescent="0.2">
      <c r="A208" s="8">
        <v>199</v>
      </c>
      <c r="B208" s="9" t="s">
        <v>293</v>
      </c>
      <c r="C208" s="8">
        <v>1</v>
      </c>
      <c r="D208" s="64">
        <v>0</v>
      </c>
      <c r="E208" s="11">
        <v>201607</v>
      </c>
      <c r="F208" s="11">
        <v>0</v>
      </c>
      <c r="G208" s="11">
        <v>0</v>
      </c>
      <c r="H208" s="11">
        <v>0</v>
      </c>
      <c r="I208" s="11">
        <v>0</v>
      </c>
      <c r="J208" s="11">
        <v>3591318</v>
      </c>
      <c r="K208" s="65">
        <v>1400810</v>
      </c>
      <c r="L208" s="11">
        <v>2072714</v>
      </c>
      <c r="M208" s="11">
        <v>32972</v>
      </c>
      <c r="N208" s="11">
        <v>0</v>
      </c>
      <c r="O208" s="11">
        <v>6318.06</v>
      </c>
      <c r="P208" s="11">
        <v>0</v>
      </c>
      <c r="Q208" s="11">
        <v>0</v>
      </c>
      <c r="R208" s="11">
        <v>0</v>
      </c>
      <c r="S208" s="11">
        <v>0</v>
      </c>
      <c r="T208" s="11" t="s">
        <v>90</v>
      </c>
      <c r="U208" s="11">
        <f t="shared" si="36"/>
        <v>7305739.0599999996</v>
      </c>
      <c r="V208" s="66">
        <f t="shared" si="30"/>
        <v>5.7978407588600307</v>
      </c>
      <c r="W208" s="11"/>
      <c r="X208" s="11">
        <v>70773642.887999997</v>
      </c>
      <c r="Y208" s="11">
        <v>126007928.88</v>
      </c>
      <c r="Z208" s="11">
        <f t="shared" si="31"/>
        <v>55234285.991999999</v>
      </c>
      <c r="AA208" s="11">
        <f t="shared" si="32"/>
        <v>3202395.9461094923</v>
      </c>
      <c r="AB208" s="11"/>
      <c r="AC208" s="66">
        <v>173.03511468968532</v>
      </c>
      <c r="AD208" s="66">
        <f t="shared" si="33"/>
        <v>173.51873935361996</v>
      </c>
      <c r="AE208" s="67">
        <f t="shared" si="34"/>
        <v>0.48362466393464842</v>
      </c>
      <c r="AF208" s="11">
        <v>3</v>
      </c>
      <c r="AG208" s="68">
        <v>1</v>
      </c>
      <c r="AH208" s="66">
        <f t="shared" si="35"/>
        <v>173.51873935361996</v>
      </c>
      <c r="AI208" s="11"/>
      <c r="AJ208" s="11"/>
      <c r="AK208" s="69">
        <v>173.03511468968532</v>
      </c>
      <c r="AL208" s="69">
        <v>173.01517987766925</v>
      </c>
      <c r="AM208" s="69">
        <v>173.03510310311376</v>
      </c>
      <c r="AN208" s="69">
        <v>173.03511468968532</v>
      </c>
      <c r="AO208" s="70">
        <v>173.54101256875038</v>
      </c>
      <c r="AP208" s="69">
        <f t="shared" si="37"/>
        <v>173.51873935361996</v>
      </c>
      <c r="AQ208" s="69"/>
      <c r="AR208" s="69"/>
      <c r="AS208" s="69"/>
      <c r="AT208" s="71">
        <f t="shared" si="38"/>
        <v>-2.2273215130411472E-2</v>
      </c>
      <c r="AU208" s="69"/>
      <c r="AV208" s="72">
        <v>6.1366903119810354</v>
      </c>
      <c r="AW208" s="69">
        <v>6.3011363162645324</v>
      </c>
      <c r="AX208" s="73">
        <f t="shared" si="39"/>
        <v>0.16444600428349698</v>
      </c>
      <c r="BD208" s="68"/>
      <c r="BH208" s="68"/>
    </row>
    <row r="209" spans="1:60" s="11" customFormat="1" ht="11.25" x14ac:dyDescent="0.2">
      <c r="A209" s="8">
        <v>200</v>
      </c>
      <c r="B209" s="9" t="s">
        <v>294</v>
      </c>
      <c r="C209" s="8">
        <v>0</v>
      </c>
      <c r="D209" s="64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65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f t="shared" si="36"/>
        <v>0</v>
      </c>
      <c r="V209" s="66">
        <f t="shared" si="30"/>
        <v>0</v>
      </c>
      <c r="X209" s="11">
        <v>223427.56</v>
      </c>
      <c r="Y209" s="11">
        <v>414725</v>
      </c>
      <c r="Z209" s="11">
        <f t="shared" si="31"/>
        <v>191297.44</v>
      </c>
      <c r="AA209" s="11">
        <f t="shared" si="32"/>
        <v>0</v>
      </c>
      <c r="AC209" s="66">
        <v>0</v>
      </c>
      <c r="AD209" s="66">
        <f t="shared" si="33"/>
        <v>0</v>
      </c>
      <c r="AE209" s="67">
        <f t="shared" si="34"/>
        <v>0</v>
      </c>
      <c r="AF209" s="11">
        <v>0</v>
      </c>
      <c r="AG209" s="68" t="s">
        <v>92</v>
      </c>
      <c r="AH209" s="66">
        <f t="shared" si="35"/>
        <v>0</v>
      </c>
      <c r="AK209" s="69">
        <v>0</v>
      </c>
      <c r="AL209" s="69">
        <v>0</v>
      </c>
      <c r="AM209" s="69">
        <v>0</v>
      </c>
      <c r="AN209" s="69">
        <v>0</v>
      </c>
      <c r="AO209" s="70">
        <v>0</v>
      </c>
      <c r="AP209" s="69">
        <f t="shared" si="37"/>
        <v>0</v>
      </c>
      <c r="AQ209" s="69"/>
      <c r="AR209" s="69"/>
      <c r="AS209" s="69"/>
      <c r="AT209" s="71">
        <f t="shared" si="38"/>
        <v>0</v>
      </c>
      <c r="AU209" s="69"/>
      <c r="AV209" s="72" t="s">
        <v>93</v>
      </c>
      <c r="AW209" s="69" t="s">
        <v>93</v>
      </c>
      <c r="AX209" s="73" t="str">
        <f t="shared" si="39"/>
        <v/>
      </c>
      <c r="BD209" s="68"/>
      <c r="BH209" s="68"/>
    </row>
    <row r="210" spans="1:60" s="11" customFormat="1" ht="11.25" x14ac:dyDescent="0.2">
      <c r="A210" s="8">
        <v>201</v>
      </c>
      <c r="B210" s="9" t="s">
        <v>295</v>
      </c>
      <c r="C210" s="8">
        <v>1</v>
      </c>
      <c r="D210" s="64">
        <v>10360764</v>
      </c>
      <c r="E210" s="11">
        <v>0</v>
      </c>
      <c r="F210" s="11">
        <v>0</v>
      </c>
      <c r="G210" s="11">
        <v>0</v>
      </c>
      <c r="H210" s="11">
        <v>0</v>
      </c>
      <c r="I210" s="11">
        <v>405000</v>
      </c>
      <c r="J210" s="11">
        <v>3586000</v>
      </c>
      <c r="K210" s="65">
        <v>2099079</v>
      </c>
      <c r="L210" s="11">
        <v>0</v>
      </c>
      <c r="M210" s="11">
        <v>42558</v>
      </c>
      <c r="N210" s="11">
        <v>291405</v>
      </c>
      <c r="O210" s="11">
        <v>2079962.43</v>
      </c>
      <c r="P210" s="11">
        <v>0</v>
      </c>
      <c r="Q210" s="11">
        <v>0</v>
      </c>
      <c r="R210" s="11">
        <v>0</v>
      </c>
      <c r="S210" s="11">
        <v>0</v>
      </c>
      <c r="T210" s="11" t="s">
        <v>90</v>
      </c>
      <c r="U210" s="11">
        <f t="shared" si="36"/>
        <v>18864768.43</v>
      </c>
      <c r="V210" s="66">
        <f t="shared" si="30"/>
        <v>7.2174430349343357</v>
      </c>
      <c r="X210" s="11">
        <v>259908138.25999999</v>
      </c>
      <c r="Y210" s="11">
        <v>261377448.19999999</v>
      </c>
      <c r="Z210" s="11">
        <f t="shared" si="31"/>
        <v>1469309.9399999976</v>
      </c>
      <c r="AA210" s="11">
        <f t="shared" si="32"/>
        <v>106046.60792612769</v>
      </c>
      <c r="AC210" s="66">
        <v>100.48719005553819</v>
      </c>
      <c r="AD210" s="66">
        <f t="shared" si="33"/>
        <v>100.52451737032956</v>
      </c>
      <c r="AE210" s="67">
        <f t="shared" si="34"/>
        <v>3.7327314791369304E-2</v>
      </c>
      <c r="AF210" s="11">
        <v>1562</v>
      </c>
      <c r="AG210" s="68">
        <v>1</v>
      </c>
      <c r="AH210" s="66">
        <f t="shared" si="35"/>
        <v>100.52451737032956</v>
      </c>
      <c r="AK210" s="69">
        <v>100.48719005553819</v>
      </c>
      <c r="AL210" s="69">
        <v>100.5713657611941</v>
      </c>
      <c r="AM210" s="69">
        <v>100.51311695764558</v>
      </c>
      <c r="AN210" s="69">
        <v>100.48719005553819</v>
      </c>
      <c r="AO210" s="70">
        <v>100.8351707644489</v>
      </c>
      <c r="AP210" s="69">
        <f t="shared" si="37"/>
        <v>100.52451737032956</v>
      </c>
      <c r="AQ210" s="69"/>
      <c r="AR210" s="69"/>
      <c r="AS210" s="69"/>
      <c r="AT210" s="71">
        <f t="shared" si="38"/>
        <v>-0.3106533941193419</v>
      </c>
      <c r="AU210" s="69"/>
      <c r="AV210" s="72">
        <v>11.362483798408906</v>
      </c>
      <c r="AW210" s="69">
        <v>11.408756853429635</v>
      </c>
      <c r="AX210" s="73">
        <f t="shared" si="39"/>
        <v>4.6273055020728648E-2</v>
      </c>
      <c r="BD210" s="68"/>
      <c r="BH210" s="68"/>
    </row>
    <row r="211" spans="1:60" s="11" customFormat="1" ht="11.25" x14ac:dyDescent="0.2">
      <c r="A211" s="8">
        <v>202</v>
      </c>
      <c r="B211" s="9" t="s">
        <v>296</v>
      </c>
      <c r="C211" s="8">
        <v>0</v>
      </c>
      <c r="D211" s="64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65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f t="shared" si="36"/>
        <v>0</v>
      </c>
      <c r="V211" s="66">
        <f t="shared" si="30"/>
        <v>0</v>
      </c>
      <c r="X211" s="11">
        <v>32981.520000000004</v>
      </c>
      <c r="Y211" s="11">
        <v>41708</v>
      </c>
      <c r="Z211" s="11">
        <f t="shared" si="31"/>
        <v>8726.4799999999959</v>
      </c>
      <c r="AA211" s="11">
        <f t="shared" si="32"/>
        <v>0</v>
      </c>
      <c r="AC211" s="66">
        <v>0</v>
      </c>
      <c r="AD211" s="66">
        <f t="shared" si="33"/>
        <v>0</v>
      </c>
      <c r="AE211" s="67">
        <f t="shared" si="34"/>
        <v>0</v>
      </c>
      <c r="AF211" s="11">
        <v>0</v>
      </c>
      <c r="AG211" s="68" t="s">
        <v>92</v>
      </c>
      <c r="AH211" s="66">
        <f t="shared" si="35"/>
        <v>0</v>
      </c>
      <c r="AK211" s="69">
        <v>0</v>
      </c>
      <c r="AL211" s="69">
        <v>0</v>
      </c>
      <c r="AM211" s="69">
        <v>0</v>
      </c>
      <c r="AN211" s="69">
        <v>0</v>
      </c>
      <c r="AO211" s="70">
        <v>0</v>
      </c>
      <c r="AP211" s="69">
        <f t="shared" si="37"/>
        <v>0</v>
      </c>
      <c r="AQ211" s="69"/>
      <c r="AR211" s="69"/>
      <c r="AS211" s="69"/>
      <c r="AT211" s="71">
        <f t="shared" si="38"/>
        <v>0</v>
      </c>
      <c r="AU211" s="69"/>
      <c r="AV211" s="72" t="s">
        <v>93</v>
      </c>
      <c r="AW211" s="69" t="s">
        <v>93</v>
      </c>
      <c r="AX211" s="73" t="str">
        <f t="shared" si="39"/>
        <v/>
      </c>
      <c r="BD211" s="68"/>
      <c r="BH211" s="68"/>
    </row>
    <row r="212" spans="1:60" s="11" customFormat="1" ht="11.25" x14ac:dyDescent="0.2">
      <c r="A212" s="8">
        <v>203</v>
      </c>
      <c r="B212" s="9" t="s">
        <v>297</v>
      </c>
      <c r="C212" s="8">
        <v>0</v>
      </c>
      <c r="D212" s="64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65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f t="shared" si="36"/>
        <v>0</v>
      </c>
      <c r="V212" s="66">
        <f t="shared" si="30"/>
        <v>0</v>
      </c>
      <c r="X212" s="11">
        <v>17004.397409999998</v>
      </c>
      <c r="Y212" s="11">
        <v>31941.75</v>
      </c>
      <c r="Z212" s="11">
        <f t="shared" si="31"/>
        <v>14937.352590000002</v>
      </c>
      <c r="AA212" s="11">
        <f t="shared" si="32"/>
        <v>0</v>
      </c>
      <c r="AC212" s="66">
        <v>0</v>
      </c>
      <c r="AD212" s="66">
        <f t="shared" si="33"/>
        <v>0</v>
      </c>
      <c r="AE212" s="67">
        <f t="shared" si="34"/>
        <v>0</v>
      </c>
      <c r="AF212" s="11">
        <v>0</v>
      </c>
      <c r="AG212" s="68" t="s">
        <v>92</v>
      </c>
      <c r="AH212" s="66">
        <f t="shared" si="35"/>
        <v>0</v>
      </c>
      <c r="AK212" s="69">
        <v>0</v>
      </c>
      <c r="AL212" s="69">
        <v>0</v>
      </c>
      <c r="AM212" s="69">
        <v>0</v>
      </c>
      <c r="AN212" s="69">
        <v>0</v>
      </c>
      <c r="AO212" s="70">
        <v>0</v>
      </c>
      <c r="AP212" s="69">
        <f t="shared" si="37"/>
        <v>0</v>
      </c>
      <c r="AQ212" s="69"/>
      <c r="AR212" s="69"/>
      <c r="AS212" s="69"/>
      <c r="AT212" s="71">
        <f t="shared" si="38"/>
        <v>0</v>
      </c>
      <c r="AU212" s="69"/>
      <c r="AV212" s="72" t="s">
        <v>93</v>
      </c>
      <c r="AW212" s="69" t="s">
        <v>93</v>
      </c>
      <c r="AX212" s="73" t="str">
        <f t="shared" si="39"/>
        <v/>
      </c>
      <c r="BD212" s="68"/>
      <c r="BH212" s="68"/>
    </row>
    <row r="213" spans="1:60" s="11" customFormat="1" ht="11.25" x14ac:dyDescent="0.2">
      <c r="A213" s="8">
        <v>204</v>
      </c>
      <c r="B213" s="9" t="s">
        <v>298</v>
      </c>
      <c r="C213" s="8">
        <v>1</v>
      </c>
      <c r="D213" s="64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600000</v>
      </c>
      <c r="J213" s="11">
        <v>900000</v>
      </c>
      <c r="K213" s="65">
        <v>400000</v>
      </c>
      <c r="L213" s="11">
        <v>892898.96</v>
      </c>
      <c r="M213" s="11">
        <v>0</v>
      </c>
      <c r="N213" s="11">
        <v>48673</v>
      </c>
      <c r="O213" s="11">
        <v>151605.65</v>
      </c>
      <c r="P213" s="11">
        <v>0</v>
      </c>
      <c r="Q213" s="11">
        <v>0</v>
      </c>
      <c r="R213" s="11">
        <v>0</v>
      </c>
      <c r="S213" s="11">
        <v>0</v>
      </c>
      <c r="T213" s="11" t="s">
        <v>90</v>
      </c>
      <c r="U213" s="11">
        <f t="shared" si="36"/>
        <v>2993177.61</v>
      </c>
      <c r="V213" s="66">
        <f t="shared" si="30"/>
        <v>6.873496964284274</v>
      </c>
      <c r="X213" s="11">
        <v>27448207.989999998</v>
      </c>
      <c r="Y213" s="11">
        <v>43546649.188222557</v>
      </c>
      <c r="Z213" s="11">
        <f t="shared" si="31"/>
        <v>16098441.198222559</v>
      </c>
      <c r="AA213" s="11">
        <f t="shared" si="32"/>
        <v>1106525.8670569165</v>
      </c>
      <c r="AC213" s="66">
        <v>162.49337411797981</v>
      </c>
      <c r="AD213" s="66">
        <f t="shared" si="33"/>
        <v>154.61892206816395</v>
      </c>
      <c r="AE213" s="67">
        <f t="shared" si="34"/>
        <v>-7.8744520498158579</v>
      </c>
      <c r="AF213" s="11">
        <v>105</v>
      </c>
      <c r="AG213" s="68">
        <v>1</v>
      </c>
      <c r="AH213" s="66">
        <f t="shared" si="35"/>
        <v>154.61892206816395</v>
      </c>
      <c r="AK213" s="67">
        <v>162.49337411797981</v>
      </c>
      <c r="AL213" s="69">
        <v>162.54407733535018</v>
      </c>
      <c r="AM213" s="67">
        <v>162.49565512289294</v>
      </c>
      <c r="AN213" s="67">
        <v>162.49337411797981</v>
      </c>
      <c r="AO213" s="70">
        <v>155.31712626313856</v>
      </c>
      <c r="AP213" s="69">
        <f t="shared" si="37"/>
        <v>154.61892206816395</v>
      </c>
      <c r="AQ213" s="69"/>
      <c r="AR213" s="69"/>
      <c r="AS213" s="69"/>
      <c r="AT213" s="71">
        <f t="shared" si="38"/>
        <v>-0.69820419497460762</v>
      </c>
      <c r="AU213" s="69"/>
      <c r="AV213" s="72">
        <v>8.0317630214941058</v>
      </c>
      <c r="AW213" s="69">
        <v>2.493657146965842</v>
      </c>
      <c r="AX213" s="73">
        <f t="shared" si="39"/>
        <v>-5.5381058745282639</v>
      </c>
      <c r="BD213" s="68"/>
      <c r="BH213" s="68"/>
    </row>
    <row r="214" spans="1:60" s="11" customFormat="1" ht="11.25" x14ac:dyDescent="0.2">
      <c r="A214" s="8">
        <v>205</v>
      </c>
      <c r="B214" s="9" t="s">
        <v>299</v>
      </c>
      <c r="C214" s="8">
        <v>0</v>
      </c>
      <c r="D214" s="64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65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f t="shared" si="36"/>
        <v>0</v>
      </c>
      <c r="V214" s="66">
        <f t="shared" si="30"/>
        <v>0</v>
      </c>
      <c r="X214" s="11">
        <v>0</v>
      </c>
      <c r="Y214" s="11">
        <v>8240</v>
      </c>
      <c r="Z214" s="11">
        <f t="shared" si="31"/>
        <v>8240</v>
      </c>
      <c r="AA214" s="11">
        <f t="shared" si="32"/>
        <v>0</v>
      </c>
      <c r="AC214" s="66">
        <v>0</v>
      </c>
      <c r="AD214" s="66">
        <f t="shared" si="33"/>
        <v>0</v>
      </c>
      <c r="AE214" s="67">
        <f t="shared" si="34"/>
        <v>0</v>
      </c>
      <c r="AF214" s="11">
        <v>0</v>
      </c>
      <c r="AG214" s="68" t="s">
        <v>92</v>
      </c>
      <c r="AH214" s="66">
        <f t="shared" si="35"/>
        <v>0</v>
      </c>
      <c r="AK214" s="69">
        <v>0</v>
      </c>
      <c r="AL214" s="69">
        <v>0</v>
      </c>
      <c r="AM214" s="69">
        <v>0</v>
      </c>
      <c r="AN214" s="69">
        <v>0</v>
      </c>
      <c r="AO214" s="70">
        <v>0</v>
      </c>
      <c r="AP214" s="69">
        <f t="shared" si="37"/>
        <v>0</v>
      </c>
      <c r="AQ214" s="69"/>
      <c r="AR214" s="69"/>
      <c r="AS214" s="69"/>
      <c r="AT214" s="71">
        <f t="shared" si="38"/>
        <v>0</v>
      </c>
      <c r="AU214" s="69"/>
      <c r="AV214" s="72" t="s">
        <v>93</v>
      </c>
      <c r="AW214" s="69" t="s">
        <v>93</v>
      </c>
      <c r="AX214" s="73" t="str">
        <f t="shared" si="39"/>
        <v/>
      </c>
      <c r="BD214" s="68"/>
      <c r="BH214" s="68"/>
    </row>
    <row r="215" spans="1:60" s="11" customFormat="1" ht="11.25" x14ac:dyDescent="0.2">
      <c r="A215" s="8">
        <v>206</v>
      </c>
      <c r="B215" s="9" t="s">
        <v>300</v>
      </c>
      <c r="C215" s="8">
        <v>0</v>
      </c>
      <c r="D215" s="64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65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f t="shared" si="36"/>
        <v>0</v>
      </c>
      <c r="V215" s="66">
        <f t="shared" si="30"/>
        <v>0</v>
      </c>
      <c r="X215" s="11">
        <v>0</v>
      </c>
      <c r="Y215" s="11">
        <v>691.85</v>
      </c>
      <c r="Z215" s="11">
        <f t="shared" si="31"/>
        <v>691.85</v>
      </c>
      <c r="AA215" s="11">
        <f t="shared" si="32"/>
        <v>0</v>
      </c>
      <c r="AC215" s="66">
        <v>0</v>
      </c>
      <c r="AD215" s="66">
        <f t="shared" si="33"/>
        <v>0</v>
      </c>
      <c r="AE215" s="67">
        <f t="shared" si="34"/>
        <v>0</v>
      </c>
      <c r="AF215" s="11">
        <v>0</v>
      </c>
      <c r="AG215" s="68" t="s">
        <v>92</v>
      </c>
      <c r="AH215" s="66">
        <f t="shared" si="35"/>
        <v>0</v>
      </c>
      <c r="AK215" s="69">
        <v>0</v>
      </c>
      <c r="AL215" s="69">
        <v>0</v>
      </c>
      <c r="AM215" s="69">
        <v>0</v>
      </c>
      <c r="AN215" s="69">
        <v>0</v>
      </c>
      <c r="AO215" s="70">
        <v>0</v>
      </c>
      <c r="AP215" s="69">
        <f t="shared" si="37"/>
        <v>0</v>
      </c>
      <c r="AQ215" s="69"/>
      <c r="AR215" s="69"/>
      <c r="AS215" s="69"/>
      <c r="AT215" s="71">
        <f t="shared" si="38"/>
        <v>0</v>
      </c>
      <c r="AU215" s="69"/>
      <c r="AV215" s="72" t="s">
        <v>93</v>
      </c>
      <c r="AW215" s="69" t="s">
        <v>93</v>
      </c>
      <c r="AX215" s="73" t="str">
        <f t="shared" si="39"/>
        <v/>
      </c>
      <c r="BD215" s="68"/>
      <c r="BH215" s="68"/>
    </row>
    <row r="216" spans="1:60" s="11" customFormat="1" ht="11.25" x14ac:dyDescent="0.2">
      <c r="A216" s="8">
        <v>207</v>
      </c>
      <c r="B216" s="9" t="s">
        <v>301</v>
      </c>
      <c r="C216" s="8">
        <v>1</v>
      </c>
      <c r="D216" s="64">
        <v>10102614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8130150</v>
      </c>
      <c r="K216" s="65">
        <v>0</v>
      </c>
      <c r="L216" s="11">
        <v>2720564</v>
      </c>
      <c r="M216" s="11">
        <v>1275</v>
      </c>
      <c r="N216" s="11">
        <v>0</v>
      </c>
      <c r="O216" s="11">
        <v>9447.83</v>
      </c>
      <c r="P216" s="11">
        <v>0</v>
      </c>
      <c r="Q216" s="11">
        <v>0</v>
      </c>
      <c r="R216" s="11">
        <v>0</v>
      </c>
      <c r="S216" s="11">
        <v>0</v>
      </c>
      <c r="T216" s="11" t="s">
        <v>90</v>
      </c>
      <c r="U216" s="11">
        <f t="shared" si="36"/>
        <v>20964050.829999998</v>
      </c>
      <c r="V216" s="66">
        <f t="shared" si="30"/>
        <v>7.5036002357728266</v>
      </c>
      <c r="X216" s="11">
        <v>156764603.61603001</v>
      </c>
      <c r="Y216" s="11">
        <v>279386563.39999998</v>
      </c>
      <c r="Z216" s="11">
        <f t="shared" si="31"/>
        <v>122621959.78396997</v>
      </c>
      <c r="AA216" s="11">
        <f t="shared" si="32"/>
        <v>9201061.6634592321</v>
      </c>
      <c r="AC216" s="66">
        <v>175.05717564204178</v>
      </c>
      <c r="AD216" s="66">
        <f t="shared" si="33"/>
        <v>172.35108915167942</v>
      </c>
      <c r="AE216" s="67">
        <f t="shared" si="34"/>
        <v>-2.7060864903623667</v>
      </c>
      <c r="AF216" s="11">
        <v>5</v>
      </c>
      <c r="AG216" s="68">
        <v>1</v>
      </c>
      <c r="AH216" s="66">
        <f t="shared" si="35"/>
        <v>172.35108915167942</v>
      </c>
      <c r="AK216" s="69">
        <v>175.05717564204178</v>
      </c>
      <c r="AL216" s="69">
        <v>175.00366647839365</v>
      </c>
      <c r="AM216" s="69">
        <v>175.05716003873161</v>
      </c>
      <c r="AN216" s="69">
        <v>175.05717564204178</v>
      </c>
      <c r="AO216" s="70">
        <v>172.30226339922757</v>
      </c>
      <c r="AP216" s="69">
        <f t="shared" si="37"/>
        <v>172.35108915167942</v>
      </c>
      <c r="AQ216" s="69"/>
      <c r="AR216" s="69"/>
      <c r="AS216" s="69"/>
      <c r="AT216" s="71">
        <f t="shared" si="38"/>
        <v>4.8825752451847393E-2</v>
      </c>
      <c r="AU216" s="69"/>
      <c r="AV216" s="72">
        <v>5.627124838542084</v>
      </c>
      <c r="AW216" s="69">
        <v>4.5106837577908658</v>
      </c>
      <c r="AX216" s="73">
        <f t="shared" si="39"/>
        <v>-1.1164410807512182</v>
      </c>
      <c r="BD216" s="68"/>
      <c r="BH216" s="68"/>
    </row>
    <row r="217" spans="1:60" s="11" customFormat="1" ht="11.25" x14ac:dyDescent="0.2">
      <c r="A217" s="8">
        <v>208</v>
      </c>
      <c r="B217" s="9" t="s">
        <v>302</v>
      </c>
      <c r="C217" s="8">
        <v>1</v>
      </c>
      <c r="D217" s="64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2563</v>
      </c>
      <c r="K217" s="65">
        <v>57773</v>
      </c>
      <c r="L217" s="11">
        <v>221919</v>
      </c>
      <c r="M217" s="11">
        <v>0</v>
      </c>
      <c r="N217" s="11">
        <v>0</v>
      </c>
      <c r="O217" s="11">
        <v>23239.72</v>
      </c>
      <c r="P217" s="11">
        <v>0</v>
      </c>
      <c r="Q217" s="11">
        <v>0</v>
      </c>
      <c r="R217" s="11">
        <v>0</v>
      </c>
      <c r="S217" s="11">
        <v>0</v>
      </c>
      <c r="T217" s="11" t="s">
        <v>90</v>
      </c>
      <c r="U217" s="11">
        <f t="shared" si="36"/>
        <v>305494.71999999997</v>
      </c>
      <c r="V217" s="66">
        <f t="shared" si="30"/>
        <v>1.7575320091518889</v>
      </c>
      <c r="X217" s="11">
        <v>11993145.444000002</v>
      </c>
      <c r="Y217" s="11">
        <v>17382028.800000001</v>
      </c>
      <c r="Z217" s="11">
        <f t="shared" si="31"/>
        <v>5388883.3559999987</v>
      </c>
      <c r="AA217" s="11">
        <f t="shared" si="32"/>
        <v>94711.349917558517</v>
      </c>
      <c r="AC217" s="66">
        <v>143.98076150710634</v>
      </c>
      <c r="AD217" s="66">
        <f t="shared" si="33"/>
        <v>144.1433152862416</v>
      </c>
      <c r="AE217" s="67">
        <f t="shared" si="34"/>
        <v>0.16255377913526559</v>
      </c>
      <c r="AF217" s="11">
        <v>13</v>
      </c>
      <c r="AG217" s="68">
        <v>1</v>
      </c>
      <c r="AH217" s="66">
        <f t="shared" si="35"/>
        <v>144.1433152862416</v>
      </c>
      <c r="AK217" s="69">
        <v>143.98076150710634</v>
      </c>
      <c r="AL217" s="69">
        <v>143.97950758811322</v>
      </c>
      <c r="AM217" s="69">
        <v>143.98076150710634</v>
      </c>
      <c r="AN217" s="69">
        <v>143.98076150710634</v>
      </c>
      <c r="AO217" s="70">
        <v>144.40139756061433</v>
      </c>
      <c r="AP217" s="69">
        <f t="shared" si="37"/>
        <v>144.1433152862416</v>
      </c>
      <c r="AQ217" s="69"/>
      <c r="AR217" s="69"/>
      <c r="AS217" s="69"/>
      <c r="AT217" s="71">
        <f t="shared" si="38"/>
        <v>-0.25808227437272535</v>
      </c>
      <c r="AU217" s="69"/>
      <c r="AV217" s="72">
        <v>4.7103802978670357</v>
      </c>
      <c r="AW217" s="69">
        <v>4.7112896983632924</v>
      </c>
      <c r="AX217" s="73">
        <f t="shared" si="39"/>
        <v>9.0940049625665154E-4</v>
      </c>
      <c r="BD217" s="68"/>
      <c r="BH217" s="68"/>
    </row>
    <row r="218" spans="1:60" s="11" customFormat="1" ht="11.25" x14ac:dyDescent="0.2">
      <c r="A218" s="8">
        <v>209</v>
      </c>
      <c r="B218" s="9" t="s">
        <v>303</v>
      </c>
      <c r="C218" s="8">
        <v>1</v>
      </c>
      <c r="D218" s="64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290082</v>
      </c>
      <c r="K218" s="65">
        <v>0</v>
      </c>
      <c r="L218" s="11">
        <v>1490997</v>
      </c>
      <c r="M218" s="11">
        <v>1997</v>
      </c>
      <c r="N218" s="11">
        <v>152297</v>
      </c>
      <c r="O218" s="11">
        <v>113680.21</v>
      </c>
      <c r="P218" s="11">
        <v>0</v>
      </c>
      <c r="Q218" s="11">
        <v>0</v>
      </c>
      <c r="R218" s="11">
        <v>0</v>
      </c>
      <c r="S218" s="11">
        <v>0</v>
      </c>
      <c r="T218" s="11" t="s">
        <v>101</v>
      </c>
      <c r="U218" s="11">
        <f t="shared" si="36"/>
        <v>1005355.31</v>
      </c>
      <c r="V218" s="66">
        <f t="shared" si="30"/>
        <v>3.8362261343903263</v>
      </c>
      <c r="X218" s="11">
        <v>21755055.919999998</v>
      </c>
      <c r="Y218" s="11">
        <v>26206883.399999999</v>
      </c>
      <c r="Z218" s="11">
        <f t="shared" si="31"/>
        <v>4451827.4800000004</v>
      </c>
      <c r="AA218" s="11">
        <f t="shared" si="32"/>
        <v>170782.1692457303</v>
      </c>
      <c r="AC218" s="66">
        <v>118.1955554684784</v>
      </c>
      <c r="AD218" s="66">
        <f t="shared" si="33"/>
        <v>119.6783925837607</v>
      </c>
      <c r="AE218" s="67">
        <f t="shared" si="34"/>
        <v>1.4828371152822939</v>
      </c>
      <c r="AF218" s="11">
        <v>82</v>
      </c>
      <c r="AG218" s="68">
        <v>1</v>
      </c>
      <c r="AH218" s="66">
        <f t="shared" si="35"/>
        <v>119.6783925837607</v>
      </c>
      <c r="AK218" s="69">
        <v>118.1955554684784</v>
      </c>
      <c r="AL218" s="69">
        <v>118.19513833088595</v>
      </c>
      <c r="AM218" s="69">
        <v>118.1955554684784</v>
      </c>
      <c r="AN218" s="69">
        <v>118.1955554684784</v>
      </c>
      <c r="AO218" s="70">
        <v>119.39280982811238</v>
      </c>
      <c r="AP218" s="69">
        <f t="shared" si="37"/>
        <v>119.6783925837607</v>
      </c>
      <c r="AQ218" s="69"/>
      <c r="AR218" s="69"/>
      <c r="AS218" s="69"/>
      <c r="AT218" s="71">
        <f t="shared" si="38"/>
        <v>0.28558275564832059</v>
      </c>
      <c r="AU218" s="69"/>
      <c r="AV218" s="72">
        <v>7.7176504025576618</v>
      </c>
      <c r="AW218" s="69">
        <v>9.0554824807848942</v>
      </c>
      <c r="AX218" s="73">
        <f t="shared" si="39"/>
        <v>1.3378320782272324</v>
      </c>
      <c r="BD218" s="68"/>
      <c r="BH218" s="68"/>
    </row>
    <row r="219" spans="1:60" s="11" customFormat="1" ht="11.25" x14ac:dyDescent="0.2">
      <c r="A219" s="8">
        <v>210</v>
      </c>
      <c r="B219" s="9" t="s">
        <v>304</v>
      </c>
      <c r="C219" s="8">
        <v>1</v>
      </c>
      <c r="D219" s="64">
        <v>0</v>
      </c>
      <c r="E219" s="11">
        <v>5386</v>
      </c>
      <c r="F219" s="11">
        <v>0</v>
      </c>
      <c r="G219" s="11">
        <v>0</v>
      </c>
      <c r="H219" s="11">
        <v>0</v>
      </c>
      <c r="I219" s="11">
        <v>0</v>
      </c>
      <c r="J219" s="11">
        <v>637887</v>
      </c>
      <c r="K219" s="65">
        <v>10581</v>
      </c>
      <c r="L219" s="11">
        <v>1718148</v>
      </c>
      <c r="M219" s="11">
        <v>25566</v>
      </c>
      <c r="N219" s="11">
        <v>210186</v>
      </c>
      <c r="O219" s="11">
        <v>205450.49</v>
      </c>
      <c r="P219" s="11">
        <v>0</v>
      </c>
      <c r="Q219" s="11">
        <v>0</v>
      </c>
      <c r="R219" s="11">
        <v>0</v>
      </c>
      <c r="S219" s="11">
        <v>0</v>
      </c>
      <c r="T219" s="11" t="s">
        <v>137</v>
      </c>
      <c r="U219" s="11">
        <f t="shared" si="36"/>
        <v>2813204.49</v>
      </c>
      <c r="V219" s="66">
        <f t="shared" si="30"/>
        <v>5.9328226333793808</v>
      </c>
      <c r="X219" s="11">
        <v>35618666.020000003</v>
      </c>
      <c r="Y219" s="11">
        <v>47417640.200000003</v>
      </c>
      <c r="Z219" s="11">
        <f t="shared" si="31"/>
        <v>11798974.18</v>
      </c>
      <c r="AA219" s="11">
        <f t="shared" si="32"/>
        <v>700012.21065762918</v>
      </c>
      <c r="AC219" s="66">
        <v>133.14502305778481</v>
      </c>
      <c r="AD219" s="66">
        <f t="shared" si="33"/>
        <v>131.16052118041216</v>
      </c>
      <c r="AE219" s="67">
        <f t="shared" si="34"/>
        <v>-1.9845018773726508</v>
      </c>
      <c r="AF219" s="11">
        <v>172</v>
      </c>
      <c r="AG219" s="68">
        <v>1</v>
      </c>
      <c r="AH219" s="66">
        <f t="shared" si="35"/>
        <v>131.16052118041216</v>
      </c>
      <c r="AK219" s="69">
        <v>133.14502305778481</v>
      </c>
      <c r="AL219" s="69">
        <v>132.55313018066948</v>
      </c>
      <c r="AM219" s="69">
        <v>132.66647509868358</v>
      </c>
      <c r="AN219" s="69">
        <v>133.14502305778481</v>
      </c>
      <c r="AO219" s="70">
        <v>131.28919185606108</v>
      </c>
      <c r="AP219" s="69">
        <f t="shared" si="37"/>
        <v>131.16052118041216</v>
      </c>
      <c r="AQ219" s="69"/>
      <c r="AR219" s="69"/>
      <c r="AS219" s="69"/>
      <c r="AT219" s="71">
        <f t="shared" si="38"/>
        <v>-0.12867067564891954</v>
      </c>
      <c r="AU219" s="69"/>
      <c r="AV219" s="72">
        <v>5.6187916386582897</v>
      </c>
      <c r="AW219" s="69">
        <v>4.3781448284270299</v>
      </c>
      <c r="AX219" s="73">
        <f t="shared" si="39"/>
        <v>-1.2406468102312598</v>
      </c>
      <c r="BD219" s="68"/>
      <c r="BH219" s="68"/>
    </row>
    <row r="220" spans="1:60" s="11" customFormat="1" ht="11.25" x14ac:dyDescent="0.2">
      <c r="A220" s="8">
        <v>211</v>
      </c>
      <c r="B220" s="9" t="s">
        <v>305</v>
      </c>
      <c r="C220" s="8">
        <v>1</v>
      </c>
      <c r="D220" s="64">
        <v>0</v>
      </c>
      <c r="E220" s="11">
        <v>759496</v>
      </c>
      <c r="F220" s="11">
        <v>0</v>
      </c>
      <c r="G220" s="11">
        <v>0</v>
      </c>
      <c r="H220" s="11">
        <v>0</v>
      </c>
      <c r="I220" s="11">
        <v>0</v>
      </c>
      <c r="J220" s="11">
        <v>1835000</v>
      </c>
      <c r="K220" s="65">
        <v>468000</v>
      </c>
      <c r="L220" s="11">
        <v>2126386</v>
      </c>
      <c r="M220" s="11">
        <v>36210</v>
      </c>
      <c r="N220" s="11">
        <v>0</v>
      </c>
      <c r="O220" s="11">
        <v>11812.22</v>
      </c>
      <c r="P220" s="11">
        <v>0</v>
      </c>
      <c r="Q220" s="11">
        <v>0</v>
      </c>
      <c r="R220" s="11">
        <v>21001</v>
      </c>
      <c r="S220" s="11">
        <v>0</v>
      </c>
      <c r="T220" s="11" t="s">
        <v>90</v>
      </c>
      <c r="U220" s="11">
        <f t="shared" si="36"/>
        <v>5257905.22</v>
      </c>
      <c r="V220" s="66">
        <f t="shared" si="30"/>
        <v>7.2617679526707821</v>
      </c>
      <c r="X220" s="11">
        <v>57569717.300000004</v>
      </c>
      <c r="Y220" s="11">
        <v>72405304.799999997</v>
      </c>
      <c r="Z220" s="11">
        <f t="shared" si="31"/>
        <v>14835587.499999993</v>
      </c>
      <c r="AA220" s="11">
        <f t="shared" si="32"/>
        <v>1077325.9386654319</v>
      </c>
      <c r="AC220" s="66">
        <v>124.6766512201486</v>
      </c>
      <c r="AD220" s="66">
        <f t="shared" si="33"/>
        <v>123.89843516104004</v>
      </c>
      <c r="AE220" s="67">
        <f t="shared" si="34"/>
        <v>-0.77821605910855851</v>
      </c>
      <c r="AF220" s="11">
        <v>7</v>
      </c>
      <c r="AG220" s="68">
        <v>1</v>
      </c>
      <c r="AH220" s="66">
        <f t="shared" si="35"/>
        <v>123.89843516104004</v>
      </c>
      <c r="AK220" s="69">
        <v>124.6766512201486</v>
      </c>
      <c r="AL220" s="69">
        <v>124.6419825249617</v>
      </c>
      <c r="AM220" s="69">
        <v>124.6766512201486</v>
      </c>
      <c r="AN220" s="69">
        <v>124.6766512201486</v>
      </c>
      <c r="AO220" s="70">
        <v>123.99148460814189</v>
      </c>
      <c r="AP220" s="69">
        <f t="shared" si="37"/>
        <v>123.89843516104004</v>
      </c>
      <c r="AQ220" s="69"/>
      <c r="AR220" s="69"/>
      <c r="AS220" s="69"/>
      <c r="AT220" s="71">
        <f t="shared" si="38"/>
        <v>-9.3049447101847704E-2</v>
      </c>
      <c r="AU220" s="69"/>
      <c r="AV220" s="72">
        <v>5.8738446812603948</v>
      </c>
      <c r="AW220" s="69">
        <v>5.1154319043219267</v>
      </c>
      <c r="AX220" s="73">
        <f t="shared" si="39"/>
        <v>-0.75841277693846809</v>
      </c>
      <c r="BD220" s="68"/>
      <c r="BH220" s="68"/>
    </row>
    <row r="221" spans="1:60" s="11" customFormat="1" ht="11.25" x14ac:dyDescent="0.2">
      <c r="A221" s="8">
        <v>212</v>
      </c>
      <c r="B221" s="9" t="s">
        <v>306</v>
      </c>
      <c r="C221" s="8">
        <v>1</v>
      </c>
      <c r="D221" s="64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1234803</v>
      </c>
      <c r="K221" s="65">
        <v>0</v>
      </c>
      <c r="L221" s="11">
        <v>3407394</v>
      </c>
      <c r="M221" s="11">
        <v>9057</v>
      </c>
      <c r="N221" s="11">
        <v>63973</v>
      </c>
      <c r="O221" s="11">
        <v>162118.88</v>
      </c>
      <c r="P221" s="11">
        <v>0</v>
      </c>
      <c r="Q221" s="11">
        <v>0</v>
      </c>
      <c r="R221" s="11">
        <v>0</v>
      </c>
      <c r="S221" s="11">
        <v>0</v>
      </c>
      <c r="T221" s="11" t="s">
        <v>90</v>
      </c>
      <c r="U221" s="11">
        <f t="shared" si="36"/>
        <v>4877345.88</v>
      </c>
      <c r="V221" s="66">
        <f t="shared" si="30"/>
        <v>7.9560714929222742</v>
      </c>
      <c r="X221" s="11">
        <v>51608133.329999998</v>
      </c>
      <c r="Y221" s="11">
        <v>61303444.600000001</v>
      </c>
      <c r="Z221" s="11">
        <f t="shared" si="31"/>
        <v>9695311.2700000033</v>
      </c>
      <c r="AA221" s="11">
        <f t="shared" si="32"/>
        <v>771365.89610255079</v>
      </c>
      <c r="AC221" s="66">
        <v>123.76039454491159</v>
      </c>
      <c r="AD221" s="66">
        <f t="shared" si="33"/>
        <v>117.29174220821884</v>
      </c>
      <c r="AE221" s="67">
        <f t="shared" si="34"/>
        <v>-6.468652336692756</v>
      </c>
      <c r="AF221" s="11">
        <v>89</v>
      </c>
      <c r="AG221" s="68">
        <v>1</v>
      </c>
      <c r="AH221" s="66">
        <f t="shared" si="35"/>
        <v>117.29174220821884</v>
      </c>
      <c r="AK221" s="69">
        <v>123.76039454491159</v>
      </c>
      <c r="AL221" s="69">
        <v>125.51403656975954</v>
      </c>
      <c r="AM221" s="69">
        <v>123.81141793319384</v>
      </c>
      <c r="AN221" s="69">
        <v>123.76039454491159</v>
      </c>
      <c r="AO221" s="70">
        <v>123.76039454491159</v>
      </c>
      <c r="AP221" s="69">
        <f t="shared" si="37"/>
        <v>117.29174220821884</v>
      </c>
      <c r="AQ221" s="69"/>
      <c r="AR221" s="69"/>
      <c r="AS221" s="69"/>
      <c r="AT221" s="71">
        <f t="shared" si="38"/>
        <v>-6.468652336692756</v>
      </c>
      <c r="AU221" s="69"/>
      <c r="AV221" s="72">
        <v>4.5364779952347751</v>
      </c>
      <c r="AW221" s="69">
        <v>-1.2143241767922357</v>
      </c>
      <c r="AX221" s="73">
        <f t="shared" si="39"/>
        <v>-5.7508021720270106</v>
      </c>
      <c r="BD221" s="68"/>
      <c r="BH221" s="68"/>
    </row>
    <row r="222" spans="1:60" s="11" customFormat="1" ht="11.25" x14ac:dyDescent="0.2">
      <c r="A222" s="8">
        <v>213</v>
      </c>
      <c r="B222" s="9" t="s">
        <v>307</v>
      </c>
      <c r="C222" s="8">
        <v>1</v>
      </c>
      <c r="D222" s="64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874067</v>
      </c>
      <c r="K222" s="65">
        <v>186955</v>
      </c>
      <c r="L222" s="11">
        <v>559456</v>
      </c>
      <c r="M222" s="11">
        <v>1061</v>
      </c>
      <c r="N222" s="11">
        <v>0</v>
      </c>
      <c r="O222" s="11">
        <v>2877.84</v>
      </c>
      <c r="P222" s="11">
        <v>0</v>
      </c>
      <c r="Q222" s="11">
        <v>0</v>
      </c>
      <c r="R222" s="11">
        <v>0</v>
      </c>
      <c r="S222" s="11">
        <v>0</v>
      </c>
      <c r="T222" s="11" t="s">
        <v>90</v>
      </c>
      <c r="U222" s="11">
        <f t="shared" si="36"/>
        <v>1624416.84</v>
      </c>
      <c r="V222" s="66">
        <f t="shared" si="30"/>
        <v>4.7719415425242762</v>
      </c>
      <c r="X222" s="11">
        <v>19538316.099999998</v>
      </c>
      <c r="Y222" s="11">
        <v>34041004.600000001</v>
      </c>
      <c r="Z222" s="11">
        <f t="shared" si="31"/>
        <v>14502688.500000004</v>
      </c>
      <c r="AA222" s="11">
        <f t="shared" si="32"/>
        <v>692059.81731439102</v>
      </c>
      <c r="AC222" s="66">
        <v>171.69326204004861</v>
      </c>
      <c r="AD222" s="66">
        <f t="shared" si="33"/>
        <v>170.68484618633852</v>
      </c>
      <c r="AE222" s="67">
        <f t="shared" si="34"/>
        <v>-1.0084158537100905</v>
      </c>
      <c r="AF222" s="11">
        <v>0</v>
      </c>
      <c r="AG222" s="68">
        <v>1</v>
      </c>
      <c r="AH222" s="66">
        <f t="shared" si="35"/>
        <v>170.68484618633852</v>
      </c>
      <c r="AK222" s="69">
        <v>171.69326204004861</v>
      </c>
      <c r="AL222" s="69">
        <v>171.67349549864534</v>
      </c>
      <c r="AM222" s="69">
        <v>171.69326204004861</v>
      </c>
      <c r="AN222" s="69">
        <v>171.69326204004861</v>
      </c>
      <c r="AO222" s="70">
        <v>170.88352084570749</v>
      </c>
      <c r="AP222" s="69">
        <f t="shared" si="37"/>
        <v>170.68484618633852</v>
      </c>
      <c r="AQ222" s="69"/>
      <c r="AR222" s="69"/>
      <c r="AS222" s="69"/>
      <c r="AT222" s="71">
        <f t="shared" si="38"/>
        <v>-0.19867465936897588</v>
      </c>
      <c r="AU222" s="69"/>
      <c r="AV222" s="72">
        <v>8.381648852732285</v>
      </c>
      <c r="AW222" s="69">
        <v>7.8822902976949827</v>
      </c>
      <c r="AX222" s="73">
        <f t="shared" si="39"/>
        <v>-0.49935855503730231</v>
      </c>
      <c r="BD222" s="68"/>
      <c r="BH222" s="68"/>
    </row>
    <row r="223" spans="1:60" s="11" customFormat="1" ht="11.25" x14ac:dyDescent="0.2">
      <c r="A223" s="8">
        <v>214</v>
      </c>
      <c r="B223" s="9" t="s">
        <v>308</v>
      </c>
      <c r="C223" s="8">
        <v>1</v>
      </c>
      <c r="D223" s="64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112520</v>
      </c>
      <c r="K223" s="65">
        <v>624492</v>
      </c>
      <c r="L223" s="11">
        <v>1230532</v>
      </c>
      <c r="M223" s="11">
        <v>20000</v>
      </c>
      <c r="N223" s="11">
        <v>255307</v>
      </c>
      <c r="O223" s="11">
        <v>5813.15</v>
      </c>
      <c r="P223" s="11">
        <v>0</v>
      </c>
      <c r="Q223" s="11">
        <v>0</v>
      </c>
      <c r="R223" s="11">
        <v>0</v>
      </c>
      <c r="S223" s="11">
        <v>0</v>
      </c>
      <c r="T223" s="11" t="s">
        <v>90</v>
      </c>
      <c r="U223" s="11">
        <f t="shared" si="36"/>
        <v>2248664.15</v>
      </c>
      <c r="V223" s="66">
        <f t="shared" si="30"/>
        <v>7.2789146421493145</v>
      </c>
      <c r="X223" s="11">
        <v>28109617.770000007</v>
      </c>
      <c r="Y223" s="11">
        <v>30892849.559999999</v>
      </c>
      <c r="Z223" s="11">
        <f t="shared" si="31"/>
        <v>2783231.7899999917</v>
      </c>
      <c r="AA223" s="11">
        <f t="shared" si="32"/>
        <v>202589.06628726385</v>
      </c>
      <c r="AC223" s="66">
        <v>116.10378026592269</v>
      </c>
      <c r="AD223" s="66">
        <f t="shared" si="33"/>
        <v>109.18063968293059</v>
      </c>
      <c r="AE223" s="67">
        <f t="shared" si="34"/>
        <v>-6.9231405829921044</v>
      </c>
      <c r="AF223" s="11">
        <v>2</v>
      </c>
      <c r="AG223" s="68">
        <v>1</v>
      </c>
      <c r="AH223" s="66">
        <f t="shared" si="35"/>
        <v>109.18063968293059</v>
      </c>
      <c r="AK223" s="69">
        <v>116.10378026592269</v>
      </c>
      <c r="AL223" s="69">
        <v>116.1037786193513</v>
      </c>
      <c r="AM223" s="69">
        <v>116.10378026592269</v>
      </c>
      <c r="AN223" s="69">
        <v>116.10378026592269</v>
      </c>
      <c r="AO223" s="70">
        <v>109.12761611574729</v>
      </c>
      <c r="AP223" s="69">
        <f t="shared" si="37"/>
        <v>109.18063968293059</v>
      </c>
      <c r="AQ223" s="69"/>
      <c r="AR223" s="69"/>
      <c r="AS223" s="69"/>
      <c r="AT223" s="71">
        <f t="shared" si="38"/>
        <v>5.3023567183302589E-2</v>
      </c>
      <c r="AU223" s="69"/>
      <c r="AV223" s="72">
        <v>6.4620065615036761</v>
      </c>
      <c r="AW223" s="69">
        <v>-2.5183614810857083E-2</v>
      </c>
      <c r="AX223" s="73">
        <f t="shared" si="39"/>
        <v>-6.4871901763145337</v>
      </c>
      <c r="BD223" s="68"/>
      <c r="BH223" s="68"/>
    </row>
    <row r="224" spans="1:60" s="11" customFormat="1" ht="11.25" x14ac:dyDescent="0.2">
      <c r="A224" s="8">
        <v>215</v>
      </c>
      <c r="B224" s="9" t="s">
        <v>309</v>
      </c>
      <c r="C224" s="8">
        <v>1</v>
      </c>
      <c r="D224" s="64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538831</v>
      </c>
      <c r="K224" s="65">
        <v>0</v>
      </c>
      <c r="L224" s="11">
        <v>396624</v>
      </c>
      <c r="M224" s="11">
        <v>0</v>
      </c>
      <c r="N224" s="11">
        <v>296186</v>
      </c>
      <c r="O224" s="11">
        <v>19427.59</v>
      </c>
      <c r="P224" s="11">
        <v>0</v>
      </c>
      <c r="Q224" s="11">
        <v>0</v>
      </c>
      <c r="R224" s="11">
        <v>0</v>
      </c>
      <c r="S224" s="11">
        <v>0</v>
      </c>
      <c r="T224" s="11" t="s">
        <v>90</v>
      </c>
      <c r="U224" s="11">
        <f t="shared" si="36"/>
        <v>1251068.5900000001</v>
      </c>
      <c r="V224" s="66">
        <f t="shared" si="30"/>
        <v>13.495649378183161</v>
      </c>
      <c r="X224" s="11">
        <v>8281136.6699999999</v>
      </c>
      <c r="Y224" s="11">
        <v>9270162.2199999988</v>
      </c>
      <c r="Z224" s="11">
        <f t="shared" si="31"/>
        <v>989025.54999999888</v>
      </c>
      <c r="AA224" s="11">
        <f t="shared" si="32"/>
        <v>133475.42048864745</v>
      </c>
      <c r="AC224" s="66">
        <v>107.50981448348978</v>
      </c>
      <c r="AD224" s="66">
        <f t="shared" si="33"/>
        <v>110.33131276061106</v>
      </c>
      <c r="AE224" s="67">
        <f t="shared" si="34"/>
        <v>2.8214982771212789</v>
      </c>
      <c r="AF224" s="11">
        <v>18</v>
      </c>
      <c r="AG224" s="68">
        <v>1</v>
      </c>
      <c r="AH224" s="66">
        <f t="shared" si="35"/>
        <v>110.33131276061106</v>
      </c>
      <c r="AK224" s="69">
        <v>107.50981448348978</v>
      </c>
      <c r="AL224" s="69">
        <v>107.50924524851246</v>
      </c>
      <c r="AM224" s="69">
        <v>107.50981448348978</v>
      </c>
      <c r="AN224" s="69">
        <v>107.50981448348978</v>
      </c>
      <c r="AO224" s="70">
        <v>109.16268739248008</v>
      </c>
      <c r="AP224" s="69">
        <f t="shared" si="37"/>
        <v>110.33131276061106</v>
      </c>
      <c r="AQ224" s="69"/>
      <c r="AR224" s="69"/>
      <c r="AS224" s="69"/>
      <c r="AT224" s="71">
        <f t="shared" si="38"/>
        <v>1.1686253681309751</v>
      </c>
      <c r="AU224" s="69"/>
      <c r="AV224" s="72">
        <v>6.3159932139805042</v>
      </c>
      <c r="AW224" s="69">
        <v>9.941631516194402</v>
      </c>
      <c r="AX224" s="73">
        <f t="shared" si="39"/>
        <v>3.6256383022138978</v>
      </c>
      <c r="BD224" s="68"/>
      <c r="BH224" s="68"/>
    </row>
    <row r="225" spans="1:60" ht="11.25" x14ac:dyDescent="0.2">
      <c r="A225" s="8">
        <v>216</v>
      </c>
      <c r="B225" s="9" t="s">
        <v>310</v>
      </c>
      <c r="C225" s="8">
        <v>0</v>
      </c>
      <c r="D225" s="64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65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f t="shared" si="36"/>
        <v>0</v>
      </c>
      <c r="V225" s="66">
        <f t="shared" si="30"/>
        <v>0</v>
      </c>
      <c r="W225" s="11"/>
      <c r="X225" s="11">
        <v>16490.760000000002</v>
      </c>
      <c r="Y225" s="11">
        <v>480276</v>
      </c>
      <c r="Z225" s="11">
        <f t="shared" si="31"/>
        <v>463785.24</v>
      </c>
      <c r="AA225" s="11">
        <f t="shared" si="32"/>
        <v>0</v>
      </c>
      <c r="AB225" s="11"/>
      <c r="AC225" s="66">
        <v>0</v>
      </c>
      <c r="AD225" s="66">
        <f t="shared" si="33"/>
        <v>0</v>
      </c>
      <c r="AE225" s="67">
        <f t="shared" si="34"/>
        <v>0</v>
      </c>
      <c r="AF225" s="11">
        <v>0</v>
      </c>
      <c r="AG225" s="68" t="s">
        <v>92</v>
      </c>
      <c r="AH225" s="66">
        <f t="shared" si="35"/>
        <v>0</v>
      </c>
      <c r="AI225" s="11"/>
      <c r="AJ225" s="11"/>
      <c r="AK225" s="69">
        <v>0</v>
      </c>
      <c r="AL225" s="69">
        <v>0</v>
      </c>
      <c r="AM225" s="69">
        <v>0</v>
      </c>
      <c r="AN225" s="69">
        <v>0</v>
      </c>
      <c r="AO225" s="70">
        <v>0</v>
      </c>
      <c r="AP225" s="69">
        <f t="shared" si="37"/>
        <v>0</v>
      </c>
      <c r="AQ225" s="69"/>
      <c r="AR225" s="69"/>
      <c r="AS225" s="69"/>
      <c r="AT225" s="71">
        <f t="shared" si="38"/>
        <v>0</v>
      </c>
      <c r="AU225" s="69"/>
      <c r="AV225" s="72" t="s">
        <v>93</v>
      </c>
      <c r="AW225" s="69" t="s">
        <v>93</v>
      </c>
      <c r="AX225" s="73" t="str">
        <f t="shared" si="39"/>
        <v/>
      </c>
      <c r="BD225" s="68"/>
      <c r="BH225" s="68"/>
    </row>
    <row r="226" spans="1:60" ht="11.25" x14ac:dyDescent="0.2">
      <c r="A226" s="8">
        <v>217</v>
      </c>
      <c r="B226" s="9" t="s">
        <v>311</v>
      </c>
      <c r="C226" s="8">
        <v>1</v>
      </c>
      <c r="D226" s="64">
        <v>20000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1255216</v>
      </c>
      <c r="K226" s="65">
        <v>1022598</v>
      </c>
      <c r="L226" s="11">
        <v>1023216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 t="s">
        <v>101</v>
      </c>
      <c r="U226" s="11">
        <f t="shared" si="36"/>
        <v>2590778.7999999998</v>
      </c>
      <c r="V226" s="66">
        <f t="shared" si="30"/>
        <v>5.6677891612082938</v>
      </c>
      <c r="W226" s="11"/>
      <c r="X226" s="11">
        <v>29062440.792260002</v>
      </c>
      <c r="Y226" s="11">
        <v>45710571.200000003</v>
      </c>
      <c r="Z226" s="11">
        <f t="shared" si="31"/>
        <v>16648130.407740001</v>
      </c>
      <c r="AA226" s="11">
        <f t="shared" si="32"/>
        <v>943580.93079370994</v>
      </c>
      <c r="AB226" s="11"/>
      <c r="AC226" s="66">
        <v>156.81359301442009</v>
      </c>
      <c r="AD226" s="66">
        <f t="shared" si="33"/>
        <v>154.0372695782963</v>
      </c>
      <c r="AE226" s="67">
        <f t="shared" si="34"/>
        <v>-2.7763234361237892</v>
      </c>
      <c r="AF226" s="11">
        <v>1</v>
      </c>
      <c r="AG226" s="68">
        <v>1</v>
      </c>
      <c r="AH226" s="66">
        <f t="shared" si="35"/>
        <v>154.0372695782963</v>
      </c>
      <c r="AI226" s="11"/>
      <c r="AJ226" s="11"/>
      <c r="AK226" s="69">
        <v>156.81359301442009</v>
      </c>
      <c r="AL226" s="69">
        <v>156.81348116028272</v>
      </c>
      <c r="AM226" s="69">
        <v>156.81359301442009</v>
      </c>
      <c r="AN226" s="69">
        <v>156.81359301442009</v>
      </c>
      <c r="AO226" s="70">
        <v>153.66395634654168</v>
      </c>
      <c r="AP226" s="69">
        <f t="shared" si="37"/>
        <v>154.0372695782963</v>
      </c>
      <c r="AQ226" s="69"/>
      <c r="AR226" s="69"/>
      <c r="AS226" s="69"/>
      <c r="AT226" s="71">
        <f t="shared" si="38"/>
        <v>0.37331323175462217</v>
      </c>
      <c r="AU226" s="69"/>
      <c r="AV226" s="72">
        <v>7.4144925702781084</v>
      </c>
      <c r="AW226" s="69">
        <v>5.6013160599032465</v>
      </c>
      <c r="AX226" s="73">
        <f t="shared" si="39"/>
        <v>-1.8131765103748618</v>
      </c>
      <c r="BD226" s="68"/>
      <c r="BH226" s="68"/>
    </row>
    <row r="227" spans="1:60" ht="11.25" x14ac:dyDescent="0.2">
      <c r="A227" s="8">
        <v>218</v>
      </c>
      <c r="B227" s="9" t="s">
        <v>312</v>
      </c>
      <c r="C227" s="8">
        <v>1</v>
      </c>
      <c r="D227" s="64">
        <v>0</v>
      </c>
      <c r="E227" s="11">
        <v>61075</v>
      </c>
      <c r="F227" s="11">
        <v>0</v>
      </c>
      <c r="G227" s="11">
        <v>0</v>
      </c>
      <c r="H227" s="11">
        <v>0</v>
      </c>
      <c r="I227" s="11">
        <v>0</v>
      </c>
      <c r="J227" s="11">
        <v>684504</v>
      </c>
      <c r="K227" s="65">
        <v>606056</v>
      </c>
      <c r="L227" s="11">
        <v>1076125.3899999999</v>
      </c>
      <c r="M227" s="11">
        <v>0</v>
      </c>
      <c r="N227" s="11">
        <v>16313</v>
      </c>
      <c r="O227" s="11">
        <v>90381.13</v>
      </c>
      <c r="P227" s="11">
        <v>0</v>
      </c>
      <c r="Q227" s="11">
        <v>0</v>
      </c>
      <c r="R227" s="11">
        <v>0</v>
      </c>
      <c r="S227" s="11">
        <v>0</v>
      </c>
      <c r="T227" s="11" t="s">
        <v>101</v>
      </c>
      <c r="U227" s="11">
        <f t="shared" si="36"/>
        <v>1781166.7469999995</v>
      </c>
      <c r="V227" s="66">
        <f t="shared" si="30"/>
        <v>4.3071649913974408</v>
      </c>
      <c r="W227" s="11"/>
      <c r="X227" s="11">
        <v>29128867.219999995</v>
      </c>
      <c r="Y227" s="11">
        <v>41353575.972999997</v>
      </c>
      <c r="Z227" s="11">
        <f t="shared" si="31"/>
        <v>12224708.753000002</v>
      </c>
      <c r="AA227" s="11">
        <f t="shared" si="32"/>
        <v>526538.37570951472</v>
      </c>
      <c r="AB227" s="11"/>
      <c r="AC227" s="66">
        <v>143.44189484674027</v>
      </c>
      <c r="AD227" s="66">
        <f t="shared" si="33"/>
        <v>140.16005939722393</v>
      </c>
      <c r="AE227" s="67">
        <f t="shared" si="34"/>
        <v>-3.2818354495163362</v>
      </c>
      <c r="AF227" s="11">
        <v>53</v>
      </c>
      <c r="AG227" s="68">
        <v>1</v>
      </c>
      <c r="AH227" s="66">
        <f t="shared" si="35"/>
        <v>140.16005939722393</v>
      </c>
      <c r="AI227" s="11"/>
      <c r="AJ227" s="11"/>
      <c r="AK227" s="69">
        <v>143.44189484674027</v>
      </c>
      <c r="AL227" s="69">
        <v>141.5927914051158</v>
      </c>
      <c r="AM227" s="69">
        <v>143.44189484674027</v>
      </c>
      <c r="AN227" s="69">
        <v>143.44189484674027</v>
      </c>
      <c r="AO227" s="70">
        <v>140.1836261001873</v>
      </c>
      <c r="AP227" s="69">
        <f t="shared" si="37"/>
        <v>140.16005939722393</v>
      </c>
      <c r="AQ227" s="69"/>
      <c r="AR227" s="69"/>
      <c r="AS227" s="69"/>
      <c r="AT227" s="71">
        <f t="shared" si="38"/>
        <v>-2.3566702963364605E-2</v>
      </c>
      <c r="AU227" s="69"/>
      <c r="AV227" s="72">
        <v>6.6783141453912673</v>
      </c>
      <c r="AW227" s="69">
        <v>3.7394886406341499</v>
      </c>
      <c r="AX227" s="73">
        <f t="shared" si="39"/>
        <v>-2.9388255047571175</v>
      </c>
      <c r="BD227" s="68"/>
      <c r="BH227" s="68"/>
    </row>
    <row r="228" spans="1:60" ht="11.25" x14ac:dyDescent="0.2">
      <c r="A228" s="8">
        <v>219</v>
      </c>
      <c r="B228" s="9" t="s">
        <v>313</v>
      </c>
      <c r="C228" s="8">
        <v>1</v>
      </c>
      <c r="D228" s="64">
        <v>0</v>
      </c>
      <c r="E228" s="11">
        <v>263948</v>
      </c>
      <c r="F228" s="11">
        <v>0</v>
      </c>
      <c r="G228" s="11">
        <v>0</v>
      </c>
      <c r="H228" s="11">
        <v>0</v>
      </c>
      <c r="I228" s="11">
        <v>0</v>
      </c>
      <c r="J228" s="11">
        <v>663679</v>
      </c>
      <c r="K228" s="65">
        <v>522373</v>
      </c>
      <c r="L228" s="11">
        <v>1305171</v>
      </c>
      <c r="M228" s="11">
        <v>0</v>
      </c>
      <c r="N228" s="11">
        <v>0</v>
      </c>
      <c r="O228" s="11">
        <v>14956.83</v>
      </c>
      <c r="P228" s="11">
        <v>0</v>
      </c>
      <c r="Q228" s="11">
        <v>0</v>
      </c>
      <c r="R228" s="11">
        <v>0</v>
      </c>
      <c r="S228" s="11">
        <v>0</v>
      </c>
      <c r="T228" s="11" t="s">
        <v>101</v>
      </c>
      <c r="U228" s="11">
        <f t="shared" si="36"/>
        <v>1856508.1300000001</v>
      </c>
      <c r="V228" s="66">
        <f t="shared" si="30"/>
        <v>4.7124109183409981</v>
      </c>
      <c r="W228" s="11"/>
      <c r="X228" s="11">
        <v>25956168.805050001</v>
      </c>
      <c r="Y228" s="11">
        <v>39396142.700000003</v>
      </c>
      <c r="Z228" s="11">
        <f t="shared" si="31"/>
        <v>13439973.894950002</v>
      </c>
      <c r="AA228" s="11">
        <f t="shared" si="32"/>
        <v>633346.79724780377</v>
      </c>
      <c r="AB228" s="11"/>
      <c r="AC228" s="66">
        <v>149.05114237351503</v>
      </c>
      <c r="AD228" s="66">
        <f t="shared" si="33"/>
        <v>149.33943523749375</v>
      </c>
      <c r="AE228" s="67">
        <f t="shared" si="34"/>
        <v>0.28829286397871101</v>
      </c>
      <c r="AF228" s="11">
        <v>12</v>
      </c>
      <c r="AG228" s="68">
        <v>1</v>
      </c>
      <c r="AH228" s="66">
        <f t="shared" si="35"/>
        <v>149.33943523749375</v>
      </c>
      <c r="AI228" s="11"/>
      <c r="AJ228" s="11"/>
      <c r="AK228" s="69">
        <v>149.05114237351503</v>
      </c>
      <c r="AL228" s="69">
        <v>149.08985791479563</v>
      </c>
      <c r="AM228" s="69">
        <v>149.05140040639461</v>
      </c>
      <c r="AN228" s="69">
        <v>149.05114237351503</v>
      </c>
      <c r="AO228" s="70">
        <v>148.92130248782192</v>
      </c>
      <c r="AP228" s="69">
        <f t="shared" si="37"/>
        <v>149.33943523749375</v>
      </c>
      <c r="AQ228" s="69"/>
      <c r="AR228" s="69"/>
      <c r="AS228" s="69"/>
      <c r="AT228" s="71">
        <f t="shared" si="38"/>
        <v>0.41813274967182679</v>
      </c>
      <c r="AU228" s="69"/>
      <c r="AV228" s="72">
        <v>5.1260815340166603</v>
      </c>
      <c r="AW228" s="69">
        <v>5.1268761502118938</v>
      </c>
      <c r="AX228" s="73">
        <f t="shared" si="39"/>
        <v>7.9461619523346627E-4</v>
      </c>
      <c r="BD228" s="68"/>
      <c r="BH228" s="68"/>
    </row>
    <row r="229" spans="1:60" ht="11.25" x14ac:dyDescent="0.2">
      <c r="A229" s="8">
        <v>220</v>
      </c>
      <c r="B229" s="9" t="s">
        <v>314</v>
      </c>
      <c r="C229" s="8">
        <v>1</v>
      </c>
      <c r="D229" s="64">
        <v>0</v>
      </c>
      <c r="E229" s="11">
        <v>73144.259999999995</v>
      </c>
      <c r="F229" s="11">
        <v>0</v>
      </c>
      <c r="G229" s="11">
        <v>0</v>
      </c>
      <c r="H229" s="11">
        <v>0</v>
      </c>
      <c r="I229" s="11">
        <v>0</v>
      </c>
      <c r="J229" s="11">
        <v>3622725</v>
      </c>
      <c r="K229" s="65">
        <v>1166710.31</v>
      </c>
      <c r="L229" s="11">
        <v>2956710</v>
      </c>
      <c r="M229" s="11">
        <v>0</v>
      </c>
      <c r="N229" s="11">
        <v>0</v>
      </c>
      <c r="O229" s="11">
        <v>114800.84</v>
      </c>
      <c r="P229" s="11">
        <v>0</v>
      </c>
      <c r="Q229" s="11">
        <v>0</v>
      </c>
      <c r="R229" s="11">
        <v>0</v>
      </c>
      <c r="S229" s="11">
        <v>0</v>
      </c>
      <c r="T229" s="11" t="s">
        <v>90</v>
      </c>
      <c r="U229" s="11">
        <f t="shared" si="36"/>
        <v>7934090.4100000001</v>
      </c>
      <c r="V229" s="66">
        <f t="shared" si="30"/>
        <v>10.830311586955819</v>
      </c>
      <c r="W229" s="11"/>
      <c r="X229" s="11">
        <v>53483623.868720002</v>
      </c>
      <c r="Y229" s="11">
        <v>73258191.569999993</v>
      </c>
      <c r="Z229" s="11">
        <f t="shared" si="31"/>
        <v>19774567.70127999</v>
      </c>
      <c r="AA229" s="11">
        <f t="shared" si="32"/>
        <v>2141647.2970221499</v>
      </c>
      <c r="AB229" s="11"/>
      <c r="AC229" s="66">
        <v>137.78652394812985</v>
      </c>
      <c r="AD229" s="66">
        <f t="shared" si="33"/>
        <v>132.96882134901574</v>
      </c>
      <c r="AE229" s="67">
        <f t="shared" si="34"/>
        <v>-4.8177025991141136</v>
      </c>
      <c r="AF229" s="11">
        <v>57</v>
      </c>
      <c r="AG229" s="68">
        <v>1</v>
      </c>
      <c r="AH229" s="66">
        <f t="shared" si="35"/>
        <v>132.96882134901574</v>
      </c>
      <c r="AI229" s="11"/>
      <c r="AJ229" s="11"/>
      <c r="AK229" s="69">
        <v>137.78652394812985</v>
      </c>
      <c r="AL229" s="69">
        <v>138.87081030760444</v>
      </c>
      <c r="AM229" s="69">
        <v>138.73565890888943</v>
      </c>
      <c r="AN229" s="69">
        <v>137.78652394812985</v>
      </c>
      <c r="AO229" s="70">
        <v>133.20421413683687</v>
      </c>
      <c r="AP229" s="69">
        <f t="shared" si="37"/>
        <v>132.96882134901574</v>
      </c>
      <c r="AQ229" s="69"/>
      <c r="AR229" s="69"/>
      <c r="AS229" s="69"/>
      <c r="AT229" s="71">
        <f t="shared" si="38"/>
        <v>-0.2353927878211266</v>
      </c>
      <c r="AU229" s="69"/>
      <c r="AV229" s="72">
        <v>9.8734021413268014</v>
      </c>
      <c r="AW229" s="69">
        <v>5.8322436980293819</v>
      </c>
      <c r="AX229" s="73">
        <f t="shared" si="39"/>
        <v>-4.0411584432974195</v>
      </c>
      <c r="BD229" s="68"/>
      <c r="BH229" s="68"/>
    </row>
    <row r="230" spans="1:60" ht="11.25" x14ac:dyDescent="0.2">
      <c r="A230" s="8">
        <v>221</v>
      </c>
      <c r="B230" s="9" t="s">
        <v>315</v>
      </c>
      <c r="C230" s="8">
        <v>1</v>
      </c>
      <c r="D230" s="64">
        <v>20704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65">
        <v>0</v>
      </c>
      <c r="L230" s="11">
        <v>162101</v>
      </c>
      <c r="M230" s="11">
        <v>0</v>
      </c>
      <c r="N230" s="11">
        <v>41584</v>
      </c>
      <c r="O230" s="11">
        <v>53245.5</v>
      </c>
      <c r="P230" s="11">
        <v>0</v>
      </c>
      <c r="Q230" s="11">
        <v>0</v>
      </c>
      <c r="R230" s="11">
        <v>0</v>
      </c>
      <c r="S230" s="11">
        <v>0</v>
      </c>
      <c r="T230" s="11" t="s">
        <v>101</v>
      </c>
      <c r="U230" s="11">
        <f t="shared" si="36"/>
        <v>149671</v>
      </c>
      <c r="V230" s="66">
        <f t="shared" si="30"/>
        <v>1.1858056605586875</v>
      </c>
      <c r="W230" s="11"/>
      <c r="X230" s="11">
        <v>6470637.9299999997</v>
      </c>
      <c r="Y230" s="11">
        <v>12621882.740000002</v>
      </c>
      <c r="Z230" s="11">
        <f t="shared" si="31"/>
        <v>6151244.8100000024</v>
      </c>
      <c r="AA230" s="11">
        <f t="shared" si="32"/>
        <v>72941.809151802518</v>
      </c>
      <c r="AB230" s="11"/>
      <c r="AC230" s="66">
        <v>196.79680680136653</v>
      </c>
      <c r="AD230" s="66">
        <f t="shared" si="33"/>
        <v>193.93668857080061</v>
      </c>
      <c r="AE230" s="67">
        <f t="shared" si="34"/>
        <v>-2.8601182305659165</v>
      </c>
      <c r="AF230" s="11">
        <v>23</v>
      </c>
      <c r="AG230" s="68">
        <v>1</v>
      </c>
      <c r="AH230" s="66">
        <f t="shared" si="35"/>
        <v>193.93668857080061</v>
      </c>
      <c r="AI230" s="11"/>
      <c r="AJ230" s="11"/>
      <c r="AK230" s="69">
        <v>196.79680680136653</v>
      </c>
      <c r="AL230" s="69">
        <v>199.83330418336192</v>
      </c>
      <c r="AM230" s="69">
        <v>196.42878394911185</v>
      </c>
      <c r="AN230" s="69">
        <v>196.79680680136653</v>
      </c>
      <c r="AO230" s="70">
        <v>195.22492184252491</v>
      </c>
      <c r="AP230" s="69">
        <f t="shared" si="37"/>
        <v>193.93668857080061</v>
      </c>
      <c r="AQ230" s="69"/>
      <c r="AR230" s="69"/>
      <c r="AS230" s="69"/>
      <c r="AT230" s="71">
        <f t="shared" si="38"/>
        <v>-1.2882332717242946</v>
      </c>
      <c r="AU230" s="69"/>
      <c r="AV230" s="72">
        <v>6.3975400630406121</v>
      </c>
      <c r="AW230" s="69">
        <v>4.6082032316391484</v>
      </c>
      <c r="AX230" s="73">
        <f t="shared" si="39"/>
        <v>-1.7893368314014637</v>
      </c>
      <c r="BD230" s="68"/>
      <c r="BH230" s="68"/>
    </row>
    <row r="231" spans="1:60" ht="11.25" x14ac:dyDescent="0.2">
      <c r="A231" s="8">
        <v>222</v>
      </c>
      <c r="B231" s="9" t="s">
        <v>316</v>
      </c>
      <c r="C231" s="8">
        <v>0</v>
      </c>
      <c r="D231" s="64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65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f t="shared" si="36"/>
        <v>0</v>
      </c>
      <c r="V231" s="66">
        <f t="shared" si="30"/>
        <v>0</v>
      </c>
      <c r="W231" s="11"/>
      <c r="X231" s="11">
        <v>0</v>
      </c>
      <c r="Y231" s="11">
        <v>2247.3000000000002</v>
      </c>
      <c r="Z231" s="11">
        <f t="shared" si="31"/>
        <v>2247.3000000000002</v>
      </c>
      <c r="AA231" s="11">
        <f t="shared" si="32"/>
        <v>0</v>
      </c>
      <c r="AB231" s="11"/>
      <c r="AC231" s="66">
        <v>0</v>
      </c>
      <c r="AD231" s="66">
        <f t="shared" si="33"/>
        <v>0</v>
      </c>
      <c r="AE231" s="67">
        <f t="shared" si="34"/>
        <v>0</v>
      </c>
      <c r="AF231" s="11">
        <v>0</v>
      </c>
      <c r="AG231" s="68" t="s">
        <v>92</v>
      </c>
      <c r="AH231" s="66">
        <f t="shared" si="35"/>
        <v>0</v>
      </c>
      <c r="AI231" s="11"/>
      <c r="AJ231" s="11"/>
      <c r="AK231" s="69">
        <v>0</v>
      </c>
      <c r="AL231" s="69">
        <v>0</v>
      </c>
      <c r="AM231" s="69">
        <v>0</v>
      </c>
      <c r="AN231" s="69">
        <v>0</v>
      </c>
      <c r="AO231" s="70">
        <v>0</v>
      </c>
      <c r="AP231" s="69">
        <f t="shared" si="37"/>
        <v>0</v>
      </c>
      <c r="AQ231" s="69"/>
      <c r="AR231" s="69"/>
      <c r="AS231" s="69"/>
      <c r="AT231" s="71">
        <f t="shared" si="38"/>
        <v>0</v>
      </c>
      <c r="AU231" s="69"/>
      <c r="AV231" s="72" t="s">
        <v>93</v>
      </c>
      <c r="AW231" s="69" t="s">
        <v>93</v>
      </c>
      <c r="AX231" s="73" t="str">
        <f t="shared" si="39"/>
        <v/>
      </c>
      <c r="BD231" s="68"/>
      <c r="BH231" s="68"/>
    </row>
    <row r="232" spans="1:60" ht="11.25" x14ac:dyDescent="0.2">
      <c r="A232" s="8">
        <v>223</v>
      </c>
      <c r="B232" s="9" t="s">
        <v>317</v>
      </c>
      <c r="C232" s="8">
        <v>1</v>
      </c>
      <c r="D232" s="64">
        <v>0</v>
      </c>
      <c r="E232" s="11">
        <v>47669</v>
      </c>
      <c r="F232" s="11">
        <v>0</v>
      </c>
      <c r="G232" s="11">
        <v>0</v>
      </c>
      <c r="H232" s="11">
        <v>0</v>
      </c>
      <c r="I232" s="11">
        <v>0</v>
      </c>
      <c r="J232" s="11">
        <v>250159</v>
      </c>
      <c r="K232" s="65">
        <v>279357</v>
      </c>
      <c r="L232" s="11">
        <v>483369</v>
      </c>
      <c r="M232" s="11">
        <v>0</v>
      </c>
      <c r="N232" s="11">
        <v>94560</v>
      </c>
      <c r="O232" s="11">
        <v>2526.5100000000002</v>
      </c>
      <c r="P232" s="11">
        <v>0</v>
      </c>
      <c r="Q232" s="11">
        <v>0</v>
      </c>
      <c r="R232" s="11">
        <v>0</v>
      </c>
      <c r="S232" s="11">
        <v>0</v>
      </c>
      <c r="T232" s="11" t="s">
        <v>90</v>
      </c>
      <c r="U232" s="11">
        <f t="shared" si="36"/>
        <v>1157640.51</v>
      </c>
      <c r="V232" s="66">
        <f t="shared" si="30"/>
        <v>12.563664380093201</v>
      </c>
      <c r="W232" s="11"/>
      <c r="X232" s="11">
        <v>9212499.9199999981</v>
      </c>
      <c r="Y232" s="11">
        <v>9214194.8000000007</v>
      </c>
      <c r="Z232" s="11">
        <f t="shared" si="31"/>
        <v>1694.8800000026822</v>
      </c>
      <c r="AA232" s="11">
        <f t="shared" si="32"/>
        <v>212.93903484566061</v>
      </c>
      <c r="AB232" s="11"/>
      <c r="AC232" s="66">
        <v>102.17791270133101</v>
      </c>
      <c r="AD232" s="66">
        <f t="shared" si="33"/>
        <v>100.01608619786188</v>
      </c>
      <c r="AE232" s="67">
        <f t="shared" si="34"/>
        <v>-2.1618265034691291</v>
      </c>
      <c r="AF232" s="11">
        <v>3</v>
      </c>
      <c r="AG232" s="68">
        <v>1</v>
      </c>
      <c r="AH232" s="66">
        <f t="shared" si="35"/>
        <v>100.01608619786188</v>
      </c>
      <c r="AI232" s="11"/>
      <c r="AJ232" s="11"/>
      <c r="AK232" s="69">
        <v>102.17791270133101</v>
      </c>
      <c r="AL232" s="69">
        <v>102.19153314731852</v>
      </c>
      <c r="AM232" s="69">
        <v>102.1779543420968</v>
      </c>
      <c r="AN232" s="69">
        <v>102.17791270133101</v>
      </c>
      <c r="AO232" s="70">
        <v>100.52805782898258</v>
      </c>
      <c r="AP232" s="69">
        <f t="shared" si="37"/>
        <v>100.01608619786188</v>
      </c>
      <c r="AQ232" s="69"/>
      <c r="AR232" s="69"/>
      <c r="AS232" s="69"/>
      <c r="AT232" s="71">
        <f t="shared" si="38"/>
        <v>-0.51197163112070143</v>
      </c>
      <c r="AU232" s="69"/>
      <c r="AV232" s="72">
        <v>7.7802916711260881</v>
      </c>
      <c r="AW232" s="69">
        <v>5.2169579373310366</v>
      </c>
      <c r="AX232" s="73">
        <f t="shared" si="39"/>
        <v>-2.5633337337950515</v>
      </c>
      <c r="BD232" s="68"/>
      <c r="BH232" s="68"/>
    </row>
    <row r="233" spans="1:60" ht="11.25" x14ac:dyDescent="0.2">
      <c r="A233" s="8">
        <v>224</v>
      </c>
      <c r="B233" s="9" t="s">
        <v>318</v>
      </c>
      <c r="C233" s="8">
        <v>1</v>
      </c>
      <c r="D233" s="64">
        <v>0</v>
      </c>
      <c r="E233" s="11">
        <v>169017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65">
        <v>165</v>
      </c>
      <c r="L233" s="11">
        <v>188714.88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 t="s">
        <v>101</v>
      </c>
      <c r="U233" s="11">
        <f t="shared" si="36"/>
        <v>225796.46400000001</v>
      </c>
      <c r="V233" s="66">
        <f t="shared" si="30"/>
        <v>3.8444226815612192</v>
      </c>
      <c r="W233" s="11"/>
      <c r="X233" s="11">
        <v>2114047.8800000004</v>
      </c>
      <c r="Y233" s="11">
        <v>5873351.676</v>
      </c>
      <c r="Z233" s="11">
        <f t="shared" si="31"/>
        <v>3759303.7959999996</v>
      </c>
      <c r="AA233" s="11">
        <f t="shared" si="32"/>
        <v>144523.52780221589</v>
      </c>
      <c r="AB233" s="11"/>
      <c r="AC233" s="66">
        <v>244.21884526101786</v>
      </c>
      <c r="AD233" s="66">
        <f t="shared" si="33"/>
        <v>270.98857137510925</v>
      </c>
      <c r="AE233" s="67">
        <f t="shared" si="34"/>
        <v>26.769726114091384</v>
      </c>
      <c r="AF233" s="11">
        <v>0</v>
      </c>
      <c r="AG233" s="68">
        <v>1</v>
      </c>
      <c r="AH233" s="66">
        <f t="shared" si="35"/>
        <v>270.98857137510925</v>
      </c>
      <c r="AI233" s="11"/>
      <c r="AJ233" s="11"/>
      <c r="AK233" s="69">
        <v>244.21884526101786</v>
      </c>
      <c r="AL233" s="69">
        <v>244.21883656954577</v>
      </c>
      <c r="AM233" s="69">
        <v>244.21884526101786</v>
      </c>
      <c r="AN233" s="69">
        <v>244.21884526101786</v>
      </c>
      <c r="AO233" s="70">
        <v>270.10829279579724</v>
      </c>
      <c r="AP233" s="69">
        <f t="shared" si="37"/>
        <v>270.98857137510925</v>
      </c>
      <c r="AQ233" s="69"/>
      <c r="AR233" s="69"/>
      <c r="AS233" s="69"/>
      <c r="AT233" s="71">
        <f t="shared" si="38"/>
        <v>0.88027857931200515</v>
      </c>
      <c r="AU233" s="69"/>
      <c r="AV233" s="72">
        <v>-6.6862934110834615</v>
      </c>
      <c r="AW233" s="69">
        <v>3.6920213228734857</v>
      </c>
      <c r="AX233" s="73">
        <f t="shared" si="39"/>
        <v>10.378314733956948</v>
      </c>
      <c r="BD233" s="68"/>
      <c r="BH233" s="68"/>
    </row>
    <row r="234" spans="1:60" ht="11.25" x14ac:dyDescent="0.2">
      <c r="A234" s="8">
        <v>225</v>
      </c>
      <c r="B234" s="9" t="s">
        <v>319</v>
      </c>
      <c r="C234" s="8">
        <v>0</v>
      </c>
      <c r="D234" s="64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65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f t="shared" si="36"/>
        <v>0</v>
      </c>
      <c r="V234" s="66">
        <f t="shared" si="30"/>
        <v>0</v>
      </c>
      <c r="W234" s="11"/>
      <c r="X234" s="11">
        <v>0</v>
      </c>
      <c r="Y234" s="11">
        <v>0</v>
      </c>
      <c r="Z234" s="11">
        <f t="shared" si="31"/>
        <v>0</v>
      </c>
      <c r="AA234" s="11">
        <f t="shared" si="32"/>
        <v>0</v>
      </c>
      <c r="AB234" s="11"/>
      <c r="AC234" s="66">
        <v>0</v>
      </c>
      <c r="AD234" s="66">
        <f t="shared" si="33"/>
        <v>0</v>
      </c>
      <c r="AE234" s="67">
        <f t="shared" si="34"/>
        <v>0</v>
      </c>
      <c r="AF234" s="11">
        <v>0</v>
      </c>
      <c r="AG234" s="68" t="s">
        <v>92</v>
      </c>
      <c r="AH234" s="66">
        <f t="shared" si="35"/>
        <v>0</v>
      </c>
      <c r="AI234" s="11"/>
      <c r="AJ234" s="11"/>
      <c r="AK234" s="69">
        <v>0</v>
      </c>
      <c r="AL234" s="69">
        <v>0</v>
      </c>
      <c r="AM234" s="69">
        <v>0</v>
      </c>
      <c r="AN234" s="69">
        <v>0</v>
      </c>
      <c r="AO234" s="70">
        <v>0</v>
      </c>
      <c r="AP234" s="69">
        <f t="shared" si="37"/>
        <v>0</v>
      </c>
      <c r="AQ234" s="69"/>
      <c r="AR234" s="69"/>
      <c r="AS234" s="69"/>
      <c r="AT234" s="71">
        <f t="shared" si="38"/>
        <v>0</v>
      </c>
      <c r="AU234" s="69"/>
      <c r="AV234" s="72" t="s">
        <v>93</v>
      </c>
      <c r="AW234" s="69" t="s">
        <v>93</v>
      </c>
      <c r="AX234" s="73" t="str">
        <f t="shared" si="39"/>
        <v/>
      </c>
      <c r="BD234" s="68"/>
      <c r="BH234" s="68"/>
    </row>
    <row r="235" spans="1:60" ht="11.25" x14ac:dyDescent="0.2">
      <c r="A235" s="8">
        <v>226</v>
      </c>
      <c r="B235" s="9" t="s">
        <v>320</v>
      </c>
      <c r="C235" s="8">
        <v>1</v>
      </c>
      <c r="D235" s="64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197117.73</v>
      </c>
      <c r="J235" s="11">
        <v>323039.38</v>
      </c>
      <c r="K235" s="65">
        <v>114393.76</v>
      </c>
      <c r="L235" s="11">
        <v>500000</v>
      </c>
      <c r="M235" s="11">
        <v>19067</v>
      </c>
      <c r="N235" s="11">
        <v>0</v>
      </c>
      <c r="O235" s="11">
        <v>20899.27</v>
      </c>
      <c r="P235" s="11">
        <v>0</v>
      </c>
      <c r="Q235" s="11">
        <v>0</v>
      </c>
      <c r="R235" s="11">
        <v>0</v>
      </c>
      <c r="S235" s="11">
        <v>0</v>
      </c>
      <c r="T235" s="11" t="s">
        <v>90</v>
      </c>
      <c r="U235" s="11">
        <f t="shared" si="36"/>
        <v>1174517.1400000001</v>
      </c>
      <c r="V235" s="66">
        <f t="shared" si="30"/>
        <v>4.8655418736425</v>
      </c>
      <c r="W235" s="11"/>
      <c r="X235" s="11">
        <v>21950126.810000002</v>
      </c>
      <c r="Y235" s="11">
        <v>24139493</v>
      </c>
      <c r="Z235" s="11">
        <f t="shared" si="31"/>
        <v>2189366.1899999976</v>
      </c>
      <c r="AA235" s="11">
        <f t="shared" si="32"/>
        <v>106524.52874182131</v>
      </c>
      <c r="AB235" s="11"/>
      <c r="AC235" s="66">
        <v>109.26908823745241</v>
      </c>
      <c r="AD235" s="66">
        <f t="shared" si="33"/>
        <v>109.48897324961821</v>
      </c>
      <c r="AE235" s="67">
        <f t="shared" si="34"/>
        <v>0.21988501216580403</v>
      </c>
      <c r="AF235" s="11">
        <v>28</v>
      </c>
      <c r="AG235" s="68">
        <v>1</v>
      </c>
      <c r="AH235" s="66">
        <f t="shared" si="35"/>
        <v>109.48897324961821</v>
      </c>
      <c r="AI235" s="11"/>
      <c r="AJ235" s="11"/>
      <c r="AK235" s="69">
        <v>109.26908823745241</v>
      </c>
      <c r="AL235" s="69">
        <v>109.45939281593087</v>
      </c>
      <c r="AM235" s="69">
        <v>109.27223165726723</v>
      </c>
      <c r="AN235" s="69">
        <v>109.26908823745241</v>
      </c>
      <c r="AO235" s="70">
        <v>108.62420227374112</v>
      </c>
      <c r="AP235" s="69">
        <f t="shared" si="37"/>
        <v>109.48897324961821</v>
      </c>
      <c r="AQ235" s="69"/>
      <c r="AR235" s="69"/>
      <c r="AS235" s="69"/>
      <c r="AT235" s="71">
        <f t="shared" si="38"/>
        <v>0.86477097587709295</v>
      </c>
      <c r="AU235" s="69"/>
      <c r="AV235" s="72">
        <v>4.3920636313653452</v>
      </c>
      <c r="AW235" s="69">
        <v>4.4572496224179154</v>
      </c>
      <c r="AX235" s="73">
        <f t="shared" si="39"/>
        <v>6.518599105257028E-2</v>
      </c>
      <c r="BD235" s="68"/>
      <c r="BH235" s="68"/>
    </row>
    <row r="236" spans="1:60" ht="11.25" x14ac:dyDescent="0.2">
      <c r="A236" s="8">
        <v>227</v>
      </c>
      <c r="B236" s="9" t="s">
        <v>321</v>
      </c>
      <c r="C236" s="8">
        <v>1</v>
      </c>
      <c r="D236" s="64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359027</v>
      </c>
      <c r="J236" s="11">
        <v>2094507</v>
      </c>
      <c r="K236" s="65">
        <v>352057</v>
      </c>
      <c r="L236" s="11">
        <v>1114872</v>
      </c>
      <c r="M236" s="11">
        <v>5577</v>
      </c>
      <c r="N236" s="11">
        <v>185105</v>
      </c>
      <c r="O236" s="11">
        <v>38612.559999999998</v>
      </c>
      <c r="P236" s="11">
        <v>0</v>
      </c>
      <c r="Q236" s="11">
        <v>0</v>
      </c>
      <c r="R236" s="11">
        <v>0</v>
      </c>
      <c r="S236" s="11">
        <v>0</v>
      </c>
      <c r="T236" s="11" t="s">
        <v>257</v>
      </c>
      <c r="U236" s="11">
        <f t="shared" si="36"/>
        <v>4149757.56</v>
      </c>
      <c r="V236" s="66">
        <f t="shared" si="30"/>
        <v>16.64609057745276</v>
      </c>
      <c r="W236" s="11"/>
      <c r="X236" s="11">
        <v>19001379.489999998</v>
      </c>
      <c r="Y236" s="11">
        <v>24929322.237504065</v>
      </c>
      <c r="Z236" s="11">
        <f t="shared" si="31"/>
        <v>5927942.7475040667</v>
      </c>
      <c r="AA236" s="11">
        <f t="shared" si="32"/>
        <v>986770.71912906866</v>
      </c>
      <c r="AB236" s="11"/>
      <c r="AC236" s="66">
        <v>126.21028959804124</v>
      </c>
      <c r="AD236" s="66">
        <f t="shared" si="33"/>
        <v>126.00428053644963</v>
      </c>
      <c r="AE236" s="67">
        <f t="shared" si="34"/>
        <v>-0.20600906159161525</v>
      </c>
      <c r="AF236" s="11">
        <v>32</v>
      </c>
      <c r="AG236" s="68">
        <v>0</v>
      </c>
      <c r="AH236" s="66">
        <f t="shared" si="35"/>
        <v>126.21028959804124</v>
      </c>
      <c r="AI236" s="11"/>
      <c r="AJ236" s="11"/>
      <c r="AK236" s="69">
        <v>126.21028959804124</v>
      </c>
      <c r="AL236" s="69">
        <v>126.42294044258706</v>
      </c>
      <c r="AM236" s="69">
        <v>126.21317289452114</v>
      </c>
      <c r="AN236" s="69">
        <v>126.21028959804124</v>
      </c>
      <c r="AO236" s="70">
        <v>126.21028959804124</v>
      </c>
      <c r="AP236" s="69">
        <f t="shared" si="37"/>
        <v>126.21028959804124</v>
      </c>
      <c r="AQ236" s="69"/>
      <c r="AR236" s="69"/>
      <c r="AS236" s="69"/>
      <c r="AT236" s="71">
        <f t="shared" si="38"/>
        <v>0</v>
      </c>
      <c r="AU236" s="69"/>
      <c r="AV236" s="72">
        <v>4.1107780222060537</v>
      </c>
      <c r="AW236" s="69">
        <v>4.1254470935487353</v>
      </c>
      <c r="AX236" s="73">
        <f t="shared" si="39"/>
        <v>1.4669071342681583E-2</v>
      </c>
      <c r="BD236" s="68"/>
      <c r="BH236" s="68"/>
    </row>
    <row r="237" spans="1:60" ht="11.25" x14ac:dyDescent="0.2">
      <c r="A237" s="8">
        <v>228</v>
      </c>
      <c r="B237" s="9" t="s">
        <v>322</v>
      </c>
      <c r="C237" s="8">
        <v>0</v>
      </c>
      <c r="D237" s="64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65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f t="shared" si="36"/>
        <v>0</v>
      </c>
      <c r="V237" s="66">
        <f t="shared" si="30"/>
        <v>0</v>
      </c>
      <c r="W237" s="11"/>
      <c r="X237" s="11">
        <v>0</v>
      </c>
      <c r="Y237" s="11">
        <v>51500</v>
      </c>
      <c r="Z237" s="11">
        <f t="shared" si="31"/>
        <v>51500</v>
      </c>
      <c r="AA237" s="11">
        <f t="shared" si="32"/>
        <v>0</v>
      </c>
      <c r="AB237" s="11"/>
      <c r="AC237" s="66">
        <v>0</v>
      </c>
      <c r="AD237" s="66">
        <f t="shared" si="33"/>
        <v>0</v>
      </c>
      <c r="AE237" s="67">
        <f t="shared" si="34"/>
        <v>0</v>
      </c>
      <c r="AF237" s="11">
        <v>0</v>
      </c>
      <c r="AG237" s="68" t="s">
        <v>92</v>
      </c>
      <c r="AH237" s="66">
        <f t="shared" si="35"/>
        <v>0</v>
      </c>
      <c r="AI237" s="11"/>
      <c r="AJ237" s="11"/>
      <c r="AK237" s="69">
        <v>0</v>
      </c>
      <c r="AL237" s="69">
        <v>0</v>
      </c>
      <c r="AM237" s="69">
        <v>0</v>
      </c>
      <c r="AN237" s="69">
        <v>0</v>
      </c>
      <c r="AO237" s="70">
        <v>0</v>
      </c>
      <c r="AP237" s="69">
        <f t="shared" si="37"/>
        <v>0</v>
      </c>
      <c r="AQ237" s="69"/>
      <c r="AR237" s="69"/>
      <c r="AS237" s="69"/>
      <c r="AT237" s="71">
        <f t="shared" si="38"/>
        <v>0</v>
      </c>
      <c r="AU237" s="69"/>
      <c r="AV237" s="72" t="s">
        <v>93</v>
      </c>
      <c r="AW237" s="69" t="s">
        <v>93</v>
      </c>
      <c r="AX237" s="73" t="str">
        <f t="shared" si="39"/>
        <v/>
      </c>
      <c r="BD237" s="68"/>
      <c r="BH237" s="68"/>
    </row>
    <row r="238" spans="1:60" ht="11.25" x14ac:dyDescent="0.2">
      <c r="A238" s="8">
        <v>229</v>
      </c>
      <c r="B238" s="9" t="s">
        <v>323</v>
      </c>
      <c r="C238" s="8">
        <v>1</v>
      </c>
      <c r="D238" s="64">
        <v>0</v>
      </c>
      <c r="E238" s="11">
        <v>73472</v>
      </c>
      <c r="F238" s="11">
        <v>0</v>
      </c>
      <c r="G238" s="11">
        <v>0</v>
      </c>
      <c r="H238" s="11">
        <v>0</v>
      </c>
      <c r="I238" s="11">
        <v>0</v>
      </c>
      <c r="J238" s="11">
        <v>4837308</v>
      </c>
      <c r="K238" s="65">
        <v>2659787</v>
      </c>
      <c r="L238" s="11">
        <v>1500000</v>
      </c>
      <c r="M238" s="11">
        <v>17677</v>
      </c>
      <c r="N238" s="11">
        <v>59702</v>
      </c>
      <c r="O238" s="11">
        <v>195273.05</v>
      </c>
      <c r="P238" s="11">
        <v>0</v>
      </c>
      <c r="Q238" s="11">
        <v>0</v>
      </c>
      <c r="R238" s="11">
        <v>0</v>
      </c>
      <c r="S238" s="11">
        <v>0</v>
      </c>
      <c r="T238" s="11" t="s">
        <v>101</v>
      </c>
      <c r="U238" s="11">
        <f t="shared" si="36"/>
        <v>8293219.0500000007</v>
      </c>
      <c r="V238" s="66">
        <f t="shared" si="30"/>
        <v>8.3147448434829485</v>
      </c>
      <c r="W238" s="11"/>
      <c r="X238" s="11">
        <v>91177548.530000001</v>
      </c>
      <c r="Y238" s="11">
        <v>99741113</v>
      </c>
      <c r="Z238" s="11">
        <f t="shared" si="31"/>
        <v>8563564.4699999988</v>
      </c>
      <c r="AA238" s="11">
        <f t="shared" si="32"/>
        <v>712038.53518766281</v>
      </c>
      <c r="AB238" s="11"/>
      <c r="AC238" s="66">
        <v>107.53083343856412</v>
      </c>
      <c r="AD238" s="66">
        <f t="shared" si="33"/>
        <v>108.61124921803416</v>
      </c>
      <c r="AE238" s="67">
        <f t="shared" si="34"/>
        <v>1.0804157794700444</v>
      </c>
      <c r="AF238" s="11">
        <v>133</v>
      </c>
      <c r="AG238" s="68">
        <v>1</v>
      </c>
      <c r="AH238" s="66">
        <f t="shared" si="35"/>
        <v>108.61124921803416</v>
      </c>
      <c r="AI238" s="11"/>
      <c r="AJ238" s="11"/>
      <c r="AK238" s="69">
        <v>107.53083343856412</v>
      </c>
      <c r="AL238" s="69">
        <v>107.53633442925852</v>
      </c>
      <c r="AM238" s="69">
        <v>107.53083343856412</v>
      </c>
      <c r="AN238" s="69">
        <v>107.53083343856412</v>
      </c>
      <c r="AO238" s="70">
        <v>107.53083343856412</v>
      </c>
      <c r="AP238" s="69">
        <f t="shared" si="37"/>
        <v>108.61124921803416</v>
      </c>
      <c r="AQ238" s="69"/>
      <c r="AR238" s="69"/>
      <c r="AS238" s="69"/>
      <c r="AT238" s="71">
        <f t="shared" si="38"/>
        <v>1.0804157794700444</v>
      </c>
      <c r="AU238" s="69"/>
      <c r="AV238" s="72">
        <v>9.163770661615338</v>
      </c>
      <c r="AW238" s="69">
        <v>10.302219917358716</v>
      </c>
      <c r="AX238" s="73">
        <f t="shared" si="39"/>
        <v>1.1384492557433781</v>
      </c>
      <c r="BD238" s="68"/>
      <c r="BH238" s="68"/>
    </row>
    <row r="239" spans="1:60" ht="11.25" x14ac:dyDescent="0.2">
      <c r="A239" s="8">
        <v>230</v>
      </c>
      <c r="B239" s="9" t="s">
        <v>324</v>
      </c>
      <c r="C239" s="8">
        <v>1</v>
      </c>
      <c r="D239" s="64">
        <v>135408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65">
        <v>0</v>
      </c>
      <c r="L239" s="11">
        <v>0</v>
      </c>
      <c r="M239" s="11">
        <v>0</v>
      </c>
      <c r="N239" s="11">
        <v>0</v>
      </c>
      <c r="O239" s="11">
        <v>2488.2199999999998</v>
      </c>
      <c r="P239" s="11">
        <v>0</v>
      </c>
      <c r="Q239" s="11">
        <v>0</v>
      </c>
      <c r="R239" s="11">
        <v>0</v>
      </c>
      <c r="S239" s="11">
        <v>0</v>
      </c>
      <c r="T239" s="11" t="s">
        <v>90</v>
      </c>
      <c r="U239" s="11">
        <f t="shared" si="36"/>
        <v>137896.22</v>
      </c>
      <c r="V239" s="66">
        <f t="shared" si="30"/>
        <v>5.427510636874235</v>
      </c>
      <c r="W239" s="11"/>
      <c r="X239" s="11">
        <v>858482.55999999994</v>
      </c>
      <c r="Y239" s="11">
        <v>2540690</v>
      </c>
      <c r="Z239" s="11">
        <f t="shared" si="31"/>
        <v>1682207.44</v>
      </c>
      <c r="AA239" s="11">
        <f t="shared" si="32"/>
        <v>91301.987740289769</v>
      </c>
      <c r="AB239" s="11"/>
      <c r="AC239" s="66">
        <v>252.13250356916092</v>
      </c>
      <c r="AD239" s="66">
        <f t="shared" si="33"/>
        <v>285.31598967598251</v>
      </c>
      <c r="AE239" s="67">
        <f t="shared" si="34"/>
        <v>33.18348610682159</v>
      </c>
      <c r="AF239" s="11">
        <v>1</v>
      </c>
      <c r="AG239" s="68">
        <v>1</v>
      </c>
      <c r="AH239" s="66">
        <f t="shared" si="35"/>
        <v>285.31598967598251</v>
      </c>
      <c r="AI239" s="11"/>
      <c r="AJ239" s="11"/>
      <c r="AK239" s="69">
        <v>252.13250356916092</v>
      </c>
      <c r="AL239" s="69">
        <v>266.1447305987499</v>
      </c>
      <c r="AM239" s="69">
        <v>252.13250356916092</v>
      </c>
      <c r="AN239" s="69">
        <v>252.13250356916092</v>
      </c>
      <c r="AO239" s="70">
        <v>283.44593416033109</v>
      </c>
      <c r="AP239" s="69">
        <f t="shared" si="37"/>
        <v>285.31598967598251</v>
      </c>
      <c r="AQ239" s="69"/>
      <c r="AR239" s="69"/>
      <c r="AS239" s="69"/>
      <c r="AT239" s="71">
        <f t="shared" si="38"/>
        <v>1.8700555156514156</v>
      </c>
      <c r="AU239" s="69"/>
      <c r="AV239" s="72">
        <v>8.6834814463337082</v>
      </c>
      <c r="AW239" s="69">
        <v>22.016158428090289</v>
      </c>
      <c r="AX239" s="73">
        <f t="shared" si="39"/>
        <v>13.332676981756581</v>
      </c>
      <c r="BD239" s="68"/>
      <c r="BH239" s="68"/>
    </row>
    <row r="240" spans="1:60" ht="11.25" x14ac:dyDescent="0.2">
      <c r="A240" s="8">
        <v>231</v>
      </c>
      <c r="B240" s="9" t="s">
        <v>325</v>
      </c>
      <c r="C240" s="8">
        <v>1</v>
      </c>
      <c r="D240" s="64">
        <v>0</v>
      </c>
      <c r="E240" s="11">
        <v>550000</v>
      </c>
      <c r="F240" s="11">
        <v>0</v>
      </c>
      <c r="G240" s="11">
        <v>0</v>
      </c>
      <c r="H240" s="11">
        <v>0</v>
      </c>
      <c r="I240" s="11">
        <v>125000</v>
      </c>
      <c r="J240" s="11">
        <v>967500</v>
      </c>
      <c r="K240" s="65">
        <v>0</v>
      </c>
      <c r="L240" s="11">
        <v>997436</v>
      </c>
      <c r="M240" s="11">
        <v>0</v>
      </c>
      <c r="N240" s="11">
        <v>0</v>
      </c>
      <c r="O240" s="11">
        <v>64673</v>
      </c>
      <c r="P240" s="11">
        <v>0</v>
      </c>
      <c r="Q240" s="11">
        <v>0</v>
      </c>
      <c r="R240" s="11">
        <v>0</v>
      </c>
      <c r="S240" s="11">
        <v>0</v>
      </c>
      <c r="T240" s="11" t="s">
        <v>90</v>
      </c>
      <c r="U240" s="11">
        <f t="shared" si="36"/>
        <v>2704609</v>
      </c>
      <c r="V240" s="66">
        <f t="shared" si="30"/>
        <v>6.1838436548570499</v>
      </c>
      <c r="W240" s="11"/>
      <c r="X240" s="11">
        <v>33926554.381990001</v>
      </c>
      <c r="Y240" s="11">
        <v>43736697.609999999</v>
      </c>
      <c r="Z240" s="11">
        <f t="shared" si="31"/>
        <v>9810143.2280099988</v>
      </c>
      <c r="AA240" s="11">
        <f t="shared" si="32"/>
        <v>606643.91953768488</v>
      </c>
      <c r="AB240" s="11"/>
      <c r="AC240" s="66">
        <v>127.01439075693611</v>
      </c>
      <c r="AD240" s="66">
        <f t="shared" si="33"/>
        <v>127.12771596209609</v>
      </c>
      <c r="AE240" s="67">
        <f t="shared" si="34"/>
        <v>0.11332520515998112</v>
      </c>
      <c r="AF240" s="11">
        <v>41</v>
      </c>
      <c r="AG240" s="68">
        <v>1</v>
      </c>
      <c r="AH240" s="66">
        <f t="shared" si="35"/>
        <v>127.12771596209609</v>
      </c>
      <c r="AI240" s="11"/>
      <c r="AJ240" s="11"/>
      <c r="AK240" s="69">
        <v>127.01439075693611</v>
      </c>
      <c r="AL240" s="69">
        <v>127.16733019074478</v>
      </c>
      <c r="AM240" s="69">
        <v>127.01737420905037</v>
      </c>
      <c r="AN240" s="69">
        <v>127.01439075693611</v>
      </c>
      <c r="AO240" s="70">
        <v>127.75587027660613</v>
      </c>
      <c r="AP240" s="69">
        <f t="shared" si="37"/>
        <v>127.12771596209609</v>
      </c>
      <c r="AQ240" s="69"/>
      <c r="AR240" s="69"/>
      <c r="AS240" s="69"/>
      <c r="AT240" s="71">
        <f t="shared" si="38"/>
        <v>-0.62815431451004144</v>
      </c>
      <c r="AU240" s="69"/>
      <c r="AV240" s="72">
        <v>2.1092857803750538</v>
      </c>
      <c r="AW240" s="69">
        <v>2.3290864560935862</v>
      </c>
      <c r="AX240" s="73">
        <f t="shared" si="39"/>
        <v>0.21980067571853246</v>
      </c>
      <c r="BD240" s="68"/>
      <c r="BH240" s="68"/>
    </row>
    <row r="241" spans="1:60" ht="11.25" x14ac:dyDescent="0.2">
      <c r="A241" s="8">
        <v>232</v>
      </c>
      <c r="B241" s="9" t="s">
        <v>326</v>
      </c>
      <c r="C241" s="8">
        <v>0</v>
      </c>
      <c r="D241" s="64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65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f t="shared" si="36"/>
        <v>0</v>
      </c>
      <c r="V241" s="66">
        <f t="shared" si="30"/>
        <v>0</v>
      </c>
      <c r="W241" s="11"/>
      <c r="X241" s="11">
        <v>0</v>
      </c>
      <c r="Y241" s="11">
        <v>0</v>
      </c>
      <c r="Z241" s="11">
        <f t="shared" si="31"/>
        <v>0</v>
      </c>
      <c r="AA241" s="11">
        <f t="shared" si="32"/>
        <v>0</v>
      </c>
      <c r="AB241" s="11"/>
      <c r="AC241" s="66">
        <v>0</v>
      </c>
      <c r="AD241" s="66">
        <f t="shared" si="33"/>
        <v>0</v>
      </c>
      <c r="AE241" s="67">
        <f t="shared" si="34"/>
        <v>0</v>
      </c>
      <c r="AF241" s="11">
        <v>0</v>
      </c>
      <c r="AG241" s="68" t="s">
        <v>92</v>
      </c>
      <c r="AH241" s="66">
        <f t="shared" si="35"/>
        <v>0</v>
      </c>
      <c r="AI241" s="11"/>
      <c r="AJ241" s="11"/>
      <c r="AK241" s="69">
        <v>0</v>
      </c>
      <c r="AL241" s="69">
        <v>0</v>
      </c>
      <c r="AM241" s="69">
        <v>0</v>
      </c>
      <c r="AN241" s="69">
        <v>0</v>
      </c>
      <c r="AO241" s="70">
        <v>0</v>
      </c>
      <c r="AP241" s="69">
        <f t="shared" si="37"/>
        <v>0</v>
      </c>
      <c r="AQ241" s="69"/>
      <c r="AR241" s="69"/>
      <c r="AS241" s="69"/>
      <c r="AT241" s="71">
        <f t="shared" si="38"/>
        <v>0</v>
      </c>
      <c r="AU241" s="69"/>
      <c r="AV241" s="72" t="s">
        <v>93</v>
      </c>
      <c r="AW241" s="69" t="s">
        <v>93</v>
      </c>
      <c r="AX241" s="73" t="str">
        <f t="shared" si="39"/>
        <v/>
      </c>
      <c r="BD241" s="68"/>
      <c r="BH241" s="68"/>
    </row>
    <row r="242" spans="1:60" ht="11.25" x14ac:dyDescent="0.2">
      <c r="A242" s="8">
        <v>233</v>
      </c>
      <c r="B242" s="9" t="s">
        <v>327</v>
      </c>
      <c r="C242" s="8">
        <v>0</v>
      </c>
      <c r="D242" s="64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65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f t="shared" si="36"/>
        <v>0</v>
      </c>
      <c r="V242" s="66">
        <f t="shared" si="30"/>
        <v>0</v>
      </c>
      <c r="W242" s="11"/>
      <c r="X242" s="11">
        <v>164907.6</v>
      </c>
      <c r="Y242" s="11">
        <v>220532</v>
      </c>
      <c r="Z242" s="11">
        <f t="shared" si="31"/>
        <v>55624.399999999994</v>
      </c>
      <c r="AA242" s="11">
        <f t="shared" si="32"/>
        <v>0</v>
      </c>
      <c r="AB242" s="11"/>
      <c r="AC242" s="66">
        <v>0</v>
      </c>
      <c r="AD242" s="66">
        <f t="shared" si="33"/>
        <v>0</v>
      </c>
      <c r="AE242" s="67">
        <f t="shared" si="34"/>
        <v>0</v>
      </c>
      <c r="AF242" s="11">
        <v>0</v>
      </c>
      <c r="AG242" s="68" t="s">
        <v>92</v>
      </c>
      <c r="AH242" s="66">
        <f t="shared" si="35"/>
        <v>0</v>
      </c>
      <c r="AI242" s="11"/>
      <c r="AJ242" s="11"/>
      <c r="AK242" s="69">
        <v>0</v>
      </c>
      <c r="AL242" s="69">
        <v>0</v>
      </c>
      <c r="AM242" s="69">
        <v>0</v>
      </c>
      <c r="AN242" s="69">
        <v>0</v>
      </c>
      <c r="AO242" s="70">
        <v>0</v>
      </c>
      <c r="AP242" s="69">
        <f t="shared" si="37"/>
        <v>0</v>
      </c>
      <c r="AQ242" s="69"/>
      <c r="AR242" s="69"/>
      <c r="AS242" s="69"/>
      <c r="AT242" s="71">
        <f t="shared" si="38"/>
        <v>0</v>
      </c>
      <c r="AU242" s="69"/>
      <c r="AV242" s="72" t="s">
        <v>93</v>
      </c>
      <c r="AW242" s="69" t="s">
        <v>93</v>
      </c>
      <c r="AX242" s="73" t="str">
        <f t="shared" si="39"/>
        <v/>
      </c>
      <c r="BD242" s="68"/>
      <c r="BH242" s="68"/>
    </row>
    <row r="243" spans="1:60" ht="11.25" x14ac:dyDescent="0.2">
      <c r="A243" s="8">
        <v>234</v>
      </c>
      <c r="B243" s="9" t="s">
        <v>328</v>
      </c>
      <c r="C243" s="8">
        <v>1</v>
      </c>
      <c r="D243" s="64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65">
        <v>0</v>
      </c>
      <c r="L243" s="11">
        <v>24000</v>
      </c>
      <c r="M243" s="11">
        <v>0</v>
      </c>
      <c r="N243" s="11">
        <v>47153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 t="s">
        <v>101</v>
      </c>
      <c r="U243" s="11">
        <f t="shared" si="36"/>
        <v>54353</v>
      </c>
      <c r="V243" s="66">
        <f t="shared" si="30"/>
        <v>2.4526088270994935</v>
      </c>
      <c r="W243" s="11"/>
      <c r="X243" s="11">
        <v>1133842.72</v>
      </c>
      <c r="Y243" s="11">
        <v>2216130</v>
      </c>
      <c r="Z243" s="11">
        <f t="shared" si="31"/>
        <v>1082287.28</v>
      </c>
      <c r="AA243" s="11">
        <f t="shared" si="32"/>
        <v>26544.273363855013</v>
      </c>
      <c r="AB243" s="11"/>
      <c r="AC243" s="66">
        <v>228.43546408615904</v>
      </c>
      <c r="AD243" s="66">
        <f t="shared" si="33"/>
        <v>193.11194471805976</v>
      </c>
      <c r="AE243" s="67">
        <f t="shared" si="34"/>
        <v>-35.323519368099284</v>
      </c>
      <c r="AF243" s="11">
        <v>0</v>
      </c>
      <c r="AG243" s="68">
        <v>1</v>
      </c>
      <c r="AH243" s="66">
        <f t="shared" si="35"/>
        <v>193.11194471805976</v>
      </c>
      <c r="AI243" s="11"/>
      <c r="AJ243" s="11"/>
      <c r="AK243" s="69">
        <v>228.43546408615904</v>
      </c>
      <c r="AL243" s="69">
        <v>228.43544294097691</v>
      </c>
      <c r="AM243" s="69">
        <v>228.43546408615904</v>
      </c>
      <c r="AN243" s="69">
        <v>228.43546408615904</v>
      </c>
      <c r="AO243" s="70">
        <v>197.42404442532145</v>
      </c>
      <c r="AP243" s="69">
        <f t="shared" si="37"/>
        <v>193.11194471805976</v>
      </c>
      <c r="AQ243" s="69"/>
      <c r="AR243" s="69"/>
      <c r="AS243" s="69"/>
      <c r="AT243" s="71">
        <f t="shared" si="38"/>
        <v>-4.3120997072616944</v>
      </c>
      <c r="AU243" s="69"/>
      <c r="AV243" s="72">
        <v>21.379712681771935</v>
      </c>
      <c r="AW243" s="69">
        <v>2.15366568633786</v>
      </c>
      <c r="AX243" s="73">
        <f t="shared" si="39"/>
        <v>-19.226046995434075</v>
      </c>
      <c r="BD243" s="68"/>
      <c r="BH243" s="68"/>
    </row>
    <row r="244" spans="1:60" ht="11.25" x14ac:dyDescent="0.2">
      <c r="A244" s="8">
        <v>235</v>
      </c>
      <c r="B244" s="9" t="s">
        <v>329</v>
      </c>
      <c r="C244" s="8">
        <v>0</v>
      </c>
      <c r="D244" s="64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65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f t="shared" si="36"/>
        <v>0</v>
      </c>
      <c r="V244" s="66">
        <f t="shared" si="30"/>
        <v>0</v>
      </c>
      <c r="W244" s="11"/>
      <c r="X244" s="11">
        <v>0</v>
      </c>
      <c r="Y244" s="11">
        <v>0</v>
      </c>
      <c r="Z244" s="11">
        <f t="shared" si="31"/>
        <v>0</v>
      </c>
      <c r="AA244" s="11">
        <f t="shared" si="32"/>
        <v>0</v>
      </c>
      <c r="AB244" s="11"/>
      <c r="AC244" s="66">
        <v>0</v>
      </c>
      <c r="AD244" s="66">
        <f t="shared" si="33"/>
        <v>0</v>
      </c>
      <c r="AE244" s="67">
        <f t="shared" si="34"/>
        <v>0</v>
      </c>
      <c r="AF244" s="11">
        <v>0</v>
      </c>
      <c r="AG244" s="68" t="s">
        <v>92</v>
      </c>
      <c r="AH244" s="66">
        <f t="shared" si="35"/>
        <v>0</v>
      </c>
      <c r="AI244" s="11"/>
      <c r="AJ244" s="11"/>
      <c r="AK244" s="69">
        <v>0</v>
      </c>
      <c r="AL244" s="69">
        <v>0</v>
      </c>
      <c r="AM244" s="69">
        <v>0</v>
      </c>
      <c r="AN244" s="69">
        <v>0</v>
      </c>
      <c r="AO244" s="70">
        <v>0</v>
      </c>
      <c r="AP244" s="69">
        <f t="shared" si="37"/>
        <v>0</v>
      </c>
      <c r="AQ244" s="69"/>
      <c r="AR244" s="69"/>
      <c r="AS244" s="69"/>
      <c r="AT244" s="71">
        <f t="shared" si="38"/>
        <v>0</v>
      </c>
      <c r="AU244" s="69"/>
      <c r="AV244" s="72" t="s">
        <v>93</v>
      </c>
      <c r="AW244" s="69" t="s">
        <v>93</v>
      </c>
      <c r="AX244" s="73" t="str">
        <f t="shared" si="39"/>
        <v/>
      </c>
      <c r="BD244" s="68"/>
      <c r="BH244" s="68"/>
    </row>
    <row r="245" spans="1:60" ht="11.25" x14ac:dyDescent="0.2">
      <c r="A245" s="8">
        <v>236</v>
      </c>
      <c r="B245" s="9" t="s">
        <v>330</v>
      </c>
      <c r="C245" s="8">
        <v>1</v>
      </c>
      <c r="D245" s="64">
        <v>0</v>
      </c>
      <c r="E245" s="11">
        <v>198525</v>
      </c>
      <c r="F245" s="11">
        <v>0</v>
      </c>
      <c r="G245" s="11">
        <v>0</v>
      </c>
      <c r="H245" s="11">
        <v>0</v>
      </c>
      <c r="I245" s="11">
        <v>476459</v>
      </c>
      <c r="J245" s="11">
        <v>3295511</v>
      </c>
      <c r="K245" s="65">
        <v>0</v>
      </c>
      <c r="L245" s="11">
        <v>4563572</v>
      </c>
      <c r="M245" s="11">
        <v>51052</v>
      </c>
      <c r="N245" s="11">
        <v>829833</v>
      </c>
      <c r="O245" s="11">
        <v>249980.64</v>
      </c>
      <c r="P245" s="11">
        <v>0</v>
      </c>
      <c r="Q245" s="11">
        <v>0</v>
      </c>
      <c r="R245" s="11">
        <v>0</v>
      </c>
      <c r="S245" s="11">
        <v>0</v>
      </c>
      <c r="T245" s="11" t="s">
        <v>90</v>
      </c>
      <c r="U245" s="11">
        <f t="shared" si="36"/>
        <v>9664932.6400000006</v>
      </c>
      <c r="V245" s="66">
        <f t="shared" si="30"/>
        <v>9.041814425585093</v>
      </c>
      <c r="W245" s="11"/>
      <c r="X245" s="11">
        <v>92916030.260000005</v>
      </c>
      <c r="Y245" s="11">
        <v>106891517.40000001</v>
      </c>
      <c r="Z245" s="11">
        <f t="shared" si="31"/>
        <v>13975487.140000001</v>
      </c>
      <c r="AA245" s="11">
        <f t="shared" si="32"/>
        <v>1263637.6122703096</v>
      </c>
      <c r="AB245" s="11"/>
      <c r="AC245" s="66">
        <v>117.80623186363115</v>
      </c>
      <c r="AD245" s="66">
        <f t="shared" si="33"/>
        <v>113.68100799416318</v>
      </c>
      <c r="AE245" s="67">
        <f t="shared" si="34"/>
        <v>-4.1252238694679733</v>
      </c>
      <c r="AF245" s="11">
        <v>169</v>
      </c>
      <c r="AG245" s="68">
        <v>1</v>
      </c>
      <c r="AH245" s="66">
        <f t="shared" si="35"/>
        <v>113.68100799416318</v>
      </c>
      <c r="AI245" s="11"/>
      <c r="AJ245" s="11"/>
      <c r="AK245" s="69">
        <v>117.80623186363115</v>
      </c>
      <c r="AL245" s="69">
        <v>117.80588745276255</v>
      </c>
      <c r="AM245" s="69">
        <v>117.80623186363115</v>
      </c>
      <c r="AN245" s="69">
        <v>117.80623186363115</v>
      </c>
      <c r="AO245" s="70">
        <v>113.42125257529251</v>
      </c>
      <c r="AP245" s="69">
        <f t="shared" si="37"/>
        <v>113.68100799416318</v>
      </c>
      <c r="AQ245" s="69"/>
      <c r="AR245" s="69"/>
      <c r="AS245" s="69"/>
      <c r="AT245" s="71">
        <f t="shared" si="38"/>
        <v>0.25975541887066811</v>
      </c>
      <c r="AU245" s="69"/>
      <c r="AV245" s="72">
        <v>9.6619795743535484</v>
      </c>
      <c r="AW245" s="69">
        <v>5.5899247610017291</v>
      </c>
      <c r="AX245" s="73">
        <f t="shared" si="39"/>
        <v>-4.0720548133518193</v>
      </c>
      <c r="BD245" s="68"/>
      <c r="BH245" s="68"/>
    </row>
    <row r="246" spans="1:60" ht="11.25" x14ac:dyDescent="0.2">
      <c r="A246" s="8">
        <v>237</v>
      </c>
      <c r="B246" s="9" t="s">
        <v>331</v>
      </c>
      <c r="C246" s="8">
        <v>0</v>
      </c>
      <c r="D246" s="64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65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f t="shared" si="36"/>
        <v>0</v>
      </c>
      <c r="V246" s="66">
        <f t="shared" si="30"/>
        <v>0</v>
      </c>
      <c r="W246" s="11"/>
      <c r="X246" s="11">
        <v>65963.040000000008</v>
      </c>
      <c r="Y246" s="11">
        <v>140641</v>
      </c>
      <c r="Z246" s="11">
        <f t="shared" si="31"/>
        <v>74677.959999999992</v>
      </c>
      <c r="AA246" s="11">
        <f t="shared" si="32"/>
        <v>0</v>
      </c>
      <c r="AB246" s="11"/>
      <c r="AC246" s="66">
        <v>0</v>
      </c>
      <c r="AD246" s="66">
        <f t="shared" si="33"/>
        <v>0</v>
      </c>
      <c r="AE246" s="67">
        <f t="shared" si="34"/>
        <v>0</v>
      </c>
      <c r="AF246" s="11">
        <v>0</v>
      </c>
      <c r="AG246" s="68" t="s">
        <v>92</v>
      </c>
      <c r="AH246" s="66">
        <f t="shared" si="35"/>
        <v>0</v>
      </c>
      <c r="AI246" s="11"/>
      <c r="AJ246" s="11"/>
      <c r="AK246" s="69">
        <v>0</v>
      </c>
      <c r="AL246" s="69">
        <v>0</v>
      </c>
      <c r="AM246" s="69">
        <v>0</v>
      </c>
      <c r="AN246" s="69">
        <v>0</v>
      </c>
      <c r="AO246" s="70">
        <v>0</v>
      </c>
      <c r="AP246" s="69">
        <f t="shared" si="37"/>
        <v>0</v>
      </c>
      <c r="AQ246" s="69"/>
      <c r="AR246" s="69"/>
      <c r="AS246" s="69"/>
      <c r="AT246" s="71">
        <f t="shared" si="38"/>
        <v>0</v>
      </c>
      <c r="AU246" s="69"/>
      <c r="AV246" s="72" t="s">
        <v>93</v>
      </c>
      <c r="AW246" s="69" t="s">
        <v>93</v>
      </c>
      <c r="AX246" s="73" t="str">
        <f t="shared" si="39"/>
        <v/>
      </c>
      <c r="BD246" s="68"/>
      <c r="BH246" s="68"/>
    </row>
    <row r="247" spans="1:60" ht="11.25" x14ac:dyDescent="0.2">
      <c r="A247" s="8">
        <v>238</v>
      </c>
      <c r="B247" s="9" t="s">
        <v>332</v>
      </c>
      <c r="C247" s="8">
        <v>1</v>
      </c>
      <c r="D247" s="64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251598</v>
      </c>
      <c r="K247" s="65">
        <v>0</v>
      </c>
      <c r="L247" s="11">
        <v>361002</v>
      </c>
      <c r="M247" s="11">
        <v>0</v>
      </c>
      <c r="N247" s="11">
        <v>0</v>
      </c>
      <c r="O247" s="11">
        <v>41238.120000000003</v>
      </c>
      <c r="P247" s="11">
        <v>0</v>
      </c>
      <c r="Q247" s="11">
        <v>0</v>
      </c>
      <c r="R247" s="11">
        <v>0</v>
      </c>
      <c r="S247" s="11">
        <v>0</v>
      </c>
      <c r="T247" s="11" t="s">
        <v>90</v>
      </c>
      <c r="U247" s="11">
        <f t="shared" si="36"/>
        <v>653838.12</v>
      </c>
      <c r="V247" s="66">
        <f t="shared" si="30"/>
        <v>5.5884129752891534</v>
      </c>
      <c r="W247" s="11"/>
      <c r="X247" s="11">
        <v>8340185.2700000005</v>
      </c>
      <c r="Y247" s="11">
        <v>11699889.09</v>
      </c>
      <c r="Z247" s="11">
        <f t="shared" si="31"/>
        <v>3359703.8199999994</v>
      </c>
      <c r="AA247" s="11">
        <f t="shared" si="32"/>
        <v>187754.1242081653</v>
      </c>
      <c r="AB247" s="11"/>
      <c r="AC247" s="66">
        <v>131.89634143284513</v>
      </c>
      <c r="AD247" s="66">
        <f t="shared" si="33"/>
        <v>138.03212510400064</v>
      </c>
      <c r="AE247" s="67">
        <f t="shared" si="34"/>
        <v>6.135783671155508</v>
      </c>
      <c r="AF247" s="11">
        <v>27</v>
      </c>
      <c r="AG247" s="68">
        <v>1</v>
      </c>
      <c r="AH247" s="66">
        <f t="shared" si="35"/>
        <v>138.03212510400064</v>
      </c>
      <c r="AI247" s="11"/>
      <c r="AJ247" s="11"/>
      <c r="AK247" s="69">
        <v>131.89634143284513</v>
      </c>
      <c r="AL247" s="69">
        <v>133.04393748241574</v>
      </c>
      <c r="AM247" s="69">
        <v>131.95912574113478</v>
      </c>
      <c r="AN247" s="69">
        <v>131.89634143284513</v>
      </c>
      <c r="AO247" s="70">
        <v>139.40210738883891</v>
      </c>
      <c r="AP247" s="69">
        <f t="shared" si="37"/>
        <v>138.03212510400064</v>
      </c>
      <c r="AQ247" s="69"/>
      <c r="AR247" s="69"/>
      <c r="AS247" s="69"/>
      <c r="AT247" s="71">
        <f t="shared" si="38"/>
        <v>-1.3699822848382723</v>
      </c>
      <c r="AU247" s="69"/>
      <c r="AV247" s="72">
        <v>3.7793442378438069</v>
      </c>
      <c r="AW247" s="69">
        <v>8.404844688489538</v>
      </c>
      <c r="AX247" s="73">
        <f t="shared" si="39"/>
        <v>4.6255004506457311</v>
      </c>
      <c r="BD247" s="68"/>
      <c r="BH247" s="68"/>
    </row>
    <row r="248" spans="1:60" ht="11.25" x14ac:dyDescent="0.2">
      <c r="A248" s="8">
        <v>239</v>
      </c>
      <c r="B248" s="9" t="s">
        <v>333</v>
      </c>
      <c r="C248" s="8">
        <v>1</v>
      </c>
      <c r="D248" s="64">
        <v>0</v>
      </c>
      <c r="E248" s="11">
        <v>363171</v>
      </c>
      <c r="F248" s="11">
        <v>0</v>
      </c>
      <c r="G248" s="11">
        <v>0</v>
      </c>
      <c r="H248" s="11">
        <v>0</v>
      </c>
      <c r="I248" s="11">
        <v>0</v>
      </c>
      <c r="J248" s="11">
        <v>4928689</v>
      </c>
      <c r="K248" s="65">
        <v>933517</v>
      </c>
      <c r="L248" s="11">
        <v>11705399</v>
      </c>
      <c r="M248" s="11">
        <v>45698</v>
      </c>
      <c r="N248" s="11">
        <v>0</v>
      </c>
      <c r="O248" s="11">
        <v>655727.73</v>
      </c>
      <c r="P248" s="11">
        <v>0</v>
      </c>
      <c r="Q248" s="11">
        <v>0</v>
      </c>
      <c r="R248" s="11">
        <v>0</v>
      </c>
      <c r="S248" s="11">
        <v>0</v>
      </c>
      <c r="T248" s="11" t="s">
        <v>90</v>
      </c>
      <c r="U248" s="11">
        <f t="shared" si="36"/>
        <v>18632201.73</v>
      </c>
      <c r="V248" s="66">
        <f t="shared" si="30"/>
        <v>12.477642733238177</v>
      </c>
      <c r="W248" s="11"/>
      <c r="X248" s="11">
        <v>111949866.57694001</v>
      </c>
      <c r="Y248" s="11">
        <v>149324693.19999999</v>
      </c>
      <c r="Z248" s="11">
        <f t="shared" si="31"/>
        <v>37374826.623059973</v>
      </c>
      <c r="AA248" s="11">
        <f t="shared" si="32"/>
        <v>4663497.3381926101</v>
      </c>
      <c r="AB248" s="11"/>
      <c r="AC248" s="66">
        <v>133.96388723272358</v>
      </c>
      <c r="AD248" s="66">
        <f t="shared" si="33"/>
        <v>129.21962328770243</v>
      </c>
      <c r="AE248" s="67">
        <f t="shared" si="34"/>
        <v>-4.7442639450211459</v>
      </c>
      <c r="AF248" s="11">
        <v>437</v>
      </c>
      <c r="AG248" s="68">
        <v>1</v>
      </c>
      <c r="AH248" s="66">
        <f t="shared" si="35"/>
        <v>129.21962328770243</v>
      </c>
      <c r="AI248" s="11"/>
      <c r="AJ248" s="11"/>
      <c r="AK248" s="69">
        <v>133.96388723272358</v>
      </c>
      <c r="AL248" s="69">
        <v>134.12887724445528</v>
      </c>
      <c r="AM248" s="69">
        <v>133.96388723272358</v>
      </c>
      <c r="AN248" s="69">
        <v>133.96388723272358</v>
      </c>
      <c r="AO248" s="70">
        <v>129.14998786222361</v>
      </c>
      <c r="AP248" s="69">
        <f t="shared" si="37"/>
        <v>129.21962328770243</v>
      </c>
      <c r="AQ248" s="69"/>
      <c r="AR248" s="69"/>
      <c r="AS248" s="69"/>
      <c r="AT248" s="71">
        <f t="shared" si="38"/>
        <v>6.9635425478821844E-2</v>
      </c>
      <c r="AU248" s="69"/>
      <c r="AV248" s="72">
        <v>6.9763115478287858</v>
      </c>
      <c r="AW248" s="69">
        <v>3.2313440078714915</v>
      </c>
      <c r="AX248" s="73">
        <f t="shared" si="39"/>
        <v>-3.7449675399572944</v>
      </c>
      <c r="BD248" s="68"/>
      <c r="BH248" s="68"/>
    </row>
    <row r="249" spans="1:60" ht="11.25" x14ac:dyDescent="0.2">
      <c r="A249" s="8">
        <v>240</v>
      </c>
      <c r="B249" s="9" t="s">
        <v>334</v>
      </c>
      <c r="C249" s="8">
        <v>1</v>
      </c>
      <c r="D249" s="64">
        <v>0</v>
      </c>
      <c r="E249" s="11">
        <v>625520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65">
        <v>0</v>
      </c>
      <c r="L249" s="11">
        <v>51274</v>
      </c>
      <c r="M249" s="11">
        <v>0</v>
      </c>
      <c r="N249" s="11">
        <v>0</v>
      </c>
      <c r="O249" s="11">
        <v>3503.22</v>
      </c>
      <c r="P249" s="11">
        <v>0</v>
      </c>
      <c r="Q249" s="11">
        <v>0</v>
      </c>
      <c r="R249" s="11">
        <v>0</v>
      </c>
      <c r="S249" s="11">
        <v>0</v>
      </c>
      <c r="T249" s="11" t="s">
        <v>90</v>
      </c>
      <c r="U249" s="11">
        <f t="shared" si="36"/>
        <v>680297.22</v>
      </c>
      <c r="V249" s="66">
        <f t="shared" si="30"/>
        <v>14.438554625798167</v>
      </c>
      <c r="W249" s="11"/>
      <c r="X249" s="11">
        <v>3146739.0944000003</v>
      </c>
      <c r="Y249" s="11">
        <v>4711671.2</v>
      </c>
      <c r="Z249" s="11">
        <f t="shared" si="31"/>
        <v>1564932.1055999999</v>
      </c>
      <c r="AA249" s="11">
        <f t="shared" si="32"/>
        <v>225953.57692370945</v>
      </c>
      <c r="AB249" s="11"/>
      <c r="AC249" s="66">
        <v>140.47227607012925</v>
      </c>
      <c r="AD249" s="66">
        <f t="shared" si="33"/>
        <v>142.55130433467343</v>
      </c>
      <c r="AE249" s="67">
        <f t="shared" si="34"/>
        <v>2.0790282645441778</v>
      </c>
      <c r="AF249" s="11">
        <v>3</v>
      </c>
      <c r="AG249" s="68">
        <v>1</v>
      </c>
      <c r="AH249" s="66">
        <f t="shared" si="35"/>
        <v>142.55130433467343</v>
      </c>
      <c r="AI249" s="11"/>
      <c r="AJ249" s="11"/>
      <c r="AK249" s="69">
        <v>140.47227607012925</v>
      </c>
      <c r="AL249" s="69">
        <v>165.83636343913179</v>
      </c>
      <c r="AM249" s="69">
        <v>165.83636343913179</v>
      </c>
      <c r="AN249" s="69">
        <v>140.47227607012925</v>
      </c>
      <c r="AO249" s="70">
        <v>140.47227607012925</v>
      </c>
      <c r="AP249" s="69">
        <f t="shared" si="37"/>
        <v>142.55130433467343</v>
      </c>
      <c r="AQ249" s="69"/>
      <c r="AR249" s="69"/>
      <c r="AS249" s="69"/>
      <c r="AT249" s="71">
        <f t="shared" si="38"/>
        <v>2.0790282645441778</v>
      </c>
      <c r="AU249" s="69"/>
      <c r="AV249" s="72">
        <v>5.5995436388158213</v>
      </c>
      <c r="AW249" s="69">
        <v>8.7681323698971543</v>
      </c>
      <c r="AX249" s="73">
        <f t="shared" si="39"/>
        <v>3.168588731081333</v>
      </c>
      <c r="BD249" s="68"/>
      <c r="BH249" s="68"/>
    </row>
    <row r="250" spans="1:60" ht="11.25" x14ac:dyDescent="0.2">
      <c r="A250" s="8">
        <v>241</v>
      </c>
      <c r="B250" s="9" t="s">
        <v>335</v>
      </c>
      <c r="C250" s="8">
        <v>0</v>
      </c>
      <c r="D250" s="64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65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f t="shared" si="36"/>
        <v>0</v>
      </c>
      <c r="V250" s="66">
        <f t="shared" si="30"/>
        <v>0</v>
      </c>
      <c r="W250" s="11"/>
      <c r="X250" s="11">
        <v>16490.760000000002</v>
      </c>
      <c r="Y250" s="11">
        <v>16637</v>
      </c>
      <c r="Z250" s="11">
        <f t="shared" si="31"/>
        <v>146.23999999999796</v>
      </c>
      <c r="AA250" s="11">
        <f t="shared" si="32"/>
        <v>0</v>
      </c>
      <c r="AB250" s="11"/>
      <c r="AC250" s="66">
        <v>0</v>
      </c>
      <c r="AD250" s="66">
        <f t="shared" si="33"/>
        <v>0</v>
      </c>
      <c r="AE250" s="67">
        <f t="shared" si="34"/>
        <v>0</v>
      </c>
      <c r="AF250" s="11">
        <v>0</v>
      </c>
      <c r="AG250" s="68" t="s">
        <v>92</v>
      </c>
      <c r="AH250" s="66">
        <f t="shared" si="35"/>
        <v>0</v>
      </c>
      <c r="AI250" s="11"/>
      <c r="AJ250" s="11"/>
      <c r="AK250" s="69">
        <v>0</v>
      </c>
      <c r="AL250" s="69">
        <v>0</v>
      </c>
      <c r="AM250" s="69">
        <v>0</v>
      </c>
      <c r="AN250" s="69">
        <v>0</v>
      </c>
      <c r="AO250" s="70">
        <v>0</v>
      </c>
      <c r="AP250" s="69">
        <f t="shared" si="37"/>
        <v>0</v>
      </c>
      <c r="AQ250" s="69"/>
      <c r="AR250" s="69"/>
      <c r="AS250" s="69"/>
      <c r="AT250" s="71">
        <f t="shared" si="38"/>
        <v>0</v>
      </c>
      <c r="AU250" s="69"/>
      <c r="AV250" s="72" t="s">
        <v>93</v>
      </c>
      <c r="AW250" s="69" t="s">
        <v>93</v>
      </c>
      <c r="AX250" s="73" t="str">
        <f t="shared" si="39"/>
        <v/>
      </c>
      <c r="BD250" s="68"/>
      <c r="BH250" s="68"/>
    </row>
    <row r="251" spans="1:60" ht="11.25" x14ac:dyDescent="0.2">
      <c r="A251" s="8">
        <v>242</v>
      </c>
      <c r="B251" s="9" t="s">
        <v>336</v>
      </c>
      <c r="C251" s="8">
        <v>1</v>
      </c>
      <c r="D251" s="64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65">
        <v>2000</v>
      </c>
      <c r="L251" s="11">
        <v>493759</v>
      </c>
      <c r="M251" s="11">
        <v>0</v>
      </c>
      <c r="N251" s="11">
        <v>9310</v>
      </c>
      <c r="O251" s="11">
        <v>5016.6899999999996</v>
      </c>
      <c r="P251" s="11">
        <v>0</v>
      </c>
      <c r="Q251" s="11">
        <v>0</v>
      </c>
      <c r="R251" s="11">
        <v>0</v>
      </c>
      <c r="S251" s="11">
        <v>0</v>
      </c>
      <c r="T251" s="11" t="s">
        <v>101</v>
      </c>
      <c r="U251" s="11">
        <f t="shared" si="36"/>
        <v>164454.39000000001</v>
      </c>
      <c r="V251" s="66">
        <f t="shared" si="30"/>
        <v>2.5593716946789522</v>
      </c>
      <c r="W251" s="11"/>
      <c r="X251" s="11">
        <v>1708796.98</v>
      </c>
      <c r="Y251" s="11">
        <v>6425576.6499999994</v>
      </c>
      <c r="Z251" s="11">
        <f t="shared" si="31"/>
        <v>4716779.67</v>
      </c>
      <c r="AA251" s="11">
        <f t="shared" si="32"/>
        <v>120719.92377435129</v>
      </c>
      <c r="AB251" s="11"/>
      <c r="AC251" s="66">
        <v>404.19178921893302</v>
      </c>
      <c r="AD251" s="66">
        <f t="shared" si="33"/>
        <v>368.96464588939335</v>
      </c>
      <c r="AE251" s="67">
        <f t="shared" si="34"/>
        <v>-35.227143329539672</v>
      </c>
      <c r="AF251" s="11">
        <v>1</v>
      </c>
      <c r="AG251" s="68">
        <v>1</v>
      </c>
      <c r="AH251" s="66">
        <f t="shared" si="35"/>
        <v>368.96464588939335</v>
      </c>
      <c r="AI251" s="11"/>
      <c r="AJ251" s="11"/>
      <c r="AK251" s="69">
        <v>404.19178921893302</v>
      </c>
      <c r="AL251" s="69">
        <v>425.55157165676053</v>
      </c>
      <c r="AM251" s="69">
        <v>404.19178921893302</v>
      </c>
      <c r="AN251" s="69">
        <v>404.19178921893302</v>
      </c>
      <c r="AO251" s="70">
        <v>367.21720014284369</v>
      </c>
      <c r="AP251" s="69">
        <f t="shared" si="37"/>
        <v>368.96464588939335</v>
      </c>
      <c r="AQ251" s="69"/>
      <c r="AR251" s="69"/>
      <c r="AS251" s="69"/>
      <c r="AT251" s="71">
        <f t="shared" si="38"/>
        <v>1.7474457465496585</v>
      </c>
      <c r="AU251" s="69"/>
      <c r="AV251" s="72">
        <v>11.317347505126808</v>
      </c>
      <c r="AW251" s="69">
        <v>-1.6368737794805588</v>
      </c>
      <c r="AX251" s="73">
        <f t="shared" si="39"/>
        <v>-12.954221284607367</v>
      </c>
      <c r="BD251" s="68"/>
      <c r="BH251" s="68"/>
    </row>
    <row r="252" spans="1:60" ht="11.25" x14ac:dyDescent="0.2">
      <c r="A252" s="8">
        <v>243</v>
      </c>
      <c r="B252" s="9" t="s">
        <v>337</v>
      </c>
      <c r="C252" s="8">
        <v>1</v>
      </c>
      <c r="D252" s="64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4856492</v>
      </c>
      <c r="K252" s="65">
        <v>4000000</v>
      </c>
      <c r="L252" s="11">
        <v>11937570</v>
      </c>
      <c r="M252" s="11">
        <v>11478</v>
      </c>
      <c r="N252" s="11">
        <v>0</v>
      </c>
      <c r="O252" s="11">
        <v>88502.61</v>
      </c>
      <c r="P252" s="11">
        <v>0</v>
      </c>
      <c r="Q252" s="11">
        <v>0</v>
      </c>
      <c r="R252" s="11">
        <v>0</v>
      </c>
      <c r="S252" s="11">
        <v>0</v>
      </c>
      <c r="T252" s="11" t="s">
        <v>90</v>
      </c>
      <c r="U252" s="11">
        <f t="shared" si="36"/>
        <v>20894042.609999999</v>
      </c>
      <c r="V252" s="66">
        <f t="shared" si="30"/>
        <v>11.358801239770887</v>
      </c>
      <c r="W252" s="11"/>
      <c r="X252" s="11">
        <v>164068488.81255996</v>
      </c>
      <c r="Y252" s="11">
        <v>183945842.25</v>
      </c>
      <c r="Z252" s="11">
        <f t="shared" si="31"/>
        <v>19877353.437440038</v>
      </c>
      <c r="AA252" s="11">
        <f t="shared" si="32"/>
        <v>2257829.06868558</v>
      </c>
      <c r="AB252" s="11"/>
      <c r="AC252" s="66">
        <v>114.25021531439718</v>
      </c>
      <c r="AD252" s="66">
        <f t="shared" si="33"/>
        <v>110.73912760230509</v>
      </c>
      <c r="AE252" s="67">
        <f t="shared" si="34"/>
        <v>-3.5110877120920918</v>
      </c>
      <c r="AF252" s="11">
        <v>61</v>
      </c>
      <c r="AG252" s="68">
        <v>1</v>
      </c>
      <c r="AH252" s="66">
        <f t="shared" si="35"/>
        <v>110.73912760230509</v>
      </c>
      <c r="AI252" s="11"/>
      <c r="AJ252" s="11"/>
      <c r="AK252" s="69">
        <v>114.25021531439718</v>
      </c>
      <c r="AL252" s="69">
        <v>114.23898557982488</v>
      </c>
      <c r="AM252" s="69">
        <v>114.25021531439718</v>
      </c>
      <c r="AN252" s="69">
        <v>114.25021531439718</v>
      </c>
      <c r="AO252" s="70">
        <v>110.70078395545741</v>
      </c>
      <c r="AP252" s="69">
        <f t="shared" si="37"/>
        <v>110.73912760230509</v>
      </c>
      <c r="AQ252" s="69"/>
      <c r="AR252" s="69"/>
      <c r="AS252" s="69"/>
      <c r="AT252" s="71">
        <f t="shared" si="38"/>
        <v>3.834364684767877E-2</v>
      </c>
      <c r="AU252" s="69"/>
      <c r="AV252" s="72">
        <v>11.760665710220056</v>
      </c>
      <c r="AW252" s="69">
        <v>7.6975667561751724</v>
      </c>
      <c r="AX252" s="73">
        <f t="shared" si="39"/>
        <v>-4.0630989540448841</v>
      </c>
      <c r="BD252" s="68"/>
      <c r="BH252" s="68"/>
    </row>
    <row r="253" spans="1:60" ht="11.25" x14ac:dyDescent="0.2">
      <c r="A253" s="8">
        <v>244</v>
      </c>
      <c r="B253" s="9" t="s">
        <v>338</v>
      </c>
      <c r="C253" s="8">
        <v>1</v>
      </c>
      <c r="D253" s="64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2849400</v>
      </c>
      <c r="K253" s="65">
        <v>1022473</v>
      </c>
      <c r="L253" s="11">
        <v>0</v>
      </c>
      <c r="M253" s="11">
        <v>6519</v>
      </c>
      <c r="N253" s="11">
        <v>0</v>
      </c>
      <c r="O253" s="11">
        <v>429780.95715520001</v>
      </c>
      <c r="P253" s="11">
        <v>0</v>
      </c>
      <c r="Q253" s="11">
        <v>0</v>
      </c>
      <c r="R253" s="11">
        <v>0</v>
      </c>
      <c r="S253" s="11">
        <v>0</v>
      </c>
      <c r="T253" s="11" t="s">
        <v>101</v>
      </c>
      <c r="U253" s="11">
        <f t="shared" si="36"/>
        <v>4308172.9571551997</v>
      </c>
      <c r="V253" s="66">
        <f t="shared" si="30"/>
        <v>6.5175836424822124</v>
      </c>
      <c r="W253" s="11"/>
      <c r="X253" s="11">
        <v>50608513.309120007</v>
      </c>
      <c r="Y253" s="11">
        <v>66100769.755743995</v>
      </c>
      <c r="Z253" s="11">
        <f t="shared" si="31"/>
        <v>15492256.446623988</v>
      </c>
      <c r="AA253" s="11">
        <f t="shared" si="32"/>
        <v>1009720.7720165611</v>
      </c>
      <c r="AB253" s="11"/>
      <c r="AC253" s="66">
        <v>128.46677726516822</v>
      </c>
      <c r="AD253" s="66">
        <f t="shared" si="33"/>
        <v>128.61679730868042</v>
      </c>
      <c r="AE253" s="67">
        <f t="shared" si="34"/>
        <v>0.15002004351219966</v>
      </c>
      <c r="AF253" s="11">
        <v>327</v>
      </c>
      <c r="AG253" s="68">
        <v>1</v>
      </c>
      <c r="AH253" s="66">
        <f t="shared" si="35"/>
        <v>128.61679730868042</v>
      </c>
      <c r="AI253" s="11"/>
      <c r="AJ253" s="11"/>
      <c r="AK253" s="69">
        <v>128.46677726516822</v>
      </c>
      <c r="AL253" s="69">
        <v>129.97873840854766</v>
      </c>
      <c r="AM253" s="69">
        <v>128.46677726516822</v>
      </c>
      <c r="AN253" s="69">
        <v>128.46677726516822</v>
      </c>
      <c r="AO253" s="70">
        <v>128.76560620910669</v>
      </c>
      <c r="AP253" s="69">
        <f t="shared" si="37"/>
        <v>128.61679730868042</v>
      </c>
      <c r="AQ253" s="69"/>
      <c r="AR253" s="69"/>
      <c r="AS253" s="69"/>
      <c r="AT253" s="71">
        <f t="shared" si="38"/>
        <v>-0.1488089004262747</v>
      </c>
      <c r="AU253" s="69"/>
      <c r="AV253" s="72">
        <v>6.4858268964292893</v>
      </c>
      <c r="AW253" s="69">
        <v>7.0576880427834432</v>
      </c>
      <c r="AX253" s="73">
        <f t="shared" si="39"/>
        <v>0.57186114635415386</v>
      </c>
      <c r="BD253" s="68"/>
      <c r="BH253" s="68"/>
    </row>
    <row r="254" spans="1:60" ht="11.25" x14ac:dyDescent="0.2">
      <c r="A254" s="8">
        <v>245</v>
      </c>
      <c r="B254" s="9" t="s">
        <v>339</v>
      </c>
      <c r="C254" s="8">
        <v>0</v>
      </c>
      <c r="D254" s="64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65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f t="shared" si="36"/>
        <v>0</v>
      </c>
      <c r="V254" s="66">
        <f t="shared" si="30"/>
        <v>0</v>
      </c>
      <c r="W254" s="11"/>
      <c r="X254" s="11">
        <v>0</v>
      </c>
      <c r="Y254" s="11">
        <v>0</v>
      </c>
      <c r="Z254" s="11">
        <f t="shared" si="31"/>
        <v>0</v>
      </c>
      <c r="AA254" s="11">
        <f t="shared" si="32"/>
        <v>0</v>
      </c>
      <c r="AB254" s="11"/>
      <c r="AC254" s="66">
        <v>0</v>
      </c>
      <c r="AD254" s="66">
        <f t="shared" si="33"/>
        <v>0</v>
      </c>
      <c r="AE254" s="67">
        <f t="shared" si="34"/>
        <v>0</v>
      </c>
      <c r="AF254" s="11">
        <v>0</v>
      </c>
      <c r="AG254" s="68" t="s">
        <v>92</v>
      </c>
      <c r="AH254" s="66">
        <f t="shared" si="35"/>
        <v>0</v>
      </c>
      <c r="AI254" s="11"/>
      <c r="AJ254" s="11"/>
      <c r="AK254" s="69">
        <v>0</v>
      </c>
      <c r="AL254" s="69">
        <v>0</v>
      </c>
      <c r="AM254" s="69">
        <v>0</v>
      </c>
      <c r="AN254" s="69">
        <v>0</v>
      </c>
      <c r="AO254" s="70">
        <v>0</v>
      </c>
      <c r="AP254" s="69">
        <f t="shared" si="37"/>
        <v>0</v>
      </c>
      <c r="AQ254" s="69"/>
      <c r="AR254" s="69"/>
      <c r="AS254" s="69"/>
      <c r="AT254" s="71">
        <f t="shared" si="38"/>
        <v>0</v>
      </c>
      <c r="AU254" s="69"/>
      <c r="AV254" s="72" t="s">
        <v>93</v>
      </c>
      <c r="AW254" s="69" t="s">
        <v>93</v>
      </c>
      <c r="AX254" s="73" t="str">
        <f t="shared" si="39"/>
        <v/>
      </c>
      <c r="BD254" s="68"/>
      <c r="BH254" s="68"/>
    </row>
    <row r="255" spans="1:60" ht="11.25" x14ac:dyDescent="0.2">
      <c r="A255" s="8">
        <v>246</v>
      </c>
      <c r="B255" s="9" t="s">
        <v>340</v>
      </c>
      <c r="C255" s="8">
        <v>1</v>
      </c>
      <c r="D255" s="64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70770</v>
      </c>
      <c r="J255" s="11">
        <v>2585634</v>
      </c>
      <c r="K255" s="65">
        <v>982258</v>
      </c>
      <c r="L255" s="11">
        <v>2028132</v>
      </c>
      <c r="M255" s="11">
        <v>0</v>
      </c>
      <c r="N255" s="11">
        <v>0</v>
      </c>
      <c r="O255" s="11">
        <v>4804.7299999999996</v>
      </c>
      <c r="P255" s="11">
        <v>0</v>
      </c>
      <c r="Q255" s="11">
        <v>0</v>
      </c>
      <c r="R255" s="11">
        <v>0</v>
      </c>
      <c r="S255" s="11">
        <v>0</v>
      </c>
      <c r="T255" s="11" t="s">
        <v>90</v>
      </c>
      <c r="U255" s="11">
        <f t="shared" si="36"/>
        <v>5671598.7300000004</v>
      </c>
      <c r="V255" s="66">
        <f t="shared" si="30"/>
        <v>8.8009983527282092</v>
      </c>
      <c r="W255" s="11"/>
      <c r="X255" s="11">
        <v>46064559.298859999</v>
      </c>
      <c r="Y255" s="11">
        <v>64442674.600000001</v>
      </c>
      <c r="Z255" s="11">
        <f t="shared" si="31"/>
        <v>18378115.301140003</v>
      </c>
      <c r="AA255" s="11">
        <f t="shared" si="32"/>
        <v>1617457.6249158226</v>
      </c>
      <c r="AB255" s="11"/>
      <c r="AC255" s="66">
        <v>138.77411401489644</v>
      </c>
      <c r="AD255" s="66">
        <f t="shared" si="33"/>
        <v>136.38514713118937</v>
      </c>
      <c r="AE255" s="67">
        <f t="shared" si="34"/>
        <v>-2.3889668837070701</v>
      </c>
      <c r="AF255" s="11">
        <v>3</v>
      </c>
      <c r="AG255" s="68">
        <v>1</v>
      </c>
      <c r="AH255" s="66">
        <f t="shared" si="35"/>
        <v>136.38514713118937</v>
      </c>
      <c r="AI255" s="11"/>
      <c r="AJ255" s="11"/>
      <c r="AK255" s="69">
        <v>138.77411401489644</v>
      </c>
      <c r="AL255" s="69">
        <v>138.73438185410328</v>
      </c>
      <c r="AM255" s="69">
        <v>138.77411401489644</v>
      </c>
      <c r="AN255" s="69">
        <v>138.77411401489644</v>
      </c>
      <c r="AO255" s="70">
        <v>136.36039413925204</v>
      </c>
      <c r="AP255" s="69">
        <f t="shared" si="37"/>
        <v>136.38514713118937</v>
      </c>
      <c r="AQ255" s="69"/>
      <c r="AR255" s="69"/>
      <c r="AS255" s="69"/>
      <c r="AT255" s="71">
        <f t="shared" si="38"/>
        <v>2.4752991937333491E-2</v>
      </c>
      <c r="AU255" s="69"/>
      <c r="AV255" s="72">
        <v>6.6280855951775948</v>
      </c>
      <c r="AW255" s="69">
        <v>4.089291642168055</v>
      </c>
      <c r="AX255" s="73">
        <f t="shared" si="39"/>
        <v>-2.5387939530095398</v>
      </c>
      <c r="BD255" s="68"/>
      <c r="BH255" s="68"/>
    </row>
    <row r="256" spans="1:60" ht="11.25" x14ac:dyDescent="0.2">
      <c r="A256" s="8">
        <v>247</v>
      </c>
      <c r="B256" s="9" t="s">
        <v>341</v>
      </c>
      <c r="C256" s="8">
        <v>0</v>
      </c>
      <c r="D256" s="64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65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f t="shared" si="36"/>
        <v>0</v>
      </c>
      <c r="V256" s="66">
        <f t="shared" si="30"/>
        <v>0</v>
      </c>
      <c r="W256" s="11"/>
      <c r="X256" s="11">
        <v>0</v>
      </c>
      <c r="Y256" s="11">
        <v>1408004</v>
      </c>
      <c r="Z256" s="11">
        <f t="shared" si="31"/>
        <v>1408004</v>
      </c>
      <c r="AA256" s="11">
        <f t="shared" si="32"/>
        <v>0</v>
      </c>
      <c r="AB256" s="11"/>
      <c r="AC256" s="66">
        <v>0</v>
      </c>
      <c r="AD256" s="66">
        <f t="shared" si="33"/>
        <v>0</v>
      </c>
      <c r="AE256" s="67">
        <f t="shared" si="34"/>
        <v>0</v>
      </c>
      <c r="AF256" s="11">
        <v>0</v>
      </c>
      <c r="AG256" s="68" t="s">
        <v>92</v>
      </c>
      <c r="AH256" s="66">
        <f t="shared" si="35"/>
        <v>0</v>
      </c>
      <c r="AI256" s="11"/>
      <c r="AJ256" s="11"/>
      <c r="AK256" s="69">
        <v>0</v>
      </c>
      <c r="AL256" s="69">
        <v>0</v>
      </c>
      <c r="AM256" s="69">
        <v>0</v>
      </c>
      <c r="AN256" s="69">
        <v>0</v>
      </c>
      <c r="AO256" s="70">
        <v>0</v>
      </c>
      <c r="AP256" s="69">
        <f t="shared" si="37"/>
        <v>0</v>
      </c>
      <c r="AQ256" s="69"/>
      <c r="AR256" s="69"/>
      <c r="AS256" s="69"/>
      <c r="AT256" s="71">
        <f t="shared" si="38"/>
        <v>0</v>
      </c>
      <c r="AU256" s="69"/>
      <c r="AV256" s="72" t="s">
        <v>93</v>
      </c>
      <c r="AW256" s="69" t="s">
        <v>93</v>
      </c>
      <c r="AX256" s="73" t="str">
        <f t="shared" si="39"/>
        <v/>
      </c>
      <c r="BD256" s="68"/>
      <c r="BH256" s="68"/>
    </row>
    <row r="257" spans="1:60" ht="11.25" x14ac:dyDescent="0.2">
      <c r="A257" s="8">
        <v>248</v>
      </c>
      <c r="B257" s="9" t="s">
        <v>342</v>
      </c>
      <c r="C257" s="8">
        <v>1</v>
      </c>
      <c r="D257" s="64">
        <v>0</v>
      </c>
      <c r="E257" s="11">
        <v>5968462</v>
      </c>
      <c r="F257" s="11">
        <v>0</v>
      </c>
      <c r="G257" s="11">
        <v>0</v>
      </c>
      <c r="H257" s="11">
        <v>0</v>
      </c>
      <c r="I257" s="11">
        <v>0</v>
      </c>
      <c r="J257" s="11">
        <v>6689802</v>
      </c>
      <c r="K257" s="65">
        <v>4000000</v>
      </c>
      <c r="L257" s="11">
        <v>3342158</v>
      </c>
      <c r="M257" s="11">
        <v>0</v>
      </c>
      <c r="N257" s="11">
        <v>0</v>
      </c>
      <c r="O257" s="11">
        <v>651092.28</v>
      </c>
      <c r="P257" s="11">
        <v>0</v>
      </c>
      <c r="Q257" s="11">
        <v>0</v>
      </c>
      <c r="R257" s="11">
        <v>0</v>
      </c>
      <c r="S257" s="11">
        <v>0</v>
      </c>
      <c r="T257" s="11" t="s">
        <v>101</v>
      </c>
      <c r="U257" s="11">
        <f t="shared" si="36"/>
        <v>18312003.68</v>
      </c>
      <c r="V257" s="66">
        <f t="shared" si="30"/>
        <v>12.353747802577214</v>
      </c>
      <c r="W257" s="11"/>
      <c r="X257" s="11">
        <v>142967579.12336001</v>
      </c>
      <c r="Y257" s="11">
        <v>148230350.59999999</v>
      </c>
      <c r="Z257" s="11">
        <f t="shared" si="31"/>
        <v>5262771.476639986</v>
      </c>
      <c r="AA257" s="11">
        <f t="shared" si="32"/>
        <v>650149.51565007272</v>
      </c>
      <c r="AB257" s="11"/>
      <c r="AC257" s="66">
        <v>106.59125456595045</v>
      </c>
      <c r="AD257" s="66">
        <f t="shared" si="33"/>
        <v>103.22634123713455</v>
      </c>
      <c r="AE257" s="67">
        <f t="shared" si="34"/>
        <v>-3.3649133288159021</v>
      </c>
      <c r="AF257" s="11">
        <v>558</v>
      </c>
      <c r="AG257" s="68">
        <v>1</v>
      </c>
      <c r="AH257" s="66">
        <f t="shared" si="35"/>
        <v>103.22634123713455</v>
      </c>
      <c r="AI257" s="11"/>
      <c r="AJ257" s="11"/>
      <c r="AK257" s="69">
        <v>106.59125456595045</v>
      </c>
      <c r="AL257" s="69">
        <v>105.64205441920471</v>
      </c>
      <c r="AM257" s="69">
        <v>105.66856269116221</v>
      </c>
      <c r="AN257" s="69">
        <v>106.59125456595045</v>
      </c>
      <c r="AO257" s="70">
        <v>103.15606247948989</v>
      </c>
      <c r="AP257" s="69">
        <f t="shared" si="37"/>
        <v>103.22634123713455</v>
      </c>
      <c r="AQ257" s="69"/>
      <c r="AR257" s="69"/>
      <c r="AS257" s="69"/>
      <c r="AT257" s="71">
        <f t="shared" si="38"/>
        <v>7.0278757644658185E-2</v>
      </c>
      <c r="AU257" s="69"/>
      <c r="AV257" s="72">
        <v>13.952277793700604</v>
      </c>
      <c r="AW257" s="69">
        <v>9.8352635981680656</v>
      </c>
      <c r="AX257" s="73">
        <f t="shared" si="39"/>
        <v>-4.1170141955325388</v>
      </c>
      <c r="BD257" s="68"/>
      <c r="BH257" s="68"/>
    </row>
    <row r="258" spans="1:60" ht="11.25" x14ac:dyDescent="0.2">
      <c r="A258" s="8">
        <v>249</v>
      </c>
      <c r="B258" s="9" t="s">
        <v>343</v>
      </c>
      <c r="C258" s="8">
        <v>1</v>
      </c>
      <c r="D258" s="64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65">
        <v>0</v>
      </c>
      <c r="L258" s="11">
        <v>0</v>
      </c>
      <c r="M258" s="11">
        <v>0</v>
      </c>
      <c r="N258" s="11">
        <v>50042</v>
      </c>
      <c r="O258" s="11">
        <v>1994.58</v>
      </c>
      <c r="P258" s="11">
        <v>0</v>
      </c>
      <c r="Q258" s="11">
        <v>0</v>
      </c>
      <c r="R258" s="11">
        <v>0</v>
      </c>
      <c r="S258" s="11">
        <v>0</v>
      </c>
      <c r="T258" s="11" t="s">
        <v>101</v>
      </c>
      <c r="U258" s="11">
        <f t="shared" si="36"/>
        <v>52036.58</v>
      </c>
      <c r="V258" s="66">
        <f t="shared" si="30"/>
        <v>1.1654403878152499</v>
      </c>
      <c r="W258" s="11"/>
      <c r="X258" s="11">
        <v>1653453.7499999998</v>
      </c>
      <c r="Y258" s="11">
        <v>4464971.4000000004</v>
      </c>
      <c r="Z258" s="11">
        <f t="shared" si="31"/>
        <v>2811517.6500000004</v>
      </c>
      <c r="AA258" s="11">
        <f t="shared" si="32"/>
        <v>32766.562203654204</v>
      </c>
      <c r="AB258" s="11"/>
      <c r="AC258" s="66">
        <v>264.28938963334946</v>
      </c>
      <c r="AD258" s="66">
        <f t="shared" si="33"/>
        <v>268.05738217935317</v>
      </c>
      <c r="AE258" s="67">
        <f t="shared" si="34"/>
        <v>3.7679925460037111</v>
      </c>
      <c r="AF258" s="11">
        <v>0</v>
      </c>
      <c r="AG258" s="68">
        <v>1</v>
      </c>
      <c r="AH258" s="66">
        <f t="shared" si="35"/>
        <v>268.05738217935317</v>
      </c>
      <c r="AI258" s="11"/>
      <c r="AJ258" s="11"/>
      <c r="AK258" s="69">
        <v>264.28938963334946</v>
      </c>
      <c r="AL258" s="69">
        <v>259.05688656875327</v>
      </c>
      <c r="AM258" s="69">
        <v>264.28938963334946</v>
      </c>
      <c r="AN258" s="69">
        <v>264.28938963334946</v>
      </c>
      <c r="AO258" s="70">
        <v>270.18533366222471</v>
      </c>
      <c r="AP258" s="69">
        <f t="shared" si="37"/>
        <v>268.05738217935317</v>
      </c>
      <c r="AQ258" s="69"/>
      <c r="AR258" s="69"/>
      <c r="AS258" s="69"/>
      <c r="AT258" s="71">
        <f t="shared" si="38"/>
        <v>-2.1279514828715378</v>
      </c>
      <c r="AU258" s="69"/>
      <c r="AV258" s="72">
        <v>1.2328652766549411</v>
      </c>
      <c r="AW258" s="69">
        <v>-0.73963561764795283</v>
      </c>
      <c r="AX258" s="73">
        <f t="shared" si="39"/>
        <v>-1.9725008943028939</v>
      </c>
      <c r="BD258" s="68"/>
      <c r="BH258" s="68"/>
    </row>
    <row r="259" spans="1:60" ht="11.25" x14ac:dyDescent="0.2">
      <c r="A259" s="8">
        <v>250</v>
      </c>
      <c r="B259" s="9" t="s">
        <v>344</v>
      </c>
      <c r="C259" s="8">
        <v>1</v>
      </c>
      <c r="D259" s="64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155198</v>
      </c>
      <c r="K259" s="65">
        <v>120000</v>
      </c>
      <c r="L259" s="11">
        <v>278284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 t="s">
        <v>101</v>
      </c>
      <c r="U259" s="11">
        <f t="shared" si="36"/>
        <v>358683.2</v>
      </c>
      <c r="V259" s="66">
        <f t="shared" si="30"/>
        <v>4.6686931331878752</v>
      </c>
      <c r="W259" s="11"/>
      <c r="X259" s="11">
        <v>6163095.8600000003</v>
      </c>
      <c r="Y259" s="11">
        <v>7682732.4000000004</v>
      </c>
      <c r="Z259" s="11">
        <f t="shared" si="31"/>
        <v>1519636.54</v>
      </c>
      <c r="AA259" s="11">
        <f t="shared" si="32"/>
        <v>70947.166792393822</v>
      </c>
      <c r="AB259" s="11"/>
      <c r="AC259" s="66">
        <v>123.25932795426162</v>
      </c>
      <c r="AD259" s="66">
        <f t="shared" si="33"/>
        <v>123.50587117441989</v>
      </c>
      <c r="AE259" s="67">
        <f t="shared" si="34"/>
        <v>0.2465432201582729</v>
      </c>
      <c r="AF259" s="11">
        <v>0</v>
      </c>
      <c r="AG259" s="68">
        <v>1</v>
      </c>
      <c r="AH259" s="66">
        <f t="shared" si="35"/>
        <v>123.50587117441989</v>
      </c>
      <c r="AI259" s="11"/>
      <c r="AJ259" s="11"/>
      <c r="AK259" s="69">
        <v>123.25932795426162</v>
      </c>
      <c r="AL259" s="69">
        <v>123.25932154865711</v>
      </c>
      <c r="AM259" s="69">
        <v>123.25932795426162</v>
      </c>
      <c r="AN259" s="69">
        <v>123.25932795426162</v>
      </c>
      <c r="AO259" s="70">
        <v>124.10390619205049</v>
      </c>
      <c r="AP259" s="69">
        <f t="shared" si="37"/>
        <v>123.50587117441989</v>
      </c>
      <c r="AQ259" s="69"/>
      <c r="AR259" s="69"/>
      <c r="AS259" s="69"/>
      <c r="AT259" s="71">
        <f t="shared" si="38"/>
        <v>-0.5980350176305933</v>
      </c>
      <c r="AU259" s="69"/>
      <c r="AV259" s="72">
        <v>1.5214782181561453</v>
      </c>
      <c r="AW259" s="69">
        <v>1.9842420295802035</v>
      </c>
      <c r="AX259" s="73">
        <f t="shared" si="39"/>
        <v>0.4627638114240582</v>
      </c>
      <c r="BD259" s="68"/>
      <c r="BH259" s="68"/>
    </row>
    <row r="260" spans="1:60" ht="11.25" x14ac:dyDescent="0.2">
      <c r="A260" s="8">
        <v>251</v>
      </c>
      <c r="B260" s="9" t="s">
        <v>345</v>
      </c>
      <c r="C260" s="8">
        <v>1</v>
      </c>
      <c r="D260" s="64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989376</v>
      </c>
      <c r="K260" s="65">
        <v>556528</v>
      </c>
      <c r="L260" s="11">
        <v>1809990</v>
      </c>
      <c r="M260" s="11">
        <v>9551</v>
      </c>
      <c r="N260" s="11">
        <v>3659</v>
      </c>
      <c r="O260" s="11">
        <v>132401.29</v>
      </c>
      <c r="P260" s="11">
        <v>0</v>
      </c>
      <c r="Q260" s="11">
        <v>0</v>
      </c>
      <c r="R260" s="11">
        <v>0</v>
      </c>
      <c r="S260" s="11">
        <v>0</v>
      </c>
      <c r="T260" s="11" t="s">
        <v>90</v>
      </c>
      <c r="U260" s="11">
        <f t="shared" si="36"/>
        <v>3501505.29</v>
      </c>
      <c r="V260" s="66">
        <f t="shared" si="30"/>
        <v>8.7106301444166316</v>
      </c>
      <c r="W260" s="11"/>
      <c r="X260" s="11">
        <v>34848972.482560009</v>
      </c>
      <c r="Y260" s="11">
        <v>40198071</v>
      </c>
      <c r="Z260" s="11">
        <f t="shared" si="31"/>
        <v>5349098.5174399912</v>
      </c>
      <c r="AA260" s="11">
        <f t="shared" si="32"/>
        <v>465940.18791467097</v>
      </c>
      <c r="AB260" s="11"/>
      <c r="AC260" s="66">
        <v>118.74362526908922</v>
      </c>
      <c r="AD260" s="66">
        <f t="shared" si="33"/>
        <v>114.01234521898478</v>
      </c>
      <c r="AE260" s="67">
        <f t="shared" si="34"/>
        <v>-4.731280050104445</v>
      </c>
      <c r="AF260" s="11">
        <v>103</v>
      </c>
      <c r="AG260" s="68">
        <v>1</v>
      </c>
      <c r="AH260" s="66">
        <f t="shared" si="35"/>
        <v>114.01234521898478</v>
      </c>
      <c r="AI260" s="11"/>
      <c r="AJ260" s="11"/>
      <c r="AK260" s="69">
        <v>118.74362526908922</v>
      </c>
      <c r="AL260" s="69">
        <v>118.74273676001401</v>
      </c>
      <c r="AM260" s="69">
        <v>118.74291756123789</v>
      </c>
      <c r="AN260" s="69">
        <v>118.74362526908922</v>
      </c>
      <c r="AO260" s="70">
        <v>114.24310440111671</v>
      </c>
      <c r="AP260" s="69">
        <f t="shared" si="37"/>
        <v>114.01234521898478</v>
      </c>
      <c r="AQ260" s="69"/>
      <c r="AR260" s="69"/>
      <c r="AS260" s="69"/>
      <c r="AT260" s="71">
        <f t="shared" si="38"/>
        <v>-0.23075918213193347</v>
      </c>
      <c r="AU260" s="69"/>
      <c r="AV260" s="72">
        <v>9.9507479103149201</v>
      </c>
      <c r="AW260" s="69">
        <v>5.0250652753499079</v>
      </c>
      <c r="AX260" s="73">
        <f t="shared" si="39"/>
        <v>-4.9256826349650122</v>
      </c>
      <c r="BD260" s="68"/>
      <c r="BH260" s="68"/>
    </row>
    <row r="261" spans="1:60" ht="11.25" x14ac:dyDescent="0.2">
      <c r="A261" s="8">
        <v>252</v>
      </c>
      <c r="B261" s="9" t="s">
        <v>346</v>
      </c>
      <c r="C261" s="8">
        <v>1</v>
      </c>
      <c r="D261" s="64">
        <v>0</v>
      </c>
      <c r="E261" s="11">
        <v>86504</v>
      </c>
      <c r="F261" s="11">
        <v>0</v>
      </c>
      <c r="G261" s="11">
        <v>0</v>
      </c>
      <c r="H261" s="11">
        <v>0</v>
      </c>
      <c r="I261" s="11">
        <v>0</v>
      </c>
      <c r="J261" s="11">
        <v>1583240</v>
      </c>
      <c r="K261" s="65">
        <v>628653</v>
      </c>
      <c r="L261" s="11">
        <v>606214</v>
      </c>
      <c r="M261" s="11">
        <v>0</v>
      </c>
      <c r="N261" s="11">
        <v>102761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 t="s">
        <v>90</v>
      </c>
      <c r="U261" s="11">
        <f t="shared" si="36"/>
        <v>3007372</v>
      </c>
      <c r="V261" s="66">
        <f t="shared" si="30"/>
        <v>16.441149550687857</v>
      </c>
      <c r="W261" s="11"/>
      <c r="X261" s="11">
        <v>8129580.1188599998</v>
      </c>
      <c r="Y261" s="11">
        <v>18291738</v>
      </c>
      <c r="Z261" s="11">
        <f t="shared" si="31"/>
        <v>10162157.881140001</v>
      </c>
      <c r="AA261" s="11">
        <f t="shared" si="32"/>
        <v>1670775.57481524</v>
      </c>
      <c r="AB261" s="11"/>
      <c r="AC261" s="66">
        <v>212.25063527889995</v>
      </c>
      <c r="AD261" s="66">
        <f t="shared" si="33"/>
        <v>204.45044125495988</v>
      </c>
      <c r="AE261" s="67">
        <f t="shared" si="34"/>
        <v>-7.8001940239400653</v>
      </c>
      <c r="AF261" s="11">
        <v>0</v>
      </c>
      <c r="AG261" s="68">
        <v>1</v>
      </c>
      <c r="AH261" s="66">
        <f t="shared" si="35"/>
        <v>204.45044125495988</v>
      </c>
      <c r="AI261" s="11"/>
      <c r="AJ261" s="11"/>
      <c r="AK261" s="69">
        <v>212.25063527889995</v>
      </c>
      <c r="AL261" s="69">
        <v>212.25063527889995</v>
      </c>
      <c r="AM261" s="69">
        <v>212.25063527889995</v>
      </c>
      <c r="AN261" s="69">
        <v>212.25063527889995</v>
      </c>
      <c r="AO261" s="70">
        <v>204.22603614398304</v>
      </c>
      <c r="AP261" s="69">
        <f t="shared" si="37"/>
        <v>204.45044125495988</v>
      </c>
      <c r="AQ261" s="69"/>
      <c r="AR261" s="69"/>
      <c r="AS261" s="69"/>
      <c r="AT261" s="71">
        <f t="shared" si="38"/>
        <v>0.22440511097684634</v>
      </c>
      <c r="AU261" s="69"/>
      <c r="AV261" s="72">
        <v>6.1533186277287912</v>
      </c>
      <c r="AW261" s="69">
        <v>4.329062179973632</v>
      </c>
      <c r="AX261" s="73">
        <f t="shared" si="39"/>
        <v>-1.8242564477551593</v>
      </c>
      <c r="BD261" s="68"/>
      <c r="BH261" s="68"/>
    </row>
    <row r="262" spans="1:60" ht="11.25" x14ac:dyDescent="0.2">
      <c r="A262" s="8">
        <v>253</v>
      </c>
      <c r="B262" s="9" t="s">
        <v>347</v>
      </c>
      <c r="C262" s="8">
        <v>1</v>
      </c>
      <c r="D262" s="64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65">
        <v>0</v>
      </c>
      <c r="L262" s="11">
        <v>44954</v>
      </c>
      <c r="M262" s="11">
        <v>0</v>
      </c>
      <c r="N262" s="11">
        <v>558</v>
      </c>
      <c r="O262" s="11">
        <v>2713.13</v>
      </c>
      <c r="P262" s="11">
        <v>0</v>
      </c>
      <c r="Q262" s="11">
        <v>0</v>
      </c>
      <c r="R262" s="11">
        <v>0</v>
      </c>
      <c r="S262" s="11">
        <v>0</v>
      </c>
      <c r="T262" s="11" t="s">
        <v>101</v>
      </c>
      <c r="U262" s="11">
        <f t="shared" si="36"/>
        <v>16757.329999999998</v>
      </c>
      <c r="V262" s="66">
        <f t="shared" si="30"/>
        <v>0.74325115560039068</v>
      </c>
      <c r="W262" s="11"/>
      <c r="X262" s="11">
        <v>751366.82</v>
      </c>
      <c r="Y262" s="11">
        <v>2254598.58</v>
      </c>
      <c r="Z262" s="11">
        <f t="shared" si="31"/>
        <v>1503231.7600000002</v>
      </c>
      <c r="AA262" s="11">
        <f t="shared" si="32"/>
        <v>11172.787427552094</v>
      </c>
      <c r="AB262" s="11"/>
      <c r="AC262" s="66">
        <v>306.87666142266153</v>
      </c>
      <c r="AD262" s="66">
        <f t="shared" si="33"/>
        <v>298.57930013098638</v>
      </c>
      <c r="AE262" s="67">
        <f t="shared" si="34"/>
        <v>-8.2973612916751449</v>
      </c>
      <c r="AF262" s="11">
        <v>1</v>
      </c>
      <c r="AG262" s="68">
        <v>1</v>
      </c>
      <c r="AH262" s="66">
        <f t="shared" si="35"/>
        <v>298.57930013098638</v>
      </c>
      <c r="AI262" s="11"/>
      <c r="AJ262" s="11"/>
      <c r="AK262" s="69">
        <v>306.87666142266153</v>
      </c>
      <c r="AL262" s="69">
        <v>350.02441038393192</v>
      </c>
      <c r="AM262" s="69">
        <v>307.29582174171753</v>
      </c>
      <c r="AN262" s="69">
        <v>306.87666142266153</v>
      </c>
      <c r="AO262" s="70">
        <v>287.31309643188524</v>
      </c>
      <c r="AP262" s="69">
        <f t="shared" si="37"/>
        <v>298.57930013098638</v>
      </c>
      <c r="AQ262" s="69"/>
      <c r="AR262" s="69"/>
      <c r="AS262" s="69"/>
      <c r="AT262" s="71">
        <f t="shared" si="38"/>
        <v>11.266203699101141</v>
      </c>
      <c r="AU262" s="69"/>
      <c r="AV262" s="72">
        <v>9.3014427467463836</v>
      </c>
      <c r="AW262" s="69">
        <v>5.1906888032568768</v>
      </c>
      <c r="AX262" s="73">
        <f t="shared" si="39"/>
        <v>-4.1107539434895068</v>
      </c>
      <c r="BD262" s="68"/>
      <c r="BH262" s="68"/>
    </row>
    <row r="263" spans="1:60" ht="11.25" x14ac:dyDescent="0.2">
      <c r="A263" s="8">
        <v>254</v>
      </c>
      <c r="B263" s="9" t="s">
        <v>348</v>
      </c>
      <c r="C263" s="8">
        <v>0</v>
      </c>
      <c r="D263" s="64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65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f t="shared" si="36"/>
        <v>0</v>
      </c>
      <c r="V263" s="66">
        <f t="shared" si="30"/>
        <v>0</v>
      </c>
      <c r="W263" s="11"/>
      <c r="X263" s="11">
        <v>102026.38446</v>
      </c>
      <c r="Y263" s="11">
        <v>117035.5</v>
      </c>
      <c r="Z263" s="11">
        <f t="shared" si="31"/>
        <v>15009.115539999999</v>
      </c>
      <c r="AA263" s="11">
        <f t="shared" si="32"/>
        <v>0</v>
      </c>
      <c r="AB263" s="11"/>
      <c r="AC263" s="66">
        <v>0</v>
      </c>
      <c r="AD263" s="66">
        <f t="shared" si="33"/>
        <v>0</v>
      </c>
      <c r="AE263" s="67">
        <f t="shared" si="34"/>
        <v>0</v>
      </c>
      <c r="AF263" s="11">
        <v>0</v>
      </c>
      <c r="AG263" s="68" t="s">
        <v>92</v>
      </c>
      <c r="AH263" s="66">
        <f t="shared" si="35"/>
        <v>0</v>
      </c>
      <c r="AI263" s="11"/>
      <c r="AJ263" s="11"/>
      <c r="AK263" s="69">
        <v>0</v>
      </c>
      <c r="AL263" s="69">
        <v>0</v>
      </c>
      <c r="AM263" s="69">
        <v>0</v>
      </c>
      <c r="AN263" s="69">
        <v>0</v>
      </c>
      <c r="AO263" s="70">
        <v>0</v>
      </c>
      <c r="AP263" s="69">
        <f t="shared" si="37"/>
        <v>0</v>
      </c>
      <c r="AQ263" s="69"/>
      <c r="AR263" s="69"/>
      <c r="AS263" s="69"/>
      <c r="AT263" s="71">
        <f t="shared" si="38"/>
        <v>0</v>
      </c>
      <c r="AU263" s="69"/>
      <c r="AV263" s="72" t="s">
        <v>93</v>
      </c>
      <c r="AW263" s="69" t="s">
        <v>93</v>
      </c>
      <c r="AX263" s="73" t="str">
        <f t="shared" si="39"/>
        <v/>
      </c>
      <c r="BD263" s="68"/>
      <c r="BH263" s="68"/>
    </row>
    <row r="264" spans="1:60" ht="11.25" x14ac:dyDescent="0.2">
      <c r="A264" s="8">
        <v>255</v>
      </c>
      <c r="B264" s="9" t="s">
        <v>349</v>
      </c>
      <c r="C264" s="8">
        <v>0</v>
      </c>
      <c r="D264" s="64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65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f t="shared" si="36"/>
        <v>0</v>
      </c>
      <c r="V264" s="66">
        <f t="shared" si="30"/>
        <v>0</v>
      </c>
      <c r="W264" s="11"/>
      <c r="X264" s="11">
        <v>0</v>
      </c>
      <c r="Y264" s="11">
        <v>81600</v>
      </c>
      <c r="Z264" s="11">
        <f t="shared" si="31"/>
        <v>81600</v>
      </c>
      <c r="AA264" s="11">
        <f t="shared" si="32"/>
        <v>0</v>
      </c>
      <c r="AB264" s="11"/>
      <c r="AC264" s="66">
        <v>0</v>
      </c>
      <c r="AD264" s="66">
        <f t="shared" si="33"/>
        <v>0</v>
      </c>
      <c r="AE264" s="67">
        <f t="shared" si="34"/>
        <v>0</v>
      </c>
      <c r="AF264" s="11">
        <v>0</v>
      </c>
      <c r="AG264" s="68" t="s">
        <v>92</v>
      </c>
      <c r="AH264" s="66">
        <f t="shared" si="35"/>
        <v>0</v>
      </c>
      <c r="AI264" s="11"/>
      <c r="AJ264" s="11"/>
      <c r="AK264" s="69">
        <v>0</v>
      </c>
      <c r="AL264" s="69">
        <v>0</v>
      </c>
      <c r="AM264" s="69">
        <v>0</v>
      </c>
      <c r="AN264" s="69">
        <v>0</v>
      </c>
      <c r="AO264" s="70">
        <v>0</v>
      </c>
      <c r="AP264" s="69">
        <f t="shared" si="37"/>
        <v>0</v>
      </c>
      <c r="AQ264" s="69"/>
      <c r="AR264" s="69"/>
      <c r="AS264" s="69"/>
      <c r="AT264" s="71">
        <f t="shared" si="38"/>
        <v>0</v>
      </c>
      <c r="AU264" s="69"/>
      <c r="AV264" s="72" t="s">
        <v>93</v>
      </c>
      <c r="AW264" s="69" t="s">
        <v>93</v>
      </c>
      <c r="AX264" s="73" t="str">
        <f t="shared" si="39"/>
        <v/>
      </c>
      <c r="BD264" s="68"/>
      <c r="BH264" s="68"/>
    </row>
    <row r="265" spans="1:60" ht="11.25" x14ac:dyDescent="0.2">
      <c r="A265" s="8">
        <v>256</v>
      </c>
      <c r="B265" s="9" t="s">
        <v>350</v>
      </c>
      <c r="C265" s="8">
        <v>0</v>
      </c>
      <c r="D265" s="64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65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f t="shared" si="36"/>
        <v>0</v>
      </c>
      <c r="V265" s="66">
        <f t="shared" si="30"/>
        <v>0</v>
      </c>
      <c r="W265" s="11"/>
      <c r="X265" s="11">
        <v>344095.56</v>
      </c>
      <c r="Y265" s="11">
        <v>361532.7</v>
      </c>
      <c r="Z265" s="11">
        <f t="shared" si="31"/>
        <v>17437.140000000014</v>
      </c>
      <c r="AA265" s="11">
        <f t="shared" si="32"/>
        <v>0</v>
      </c>
      <c r="AB265" s="11"/>
      <c r="AC265" s="66">
        <v>0</v>
      </c>
      <c r="AD265" s="66">
        <f t="shared" si="33"/>
        <v>0</v>
      </c>
      <c r="AE265" s="67">
        <f t="shared" si="34"/>
        <v>0</v>
      </c>
      <c r="AF265" s="11">
        <v>0</v>
      </c>
      <c r="AG265" s="68" t="s">
        <v>92</v>
      </c>
      <c r="AH265" s="66">
        <f t="shared" si="35"/>
        <v>0</v>
      </c>
      <c r="AI265" s="11"/>
      <c r="AJ265" s="11"/>
      <c r="AK265" s="69">
        <v>0</v>
      </c>
      <c r="AL265" s="69">
        <v>0</v>
      </c>
      <c r="AM265" s="69">
        <v>0</v>
      </c>
      <c r="AN265" s="69">
        <v>0</v>
      </c>
      <c r="AO265" s="70">
        <v>0</v>
      </c>
      <c r="AP265" s="69">
        <f t="shared" si="37"/>
        <v>0</v>
      </c>
      <c r="AQ265" s="69"/>
      <c r="AR265" s="69"/>
      <c r="AS265" s="69"/>
      <c r="AT265" s="71">
        <f t="shared" si="38"/>
        <v>0</v>
      </c>
      <c r="AU265" s="69"/>
      <c r="AV265" s="72" t="s">
        <v>93</v>
      </c>
      <c r="AW265" s="69" t="s">
        <v>93</v>
      </c>
      <c r="AX265" s="73" t="str">
        <f t="shared" si="39"/>
        <v/>
      </c>
      <c r="BD265" s="68"/>
      <c r="BH265" s="68"/>
    </row>
    <row r="266" spans="1:60" ht="11.25" x14ac:dyDescent="0.2">
      <c r="A266" s="8">
        <v>257</v>
      </c>
      <c r="B266" s="9" t="s">
        <v>351</v>
      </c>
      <c r="C266" s="8">
        <v>0</v>
      </c>
      <c r="D266" s="64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65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f t="shared" si="36"/>
        <v>0</v>
      </c>
      <c r="V266" s="66">
        <f t="shared" ref="V266:V329" si="40">IF(AND(C266=1,U266&gt;0),U266/Y266*100,0)</f>
        <v>0</v>
      </c>
      <c r="W266" s="11"/>
      <c r="X266" s="11">
        <v>0</v>
      </c>
      <c r="Y266" s="11">
        <v>660</v>
      </c>
      <c r="Z266" s="11">
        <f t="shared" ref="Z266:Z329" si="41">IF(Y266-X266&gt;0,Y266-X266,0)</f>
        <v>660</v>
      </c>
      <c r="AA266" s="11">
        <f t="shared" ref="AA266:AA329" si="42">V266*0.01*Z266</f>
        <v>0</v>
      </c>
      <c r="AB266" s="11"/>
      <c r="AC266" s="66">
        <v>0</v>
      </c>
      <c r="AD266" s="66">
        <f t="shared" ref="AD266:AD329" si="43">IFERROR(IF(C266=1,(Y266-AA266)/X266*100,0),"")</f>
        <v>0</v>
      </c>
      <c r="AE266" s="67">
        <f t="shared" ref="AE266:AE329" si="44">AD266-AC266</f>
        <v>0</v>
      </c>
      <c r="AF266" s="11">
        <v>0</v>
      </c>
      <c r="AG266" s="68" t="s">
        <v>92</v>
      </c>
      <c r="AH266" s="66">
        <f t="shared" ref="AH266:AH329" si="45">IF(AG266=1,AD266,AC266)</f>
        <v>0</v>
      </c>
      <c r="AI266" s="11"/>
      <c r="AJ266" s="11"/>
      <c r="AK266" s="69">
        <v>0</v>
      </c>
      <c r="AL266" s="69">
        <v>0</v>
      </c>
      <c r="AM266" s="69">
        <v>0</v>
      </c>
      <c r="AN266" s="69">
        <v>0</v>
      </c>
      <c r="AO266" s="70">
        <v>0</v>
      </c>
      <c r="AP266" s="69">
        <f t="shared" si="37"/>
        <v>0</v>
      </c>
      <c r="AQ266" s="69"/>
      <c r="AR266" s="69"/>
      <c r="AS266" s="69"/>
      <c r="AT266" s="71">
        <f t="shared" si="38"/>
        <v>0</v>
      </c>
      <c r="AU266" s="69"/>
      <c r="AV266" s="72" t="s">
        <v>93</v>
      </c>
      <c r="AW266" s="69" t="s">
        <v>93</v>
      </c>
      <c r="AX266" s="73" t="str">
        <f t="shared" si="39"/>
        <v/>
      </c>
      <c r="BD266" s="68"/>
      <c r="BH266" s="68"/>
    </row>
    <row r="267" spans="1:60" ht="11.25" x14ac:dyDescent="0.2">
      <c r="A267" s="8">
        <v>258</v>
      </c>
      <c r="B267" s="9" t="s">
        <v>352</v>
      </c>
      <c r="C267" s="8">
        <v>1</v>
      </c>
      <c r="D267" s="64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2118427</v>
      </c>
      <c r="K267" s="65">
        <v>577538</v>
      </c>
      <c r="L267" s="11">
        <v>2414949</v>
      </c>
      <c r="M267" s="11">
        <v>242</v>
      </c>
      <c r="N267" s="11">
        <v>191499</v>
      </c>
      <c r="O267" s="11">
        <v>586864.08744320006</v>
      </c>
      <c r="P267" s="11">
        <v>0</v>
      </c>
      <c r="Q267" s="11">
        <v>0</v>
      </c>
      <c r="R267" s="11">
        <v>0</v>
      </c>
      <c r="S267" s="11">
        <v>0</v>
      </c>
      <c r="T267" s="11" t="s">
        <v>101</v>
      </c>
      <c r="U267" s="11">
        <f t="shared" ref="U267:U330" si="46">IF(OR(T267="X",T267="X16",T267="X17"),SUM(D267:S267),
IF(T267="x18",SUM(D267:S267)-D267*0.7-L267*0.7,SUM(D267:S267)-D267-L267))</f>
        <v>4199054.7874432001</v>
      </c>
      <c r="V267" s="66">
        <f t="shared" si="40"/>
        <v>4.7728990233279989</v>
      </c>
      <c r="W267" s="11"/>
      <c r="X267" s="11">
        <v>69935642.150000006</v>
      </c>
      <c r="Y267" s="11">
        <v>87977029.619104013</v>
      </c>
      <c r="Z267" s="11">
        <f t="shared" si="41"/>
        <v>18041387.469104007</v>
      </c>
      <c r="AA267" s="11">
        <f t="shared" si="42"/>
        <v>861097.20630768512</v>
      </c>
      <c r="AB267" s="11"/>
      <c r="AC267" s="66">
        <v>133.4364306730439</v>
      </c>
      <c r="AD267" s="66">
        <f t="shared" si="43"/>
        <v>124.56585760083183</v>
      </c>
      <c r="AE267" s="67">
        <f t="shared" si="44"/>
        <v>-8.8705730722120677</v>
      </c>
      <c r="AF267" s="11">
        <v>490</v>
      </c>
      <c r="AG267" s="68">
        <v>1</v>
      </c>
      <c r="AH267" s="66">
        <f t="shared" si="45"/>
        <v>124.56585760083183</v>
      </c>
      <c r="AI267" s="11"/>
      <c r="AJ267" s="11"/>
      <c r="AK267" s="69">
        <v>133.4364306730439</v>
      </c>
      <c r="AL267" s="69">
        <v>133.43643088056936</v>
      </c>
      <c r="AM267" s="69">
        <v>133.4364306730439</v>
      </c>
      <c r="AN267" s="69">
        <v>133.4364306730439</v>
      </c>
      <c r="AO267" s="70">
        <v>124.30167102326834</v>
      </c>
      <c r="AP267" s="69">
        <f t="shared" ref="AP267:AP330" si="47">+AH267</f>
        <v>124.56585760083183</v>
      </c>
      <c r="AQ267" s="69"/>
      <c r="AR267" s="69"/>
      <c r="AS267" s="69"/>
      <c r="AT267" s="71">
        <f t="shared" ref="AT267:AT330" si="48">+AP267-AO267</f>
        <v>0.26418657756349262</v>
      </c>
      <c r="AU267" s="69"/>
      <c r="AV267" s="72">
        <v>11.474627353967769</v>
      </c>
      <c r="AW267" s="69">
        <v>3.5006722769323968</v>
      </c>
      <c r="AX267" s="73">
        <f t="shared" ref="AX267:AX330" si="49">IFERROR(AW267-AV267,"")</f>
        <v>-7.973955077035372</v>
      </c>
      <c r="BD267" s="68"/>
      <c r="BH267" s="68"/>
    </row>
    <row r="268" spans="1:60" ht="11.25" x14ac:dyDescent="0.2">
      <c r="A268" s="8">
        <v>259</v>
      </c>
      <c r="B268" s="9" t="s">
        <v>353</v>
      </c>
      <c r="C268" s="8">
        <v>0</v>
      </c>
      <c r="D268" s="64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65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f t="shared" si="46"/>
        <v>0</v>
      </c>
      <c r="V268" s="66">
        <f t="shared" si="40"/>
        <v>0</v>
      </c>
      <c r="W268" s="11"/>
      <c r="X268" s="11">
        <v>32981.520000000004</v>
      </c>
      <c r="Y268" s="11">
        <v>40442.75</v>
      </c>
      <c r="Z268" s="11">
        <f t="shared" si="41"/>
        <v>7461.2299999999959</v>
      </c>
      <c r="AA268" s="11">
        <f t="shared" si="42"/>
        <v>0</v>
      </c>
      <c r="AB268" s="11"/>
      <c r="AC268" s="66">
        <v>0</v>
      </c>
      <c r="AD268" s="66">
        <f t="shared" si="43"/>
        <v>0</v>
      </c>
      <c r="AE268" s="67">
        <f t="shared" si="44"/>
        <v>0</v>
      </c>
      <c r="AF268" s="11">
        <v>0</v>
      </c>
      <c r="AG268" s="68" t="s">
        <v>92</v>
      </c>
      <c r="AH268" s="66">
        <f t="shared" si="45"/>
        <v>0</v>
      </c>
      <c r="AI268" s="11"/>
      <c r="AJ268" s="11"/>
      <c r="AK268" s="69">
        <v>0</v>
      </c>
      <c r="AL268" s="69">
        <v>0</v>
      </c>
      <c r="AM268" s="69">
        <v>0</v>
      </c>
      <c r="AN268" s="69">
        <v>0</v>
      </c>
      <c r="AO268" s="70">
        <v>0</v>
      </c>
      <c r="AP268" s="69">
        <f t="shared" si="47"/>
        <v>0</v>
      </c>
      <c r="AQ268" s="69"/>
      <c r="AR268" s="69"/>
      <c r="AS268" s="69"/>
      <c r="AT268" s="71">
        <f t="shared" si="48"/>
        <v>0</v>
      </c>
      <c r="AU268" s="69"/>
      <c r="AV268" s="72" t="s">
        <v>93</v>
      </c>
      <c r="AW268" s="69" t="s">
        <v>93</v>
      </c>
      <c r="AX268" s="73" t="str">
        <f t="shared" si="49"/>
        <v/>
      </c>
      <c r="BD268" s="68"/>
      <c r="BH268" s="68"/>
    </row>
    <row r="269" spans="1:60" ht="11.25" x14ac:dyDescent="0.2">
      <c r="A269" s="8">
        <v>260</v>
      </c>
      <c r="B269" s="9" t="s">
        <v>354</v>
      </c>
      <c r="C269" s="8">
        <v>0</v>
      </c>
      <c r="D269" s="64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65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f t="shared" si="46"/>
        <v>0</v>
      </c>
      <c r="V269" s="66">
        <f t="shared" si="40"/>
        <v>0</v>
      </c>
      <c r="W269" s="11"/>
      <c r="X269" s="11">
        <v>0</v>
      </c>
      <c r="Y269" s="11">
        <v>0</v>
      </c>
      <c r="Z269" s="11">
        <f t="shared" si="41"/>
        <v>0</v>
      </c>
      <c r="AA269" s="11">
        <f t="shared" si="42"/>
        <v>0</v>
      </c>
      <c r="AB269" s="11"/>
      <c r="AC269" s="66">
        <v>0</v>
      </c>
      <c r="AD269" s="66">
        <f t="shared" si="43"/>
        <v>0</v>
      </c>
      <c r="AE269" s="67">
        <f t="shared" si="44"/>
        <v>0</v>
      </c>
      <c r="AF269" s="11">
        <v>0</v>
      </c>
      <c r="AG269" s="68" t="s">
        <v>92</v>
      </c>
      <c r="AH269" s="66">
        <f t="shared" si="45"/>
        <v>0</v>
      </c>
      <c r="AI269" s="11"/>
      <c r="AJ269" s="11"/>
      <c r="AK269" s="69">
        <v>0</v>
      </c>
      <c r="AL269" s="69">
        <v>0</v>
      </c>
      <c r="AM269" s="69">
        <v>0</v>
      </c>
      <c r="AN269" s="69">
        <v>0</v>
      </c>
      <c r="AO269" s="70">
        <v>0</v>
      </c>
      <c r="AP269" s="69">
        <f t="shared" si="47"/>
        <v>0</v>
      </c>
      <c r="AQ269" s="69"/>
      <c r="AR269" s="69"/>
      <c r="AS269" s="69"/>
      <c r="AT269" s="71">
        <f t="shared" si="48"/>
        <v>0</v>
      </c>
      <c r="AU269" s="69"/>
      <c r="AV269" s="72" t="s">
        <v>93</v>
      </c>
      <c r="AW269" s="69" t="s">
        <v>93</v>
      </c>
      <c r="AX269" s="73" t="str">
        <f t="shared" si="49"/>
        <v/>
      </c>
      <c r="BD269" s="68"/>
      <c r="BH269" s="68"/>
    </row>
    <row r="270" spans="1:60" ht="11.25" x14ac:dyDescent="0.2">
      <c r="A270" s="8">
        <v>261</v>
      </c>
      <c r="B270" s="9" t="s">
        <v>355</v>
      </c>
      <c r="C270" s="8">
        <v>1</v>
      </c>
      <c r="D270" s="64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1550471</v>
      </c>
      <c r="K270" s="65">
        <v>617529</v>
      </c>
      <c r="L270" s="11">
        <v>452366</v>
      </c>
      <c r="M270" s="11">
        <v>0</v>
      </c>
      <c r="N270" s="11">
        <v>47549</v>
      </c>
      <c r="O270" s="11">
        <v>293644.75</v>
      </c>
      <c r="P270" s="11">
        <v>0</v>
      </c>
      <c r="Q270" s="11">
        <v>0</v>
      </c>
      <c r="R270" s="11">
        <v>0</v>
      </c>
      <c r="S270" s="11">
        <v>0</v>
      </c>
      <c r="T270" s="11" t="s">
        <v>90</v>
      </c>
      <c r="U270" s="11">
        <f t="shared" si="46"/>
        <v>2961559.75</v>
      </c>
      <c r="V270" s="66">
        <f t="shared" si="40"/>
        <v>5.5924434208344582</v>
      </c>
      <c r="W270" s="11"/>
      <c r="X270" s="11">
        <v>29251950.23</v>
      </c>
      <c r="Y270" s="11">
        <v>52956454.399999999</v>
      </c>
      <c r="Z270" s="11">
        <f t="shared" si="41"/>
        <v>23704504.169999998</v>
      </c>
      <c r="AA270" s="11">
        <f t="shared" si="42"/>
        <v>1325660.9838965947</v>
      </c>
      <c r="AB270" s="11"/>
      <c r="AC270" s="66">
        <v>170.0491313823652</v>
      </c>
      <c r="AD270" s="66">
        <f t="shared" si="43"/>
        <v>176.5037647409651</v>
      </c>
      <c r="AE270" s="67">
        <f t="shared" si="44"/>
        <v>6.4546333585998923</v>
      </c>
      <c r="AF270" s="11">
        <v>165</v>
      </c>
      <c r="AG270" s="68">
        <v>1</v>
      </c>
      <c r="AH270" s="66">
        <f t="shared" si="45"/>
        <v>176.5037647409651</v>
      </c>
      <c r="AI270" s="11"/>
      <c r="AJ270" s="11"/>
      <c r="AK270" s="69">
        <v>170.0491313823652</v>
      </c>
      <c r="AL270" s="69">
        <v>170.01705546135543</v>
      </c>
      <c r="AM270" s="69">
        <v>170.0491313823652</v>
      </c>
      <c r="AN270" s="69">
        <v>170.0491313823652</v>
      </c>
      <c r="AO270" s="70">
        <v>176.64076496204038</v>
      </c>
      <c r="AP270" s="69">
        <f t="shared" si="47"/>
        <v>176.5037647409651</v>
      </c>
      <c r="AQ270" s="69"/>
      <c r="AR270" s="69"/>
      <c r="AS270" s="69"/>
      <c r="AT270" s="71">
        <f t="shared" si="48"/>
        <v>-0.13700022107528298</v>
      </c>
      <c r="AU270" s="69"/>
      <c r="AV270" s="72">
        <v>-9.4824319345853739E-2</v>
      </c>
      <c r="AW270" s="69">
        <v>4.4212582534003682</v>
      </c>
      <c r="AX270" s="73">
        <f t="shared" si="49"/>
        <v>4.5160825727462219</v>
      </c>
      <c r="BD270" s="68"/>
      <c r="BH270" s="68"/>
    </row>
    <row r="271" spans="1:60" ht="11.25" x14ac:dyDescent="0.2">
      <c r="A271" s="8">
        <v>262</v>
      </c>
      <c r="B271" s="9" t="s">
        <v>356</v>
      </c>
      <c r="C271" s="8">
        <v>1</v>
      </c>
      <c r="D271" s="64">
        <v>0</v>
      </c>
      <c r="E271" s="11">
        <v>183750</v>
      </c>
      <c r="F271" s="11">
        <v>0</v>
      </c>
      <c r="G271" s="11">
        <v>0</v>
      </c>
      <c r="H271" s="11">
        <v>0</v>
      </c>
      <c r="I271" s="11">
        <v>0</v>
      </c>
      <c r="J271" s="11">
        <v>2283684</v>
      </c>
      <c r="K271" s="65">
        <v>29340</v>
      </c>
      <c r="L271" s="11">
        <v>3199980</v>
      </c>
      <c r="M271" s="11">
        <v>10311</v>
      </c>
      <c r="N271" s="11">
        <v>0</v>
      </c>
      <c r="O271" s="11">
        <v>334959.4748584</v>
      </c>
      <c r="P271" s="11">
        <v>0</v>
      </c>
      <c r="Q271" s="11">
        <v>0</v>
      </c>
      <c r="R271" s="11">
        <v>0</v>
      </c>
      <c r="S271" s="11">
        <v>0</v>
      </c>
      <c r="T271" s="11" t="s">
        <v>90</v>
      </c>
      <c r="U271" s="11">
        <f t="shared" si="46"/>
        <v>6042024.4748584004</v>
      </c>
      <c r="V271" s="66">
        <f t="shared" si="40"/>
        <v>12.556566573542982</v>
      </c>
      <c r="W271" s="11"/>
      <c r="X271" s="11">
        <v>42085454.029999994</v>
      </c>
      <c r="Y271" s="11">
        <v>48118444.158047996</v>
      </c>
      <c r="Z271" s="11">
        <f t="shared" si="41"/>
        <v>6032990.1280480027</v>
      </c>
      <c r="AA271" s="11">
        <f t="shared" si="42"/>
        <v>757536.42180362344</v>
      </c>
      <c r="AB271" s="11"/>
      <c r="AC271" s="66">
        <v>119.94583426664332</v>
      </c>
      <c r="AD271" s="66">
        <f t="shared" si="43"/>
        <v>112.53509990051158</v>
      </c>
      <c r="AE271" s="67">
        <f t="shared" si="44"/>
        <v>-7.4107343661317344</v>
      </c>
      <c r="AF271" s="11">
        <v>297</v>
      </c>
      <c r="AG271" s="68">
        <v>1</v>
      </c>
      <c r="AH271" s="66">
        <f t="shared" si="45"/>
        <v>112.53509990051158</v>
      </c>
      <c r="AI271" s="11"/>
      <c r="AJ271" s="11"/>
      <c r="AK271" s="69">
        <v>119.94583426664332</v>
      </c>
      <c r="AL271" s="69">
        <v>119.87950767151017</v>
      </c>
      <c r="AM271" s="69">
        <v>119.94583426664332</v>
      </c>
      <c r="AN271" s="69">
        <v>119.94583426664332</v>
      </c>
      <c r="AO271" s="70">
        <v>112.94312181921026</v>
      </c>
      <c r="AP271" s="69">
        <f t="shared" si="47"/>
        <v>112.53509990051158</v>
      </c>
      <c r="AQ271" s="69"/>
      <c r="AR271" s="69"/>
      <c r="AS271" s="69"/>
      <c r="AT271" s="71">
        <f t="shared" si="48"/>
        <v>-0.40802191869867954</v>
      </c>
      <c r="AU271" s="69"/>
      <c r="AV271" s="72">
        <v>12.046713265731245</v>
      </c>
      <c r="AW271" s="69">
        <v>4.312485183556074</v>
      </c>
      <c r="AX271" s="73">
        <f t="shared" si="49"/>
        <v>-7.7342280821751714</v>
      </c>
      <c r="BD271" s="68"/>
      <c r="BH271" s="68"/>
    </row>
    <row r="272" spans="1:60" ht="11.25" x14ac:dyDescent="0.2">
      <c r="A272" s="8">
        <v>263</v>
      </c>
      <c r="B272" s="9" t="s">
        <v>357</v>
      </c>
      <c r="C272" s="8">
        <v>1</v>
      </c>
      <c r="D272" s="64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62000</v>
      </c>
      <c r="K272" s="65">
        <v>0</v>
      </c>
      <c r="L272" s="11">
        <v>25368</v>
      </c>
      <c r="M272" s="11">
        <v>0</v>
      </c>
      <c r="N272" s="11">
        <v>5422</v>
      </c>
      <c r="O272" s="11">
        <v>1387.82</v>
      </c>
      <c r="P272" s="11">
        <v>0</v>
      </c>
      <c r="Q272" s="11">
        <v>0</v>
      </c>
      <c r="R272" s="11">
        <v>0</v>
      </c>
      <c r="S272" s="11">
        <v>0</v>
      </c>
      <c r="T272" s="11" t="s">
        <v>90</v>
      </c>
      <c r="U272" s="11">
        <f t="shared" si="46"/>
        <v>94177.82</v>
      </c>
      <c r="V272" s="66">
        <f t="shared" si="40"/>
        <v>9.1487502812178985</v>
      </c>
      <c r="W272" s="11"/>
      <c r="X272" s="11">
        <v>576479.4</v>
      </c>
      <c r="Y272" s="11">
        <v>1029406.3899999999</v>
      </c>
      <c r="Z272" s="11">
        <f t="shared" si="41"/>
        <v>452926.98999999987</v>
      </c>
      <c r="AA272" s="11">
        <f t="shared" si="42"/>
        <v>41437.15927133675</v>
      </c>
      <c r="AB272" s="11"/>
      <c r="AC272" s="66">
        <v>152.23183779980153</v>
      </c>
      <c r="AD272" s="66">
        <f t="shared" si="43"/>
        <v>171.37979791275509</v>
      </c>
      <c r="AE272" s="67">
        <f t="shared" si="44"/>
        <v>19.147960112953569</v>
      </c>
      <c r="AF272" s="11">
        <v>1</v>
      </c>
      <c r="AG272" s="68">
        <v>1</v>
      </c>
      <c r="AH272" s="66">
        <f t="shared" si="45"/>
        <v>171.37979791275509</v>
      </c>
      <c r="AI272" s="11"/>
      <c r="AJ272" s="11"/>
      <c r="AK272" s="69">
        <v>152.23183779980153</v>
      </c>
      <c r="AL272" s="69">
        <v>171.90667963305592</v>
      </c>
      <c r="AM272" s="69">
        <v>152.55432768636939</v>
      </c>
      <c r="AN272" s="69">
        <v>152.23183779980153</v>
      </c>
      <c r="AO272" s="70">
        <v>174.40862082471463</v>
      </c>
      <c r="AP272" s="69">
        <f t="shared" si="47"/>
        <v>171.37979791275509</v>
      </c>
      <c r="AQ272" s="69"/>
      <c r="AR272" s="69"/>
      <c r="AS272" s="69"/>
      <c r="AT272" s="71">
        <f t="shared" si="48"/>
        <v>-3.0288229119595371</v>
      </c>
      <c r="AU272" s="69"/>
      <c r="AV272" s="72">
        <v>-11.6502645230431</v>
      </c>
      <c r="AW272" s="69">
        <v>0.49756804424137085</v>
      </c>
      <c r="AX272" s="73">
        <f t="shared" si="49"/>
        <v>12.147832567284471</v>
      </c>
      <c r="BD272" s="68"/>
      <c r="BH272" s="68"/>
    </row>
    <row r="273" spans="1:60" ht="11.25" x14ac:dyDescent="0.2">
      <c r="A273" s="8">
        <v>264</v>
      </c>
      <c r="B273" s="9" t="s">
        <v>358</v>
      </c>
      <c r="C273" s="8">
        <v>1</v>
      </c>
      <c r="D273" s="64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691147.84</v>
      </c>
      <c r="K273" s="65">
        <v>500000</v>
      </c>
      <c r="L273" s="11">
        <v>948225</v>
      </c>
      <c r="M273" s="11">
        <v>0</v>
      </c>
      <c r="N273" s="11">
        <v>0</v>
      </c>
      <c r="O273" s="11">
        <v>26317.55</v>
      </c>
      <c r="P273" s="11">
        <v>0</v>
      </c>
      <c r="Q273" s="11">
        <v>0</v>
      </c>
      <c r="R273" s="11">
        <v>0</v>
      </c>
      <c r="S273" s="11">
        <v>0</v>
      </c>
      <c r="T273" s="11" t="s">
        <v>101</v>
      </c>
      <c r="U273" s="11">
        <f t="shared" si="46"/>
        <v>1501932.8899999997</v>
      </c>
      <c r="V273" s="66">
        <f t="shared" si="40"/>
        <v>2.9194244720514511</v>
      </c>
      <c r="W273" s="11"/>
      <c r="X273" s="11">
        <v>34295600.022</v>
      </c>
      <c r="Y273" s="11">
        <v>51446197.850928001</v>
      </c>
      <c r="Z273" s="11">
        <f t="shared" si="41"/>
        <v>17150597.828928001</v>
      </c>
      <c r="AA273" s="11">
        <f t="shared" si="42"/>
        <v>500698.75012084894</v>
      </c>
      <c r="AB273" s="11"/>
      <c r="AC273" s="66">
        <v>149.07358659822506</v>
      </c>
      <c r="AD273" s="66">
        <f t="shared" si="43"/>
        <v>148.54820754885918</v>
      </c>
      <c r="AE273" s="67">
        <f t="shared" si="44"/>
        <v>-0.5253790493658812</v>
      </c>
      <c r="AF273" s="11">
        <v>17</v>
      </c>
      <c r="AG273" s="68">
        <v>0</v>
      </c>
      <c r="AH273" s="66">
        <f t="shared" si="45"/>
        <v>149.07358659822506</v>
      </c>
      <c r="AI273" s="11"/>
      <c r="AJ273" s="11"/>
      <c r="AK273" s="69">
        <v>149.07358659822506</v>
      </c>
      <c r="AL273" s="69">
        <v>149.07358410106849</v>
      </c>
      <c r="AM273" s="69">
        <v>149.07358659822506</v>
      </c>
      <c r="AN273" s="69">
        <v>149.07358659822506</v>
      </c>
      <c r="AO273" s="70">
        <v>154.3521843869618</v>
      </c>
      <c r="AP273" s="69">
        <f t="shared" si="47"/>
        <v>149.07358659822506</v>
      </c>
      <c r="AQ273" s="69"/>
      <c r="AR273" s="69"/>
      <c r="AS273" s="69"/>
      <c r="AT273" s="71">
        <f t="shared" si="48"/>
        <v>-5.2785977887367324</v>
      </c>
      <c r="AU273" s="69"/>
      <c r="AV273" s="72">
        <v>4.5132511476025803</v>
      </c>
      <c r="AW273" s="69">
        <v>3.1442970745760039</v>
      </c>
      <c r="AX273" s="73">
        <f t="shared" si="49"/>
        <v>-1.3689540730265763</v>
      </c>
      <c r="BD273" s="68"/>
      <c r="BH273" s="68"/>
    </row>
    <row r="274" spans="1:60" ht="11.25" x14ac:dyDescent="0.2">
      <c r="A274" s="8">
        <v>265</v>
      </c>
      <c r="B274" s="9" t="s">
        <v>359</v>
      </c>
      <c r="C274" s="8">
        <v>1</v>
      </c>
      <c r="D274" s="64">
        <v>0</v>
      </c>
      <c r="E274" s="11">
        <v>129704</v>
      </c>
      <c r="F274" s="11">
        <v>0</v>
      </c>
      <c r="G274" s="11">
        <v>0</v>
      </c>
      <c r="H274" s="11">
        <v>0</v>
      </c>
      <c r="I274" s="11">
        <v>521915</v>
      </c>
      <c r="J274" s="11">
        <v>723317</v>
      </c>
      <c r="K274" s="65">
        <v>404643</v>
      </c>
      <c r="L274" s="11">
        <v>784111</v>
      </c>
      <c r="M274" s="11">
        <v>19564</v>
      </c>
      <c r="N274" s="11">
        <v>0</v>
      </c>
      <c r="O274" s="11">
        <v>3812.97</v>
      </c>
      <c r="P274" s="11">
        <v>0</v>
      </c>
      <c r="Q274" s="11">
        <v>0</v>
      </c>
      <c r="R274" s="11">
        <v>0</v>
      </c>
      <c r="S274" s="11">
        <v>0</v>
      </c>
      <c r="T274" s="11" t="s">
        <v>90</v>
      </c>
      <c r="U274" s="11">
        <f t="shared" si="46"/>
        <v>2587066.9700000002</v>
      </c>
      <c r="V274" s="66">
        <f t="shared" si="40"/>
        <v>7.0876040305705397</v>
      </c>
      <c r="W274" s="11"/>
      <c r="X274" s="11">
        <v>25865534.950000003</v>
      </c>
      <c r="Y274" s="11">
        <v>36501290.969999999</v>
      </c>
      <c r="Z274" s="11">
        <f t="shared" si="41"/>
        <v>10635756.019999996</v>
      </c>
      <c r="AA274" s="11">
        <f t="shared" si="42"/>
        <v>753820.27235516848</v>
      </c>
      <c r="AB274" s="11"/>
      <c r="AC274" s="66">
        <v>141.68903215878751</v>
      </c>
      <c r="AD274" s="66">
        <f t="shared" si="43"/>
        <v>138.20503139311575</v>
      </c>
      <c r="AE274" s="67">
        <f t="shared" si="44"/>
        <v>-3.484000765671766</v>
      </c>
      <c r="AF274" s="11">
        <v>4</v>
      </c>
      <c r="AG274" s="68">
        <v>1</v>
      </c>
      <c r="AH274" s="66">
        <f t="shared" si="45"/>
        <v>138.20503139311575</v>
      </c>
      <c r="AI274" s="11"/>
      <c r="AJ274" s="11"/>
      <c r="AK274" s="69">
        <v>141.68903215878751</v>
      </c>
      <c r="AL274" s="69">
        <v>141.64654442840973</v>
      </c>
      <c r="AM274" s="69">
        <v>141.68895107120369</v>
      </c>
      <c r="AN274" s="69">
        <v>141.68903215878751</v>
      </c>
      <c r="AO274" s="70">
        <v>138.07217483955029</v>
      </c>
      <c r="AP274" s="69">
        <f t="shared" si="47"/>
        <v>138.20503139311575</v>
      </c>
      <c r="AQ274" s="69"/>
      <c r="AR274" s="69"/>
      <c r="AS274" s="69"/>
      <c r="AT274" s="71">
        <f t="shared" si="48"/>
        <v>0.13285655356546044</v>
      </c>
      <c r="AU274" s="69"/>
      <c r="AV274" s="72">
        <v>5.4647015276854161</v>
      </c>
      <c r="AW274" s="69">
        <v>2.5263087234599082</v>
      </c>
      <c r="AX274" s="73">
        <f t="shared" si="49"/>
        <v>-2.9383928042255079</v>
      </c>
      <c r="BD274" s="68"/>
      <c r="BH274" s="68"/>
    </row>
    <row r="275" spans="1:60" ht="11.25" x14ac:dyDescent="0.2">
      <c r="A275" s="8">
        <v>266</v>
      </c>
      <c r="B275" s="9" t="s">
        <v>360</v>
      </c>
      <c r="C275" s="8">
        <v>1</v>
      </c>
      <c r="D275" s="64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1547655</v>
      </c>
      <c r="K275" s="65">
        <v>885072</v>
      </c>
      <c r="L275" s="11">
        <v>980248</v>
      </c>
      <c r="M275" s="11">
        <v>0</v>
      </c>
      <c r="N275" s="11">
        <v>0</v>
      </c>
      <c r="O275" s="11">
        <v>14032.27</v>
      </c>
      <c r="P275" s="11">
        <v>0</v>
      </c>
      <c r="Q275" s="11">
        <v>0</v>
      </c>
      <c r="R275" s="11">
        <v>0</v>
      </c>
      <c r="S275" s="11">
        <v>0</v>
      </c>
      <c r="T275" s="11" t="s">
        <v>101</v>
      </c>
      <c r="U275" s="11">
        <f t="shared" si="46"/>
        <v>2740833.67</v>
      </c>
      <c r="V275" s="66">
        <f t="shared" si="40"/>
        <v>4.074574597338442</v>
      </c>
      <c r="W275" s="11"/>
      <c r="X275" s="11">
        <v>44179615.271480002</v>
      </c>
      <c r="Y275" s="11">
        <v>67266744.159999996</v>
      </c>
      <c r="Z275" s="11">
        <f t="shared" si="41"/>
        <v>23087128.888519995</v>
      </c>
      <c r="AA275" s="11">
        <f t="shared" si="42"/>
        <v>940702.28894642077</v>
      </c>
      <c r="AB275" s="11"/>
      <c r="AC275" s="66">
        <v>148.03083468510991</v>
      </c>
      <c r="AD275" s="66">
        <f t="shared" si="43"/>
        <v>150.1281563080295</v>
      </c>
      <c r="AE275" s="67">
        <f t="shared" si="44"/>
        <v>2.0973216229195941</v>
      </c>
      <c r="AF275" s="11">
        <v>8</v>
      </c>
      <c r="AG275" s="68">
        <v>1</v>
      </c>
      <c r="AH275" s="66">
        <f t="shared" si="45"/>
        <v>150.1281563080295</v>
      </c>
      <c r="AI275" s="11"/>
      <c r="AJ275" s="11"/>
      <c r="AK275" s="69">
        <v>148.03083468510991</v>
      </c>
      <c r="AL275" s="69">
        <v>147.95537484588615</v>
      </c>
      <c r="AM275" s="69">
        <v>148.03058631823055</v>
      </c>
      <c r="AN275" s="69">
        <v>148.03083468510991</v>
      </c>
      <c r="AO275" s="70">
        <v>149.94017927812052</v>
      </c>
      <c r="AP275" s="69">
        <f t="shared" si="47"/>
        <v>150.1281563080295</v>
      </c>
      <c r="AQ275" s="69"/>
      <c r="AR275" s="69"/>
      <c r="AS275" s="69"/>
      <c r="AT275" s="71">
        <f t="shared" si="48"/>
        <v>0.18797702990897847</v>
      </c>
      <c r="AU275" s="69"/>
      <c r="AV275" s="72">
        <v>5.1004899730981572</v>
      </c>
      <c r="AW275" s="69">
        <v>6.793304636753704</v>
      </c>
      <c r="AX275" s="73">
        <f t="shared" si="49"/>
        <v>1.6928146636555468</v>
      </c>
      <c r="BD275" s="68"/>
      <c r="BH275" s="68"/>
    </row>
    <row r="276" spans="1:60" ht="11.25" x14ac:dyDescent="0.2">
      <c r="A276" s="8">
        <v>267</v>
      </c>
      <c r="B276" s="9" t="s">
        <v>361</v>
      </c>
      <c r="C276" s="8">
        <v>0</v>
      </c>
      <c r="D276" s="64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65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f t="shared" si="46"/>
        <v>0</v>
      </c>
      <c r="V276" s="66">
        <f t="shared" si="40"/>
        <v>0</v>
      </c>
      <c r="W276" s="11"/>
      <c r="X276" s="11">
        <v>65963.040000000008</v>
      </c>
      <c r="Y276" s="11">
        <v>65963</v>
      </c>
      <c r="Z276" s="11">
        <f t="shared" si="41"/>
        <v>0</v>
      </c>
      <c r="AA276" s="11">
        <f t="shared" si="42"/>
        <v>0</v>
      </c>
      <c r="AB276" s="11"/>
      <c r="AC276" s="66">
        <v>0</v>
      </c>
      <c r="AD276" s="66">
        <f t="shared" si="43"/>
        <v>0</v>
      </c>
      <c r="AE276" s="67">
        <f t="shared" si="44"/>
        <v>0</v>
      </c>
      <c r="AF276" s="11">
        <v>0</v>
      </c>
      <c r="AG276" s="68" t="s">
        <v>92</v>
      </c>
      <c r="AH276" s="66">
        <f t="shared" si="45"/>
        <v>0</v>
      </c>
      <c r="AI276" s="11"/>
      <c r="AJ276" s="11"/>
      <c r="AK276" s="69">
        <v>0</v>
      </c>
      <c r="AL276" s="69">
        <v>0</v>
      </c>
      <c r="AM276" s="69">
        <v>0</v>
      </c>
      <c r="AN276" s="69">
        <v>0</v>
      </c>
      <c r="AO276" s="70">
        <v>0</v>
      </c>
      <c r="AP276" s="69">
        <f t="shared" si="47"/>
        <v>0</v>
      </c>
      <c r="AQ276" s="69"/>
      <c r="AR276" s="69"/>
      <c r="AS276" s="69"/>
      <c r="AT276" s="71">
        <f t="shared" si="48"/>
        <v>0</v>
      </c>
      <c r="AU276" s="69"/>
      <c r="AV276" s="72" t="s">
        <v>93</v>
      </c>
      <c r="AW276" s="69" t="s">
        <v>93</v>
      </c>
      <c r="AX276" s="73" t="str">
        <f t="shared" si="49"/>
        <v/>
      </c>
      <c r="BD276" s="68"/>
      <c r="BH276" s="68"/>
    </row>
    <row r="277" spans="1:60" ht="11.25" x14ac:dyDescent="0.2">
      <c r="A277" s="8">
        <v>268</v>
      </c>
      <c r="B277" s="9" t="s">
        <v>362</v>
      </c>
      <c r="C277" s="8">
        <v>0</v>
      </c>
      <c r="D277" s="64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65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f t="shared" si="46"/>
        <v>0</v>
      </c>
      <c r="V277" s="66">
        <f t="shared" si="40"/>
        <v>0</v>
      </c>
      <c r="W277" s="11"/>
      <c r="X277" s="11">
        <v>0</v>
      </c>
      <c r="Y277" s="11">
        <v>732.90000000000009</v>
      </c>
      <c r="Z277" s="11">
        <f t="shared" si="41"/>
        <v>732.90000000000009</v>
      </c>
      <c r="AA277" s="11">
        <f t="shared" si="42"/>
        <v>0</v>
      </c>
      <c r="AB277" s="11"/>
      <c r="AC277" s="66">
        <v>0</v>
      </c>
      <c r="AD277" s="66">
        <f t="shared" si="43"/>
        <v>0</v>
      </c>
      <c r="AE277" s="67">
        <f t="shared" si="44"/>
        <v>0</v>
      </c>
      <c r="AF277" s="11">
        <v>0</v>
      </c>
      <c r="AG277" s="68" t="s">
        <v>92</v>
      </c>
      <c r="AH277" s="66">
        <f t="shared" si="45"/>
        <v>0</v>
      </c>
      <c r="AI277" s="11"/>
      <c r="AJ277" s="11"/>
      <c r="AK277" s="69">
        <v>0</v>
      </c>
      <c r="AL277" s="69">
        <v>0</v>
      </c>
      <c r="AM277" s="69">
        <v>0</v>
      </c>
      <c r="AN277" s="69">
        <v>0</v>
      </c>
      <c r="AO277" s="70">
        <v>0</v>
      </c>
      <c r="AP277" s="69">
        <f t="shared" si="47"/>
        <v>0</v>
      </c>
      <c r="AQ277" s="69"/>
      <c r="AR277" s="69"/>
      <c r="AS277" s="69"/>
      <c r="AT277" s="71">
        <f t="shared" si="48"/>
        <v>0</v>
      </c>
      <c r="AU277" s="69"/>
      <c r="AV277" s="72" t="s">
        <v>93</v>
      </c>
      <c r="AW277" s="69" t="s">
        <v>93</v>
      </c>
      <c r="AX277" s="73" t="str">
        <f t="shared" si="49"/>
        <v/>
      </c>
      <c r="BD277" s="68"/>
      <c r="BH277" s="68"/>
    </row>
    <row r="278" spans="1:60" ht="11.25" x14ac:dyDescent="0.2">
      <c r="A278" s="8">
        <v>269</v>
      </c>
      <c r="B278" s="9" t="s">
        <v>363</v>
      </c>
      <c r="C278" s="8">
        <v>1</v>
      </c>
      <c r="D278" s="64">
        <v>0</v>
      </c>
      <c r="E278" s="11">
        <v>40000</v>
      </c>
      <c r="F278" s="11">
        <v>0</v>
      </c>
      <c r="G278" s="11">
        <v>0</v>
      </c>
      <c r="H278" s="11">
        <v>0</v>
      </c>
      <c r="I278" s="11">
        <v>0</v>
      </c>
      <c r="J278" s="11">
        <v>465000</v>
      </c>
      <c r="K278" s="65">
        <v>235000</v>
      </c>
      <c r="L278" s="11">
        <v>170563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 t="s">
        <v>101</v>
      </c>
      <c r="U278" s="11">
        <f t="shared" si="46"/>
        <v>791168.9</v>
      </c>
      <c r="V278" s="66">
        <f t="shared" si="40"/>
        <v>8.7792383180968017</v>
      </c>
      <c r="W278" s="11"/>
      <c r="X278" s="11">
        <v>4685609.0321299993</v>
      </c>
      <c r="Y278" s="11">
        <v>9011817.0999999996</v>
      </c>
      <c r="Z278" s="11">
        <f t="shared" si="41"/>
        <v>4326208.0678700004</v>
      </c>
      <c r="AA278" s="11">
        <f t="shared" si="42"/>
        <v>379808.11641503836</v>
      </c>
      <c r="AB278" s="11"/>
      <c r="AC278" s="66">
        <v>184.45430304112443</v>
      </c>
      <c r="AD278" s="66">
        <f t="shared" si="43"/>
        <v>184.22384207461275</v>
      </c>
      <c r="AE278" s="67">
        <f t="shared" si="44"/>
        <v>-0.23046096651168568</v>
      </c>
      <c r="AF278" s="11">
        <v>0</v>
      </c>
      <c r="AG278" s="68">
        <v>1</v>
      </c>
      <c r="AH278" s="66">
        <f t="shared" si="45"/>
        <v>184.22384207461275</v>
      </c>
      <c r="AI278" s="11"/>
      <c r="AJ278" s="11"/>
      <c r="AK278" s="69">
        <v>184.45430304112443</v>
      </c>
      <c r="AL278" s="69">
        <v>186.73530336108354</v>
      </c>
      <c r="AM278" s="69">
        <v>184.45430304112443</v>
      </c>
      <c r="AN278" s="69">
        <v>184.45430304112443</v>
      </c>
      <c r="AO278" s="70">
        <v>183.56900274307503</v>
      </c>
      <c r="AP278" s="69">
        <f t="shared" si="47"/>
        <v>184.22384207461275</v>
      </c>
      <c r="AQ278" s="69"/>
      <c r="AR278" s="69"/>
      <c r="AS278" s="69"/>
      <c r="AT278" s="71">
        <f t="shared" si="48"/>
        <v>0.65483933153771545</v>
      </c>
      <c r="AU278" s="69"/>
      <c r="AV278" s="72">
        <v>5.7241582375617126</v>
      </c>
      <c r="AW278" s="69">
        <v>7.047466655795394</v>
      </c>
      <c r="AX278" s="73">
        <f t="shared" si="49"/>
        <v>1.3233084182336814</v>
      </c>
      <c r="BD278" s="68"/>
      <c r="BH278" s="68"/>
    </row>
    <row r="279" spans="1:60" ht="11.25" x14ac:dyDescent="0.2">
      <c r="A279" s="8">
        <v>270</v>
      </c>
      <c r="B279" s="9" t="s">
        <v>364</v>
      </c>
      <c r="C279" s="8">
        <v>0</v>
      </c>
      <c r="D279" s="64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65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f t="shared" si="46"/>
        <v>0</v>
      </c>
      <c r="V279" s="66">
        <f t="shared" si="40"/>
        <v>0</v>
      </c>
      <c r="W279" s="11"/>
      <c r="X279" s="11">
        <v>0</v>
      </c>
      <c r="Y279" s="11">
        <v>0</v>
      </c>
      <c r="Z279" s="11">
        <f t="shared" si="41"/>
        <v>0</v>
      </c>
      <c r="AA279" s="11">
        <f t="shared" si="42"/>
        <v>0</v>
      </c>
      <c r="AB279" s="11"/>
      <c r="AC279" s="66">
        <v>0</v>
      </c>
      <c r="AD279" s="66">
        <f t="shared" si="43"/>
        <v>0</v>
      </c>
      <c r="AE279" s="67">
        <f t="shared" si="44"/>
        <v>0</v>
      </c>
      <c r="AF279" s="11">
        <v>0</v>
      </c>
      <c r="AG279" s="68" t="s">
        <v>92</v>
      </c>
      <c r="AH279" s="66">
        <f t="shared" si="45"/>
        <v>0</v>
      </c>
      <c r="AI279" s="11"/>
      <c r="AJ279" s="11"/>
      <c r="AK279" s="69">
        <v>0</v>
      </c>
      <c r="AL279" s="69">
        <v>0</v>
      </c>
      <c r="AM279" s="69">
        <v>0</v>
      </c>
      <c r="AN279" s="69">
        <v>0</v>
      </c>
      <c r="AO279" s="70">
        <v>0</v>
      </c>
      <c r="AP279" s="69">
        <f t="shared" si="47"/>
        <v>0</v>
      </c>
      <c r="AQ279" s="69"/>
      <c r="AR279" s="69"/>
      <c r="AS279" s="69"/>
      <c r="AT279" s="71">
        <f t="shared" si="48"/>
        <v>0</v>
      </c>
      <c r="AU279" s="69"/>
      <c r="AV279" s="72" t="s">
        <v>93</v>
      </c>
      <c r="AW279" s="69" t="s">
        <v>93</v>
      </c>
      <c r="AX279" s="73" t="str">
        <f t="shared" si="49"/>
        <v/>
      </c>
      <c r="BD279" s="68"/>
      <c r="BH279" s="68"/>
    </row>
    <row r="280" spans="1:60" ht="11.25" x14ac:dyDescent="0.2">
      <c r="A280" s="8">
        <v>271</v>
      </c>
      <c r="B280" s="9" t="s">
        <v>365</v>
      </c>
      <c r="C280" s="8">
        <v>1</v>
      </c>
      <c r="D280" s="64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2720481</v>
      </c>
      <c r="J280" s="11">
        <v>0</v>
      </c>
      <c r="K280" s="65">
        <v>0</v>
      </c>
      <c r="L280" s="11">
        <v>1905204</v>
      </c>
      <c r="M280" s="11">
        <v>22048</v>
      </c>
      <c r="N280" s="11">
        <v>28670</v>
      </c>
      <c r="O280" s="11">
        <v>24781.119999999999</v>
      </c>
      <c r="P280" s="11">
        <v>0</v>
      </c>
      <c r="Q280" s="11">
        <v>0</v>
      </c>
      <c r="R280" s="11">
        <v>0</v>
      </c>
      <c r="S280" s="11">
        <v>0</v>
      </c>
      <c r="T280" s="11" t="s">
        <v>90</v>
      </c>
      <c r="U280" s="11">
        <f t="shared" si="46"/>
        <v>4701184.12</v>
      </c>
      <c r="V280" s="66">
        <f t="shared" si="40"/>
        <v>4.7987325636036324</v>
      </c>
      <c r="W280" s="11"/>
      <c r="X280" s="11">
        <v>74633713.99000001</v>
      </c>
      <c r="Y280" s="11">
        <v>97967204</v>
      </c>
      <c r="Z280" s="11">
        <f t="shared" si="41"/>
        <v>23333490.00999999</v>
      </c>
      <c r="AA280" s="11">
        <f t="shared" si="42"/>
        <v>1119711.7833350701</v>
      </c>
      <c r="AB280" s="11"/>
      <c r="AC280" s="66">
        <v>128.73514580960642</v>
      </c>
      <c r="AD280" s="66">
        <f t="shared" si="43"/>
        <v>129.76373148151421</v>
      </c>
      <c r="AE280" s="67">
        <f t="shared" si="44"/>
        <v>1.0285856719077913</v>
      </c>
      <c r="AF280" s="11">
        <v>24</v>
      </c>
      <c r="AG280" s="68">
        <v>1</v>
      </c>
      <c r="AH280" s="66">
        <f t="shared" si="45"/>
        <v>129.76373148151421</v>
      </c>
      <c r="AI280" s="11"/>
      <c r="AJ280" s="11"/>
      <c r="AK280" s="69">
        <v>128.73514580960642</v>
      </c>
      <c r="AL280" s="69">
        <v>128.6665272787225</v>
      </c>
      <c r="AM280" s="69">
        <v>128.73494246817239</v>
      </c>
      <c r="AN280" s="69">
        <v>128.73514580960642</v>
      </c>
      <c r="AO280" s="70">
        <v>129.7571827891623</v>
      </c>
      <c r="AP280" s="69">
        <f t="shared" si="47"/>
        <v>129.76373148151421</v>
      </c>
      <c r="AQ280" s="69"/>
      <c r="AR280" s="69"/>
      <c r="AS280" s="69"/>
      <c r="AT280" s="71">
        <f t="shared" si="48"/>
        <v>6.5486923519131324E-3</v>
      </c>
      <c r="AU280" s="69"/>
      <c r="AV280" s="72">
        <v>5.2383877586306218</v>
      </c>
      <c r="AW280" s="69">
        <v>5.8320389688193117</v>
      </c>
      <c r="AX280" s="73">
        <f t="shared" si="49"/>
        <v>0.59365121018868994</v>
      </c>
      <c r="BD280" s="68"/>
      <c r="BH280" s="68"/>
    </row>
    <row r="281" spans="1:60" ht="11.25" x14ac:dyDescent="0.2">
      <c r="A281" s="8">
        <v>272</v>
      </c>
      <c r="B281" s="9" t="s">
        <v>366</v>
      </c>
      <c r="C281" s="8">
        <v>1</v>
      </c>
      <c r="D281" s="64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65">
        <v>0</v>
      </c>
      <c r="L281" s="11">
        <v>33037</v>
      </c>
      <c r="M281" s="11">
        <v>0</v>
      </c>
      <c r="N281" s="11">
        <v>15050</v>
      </c>
      <c r="O281" s="11">
        <v>5742.66</v>
      </c>
      <c r="P281" s="11">
        <v>0</v>
      </c>
      <c r="Q281" s="11">
        <v>0</v>
      </c>
      <c r="R281" s="11">
        <v>0</v>
      </c>
      <c r="S281" s="11">
        <v>0</v>
      </c>
      <c r="T281" s="11" t="s">
        <v>101</v>
      </c>
      <c r="U281" s="11">
        <f t="shared" si="46"/>
        <v>30703.760000000006</v>
      </c>
      <c r="V281" s="66">
        <f t="shared" si="40"/>
        <v>0.99208986646693675</v>
      </c>
      <c r="W281" s="11"/>
      <c r="X281" s="11">
        <v>1442294.2199999997</v>
      </c>
      <c r="Y281" s="11">
        <v>3094856.73</v>
      </c>
      <c r="Z281" s="11">
        <f t="shared" si="41"/>
        <v>1652562.5100000002</v>
      </c>
      <c r="AA281" s="11">
        <f t="shared" si="42"/>
        <v>16394.905198741661</v>
      </c>
      <c r="AB281" s="11"/>
      <c r="AC281" s="66">
        <v>247.21260951598077</v>
      </c>
      <c r="AD281" s="66">
        <f t="shared" si="43"/>
        <v>213.44201357204767</v>
      </c>
      <c r="AE281" s="67">
        <f t="shared" si="44"/>
        <v>-33.770595943933102</v>
      </c>
      <c r="AF281" s="11">
        <v>3</v>
      </c>
      <c r="AG281" s="68">
        <v>1</v>
      </c>
      <c r="AH281" s="66">
        <f t="shared" si="45"/>
        <v>213.44201357204767</v>
      </c>
      <c r="AI281" s="11"/>
      <c r="AJ281" s="11"/>
      <c r="AK281" s="69">
        <v>247.21260951598077</v>
      </c>
      <c r="AL281" s="69">
        <v>247.21258943277479</v>
      </c>
      <c r="AM281" s="69">
        <v>247.21260951598077</v>
      </c>
      <c r="AN281" s="69">
        <v>247.21260951598077</v>
      </c>
      <c r="AO281" s="70">
        <v>214.88524768941986</v>
      </c>
      <c r="AP281" s="69">
        <f t="shared" si="47"/>
        <v>213.44201357204767</v>
      </c>
      <c r="AQ281" s="69"/>
      <c r="AR281" s="69"/>
      <c r="AS281" s="69"/>
      <c r="AT281" s="71">
        <f t="shared" si="48"/>
        <v>-1.4432341173721852</v>
      </c>
      <c r="AU281" s="69"/>
      <c r="AV281" s="72">
        <v>17.409431708477022</v>
      </c>
      <c r="AW281" s="69">
        <v>1.1189098916884017</v>
      </c>
      <c r="AX281" s="73">
        <f t="shared" si="49"/>
        <v>-16.290521816788619</v>
      </c>
      <c r="BD281" s="68"/>
      <c r="BH281" s="68"/>
    </row>
    <row r="282" spans="1:60" ht="11.25" x14ac:dyDescent="0.2">
      <c r="A282" s="8">
        <v>273</v>
      </c>
      <c r="B282" s="9" t="s">
        <v>367</v>
      </c>
      <c r="C282" s="8">
        <v>1</v>
      </c>
      <c r="D282" s="64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65">
        <v>236865</v>
      </c>
      <c r="L282" s="11">
        <v>2238155.92</v>
      </c>
      <c r="M282" s="11">
        <v>0</v>
      </c>
      <c r="N282" s="11">
        <v>0</v>
      </c>
      <c r="O282" s="11">
        <v>11781.63</v>
      </c>
      <c r="P282" s="11">
        <v>0</v>
      </c>
      <c r="Q282" s="11">
        <v>0</v>
      </c>
      <c r="R282" s="11">
        <v>0</v>
      </c>
      <c r="S282" s="11">
        <v>0</v>
      </c>
      <c r="T282" s="11" t="s">
        <v>90</v>
      </c>
      <c r="U282" s="11">
        <f t="shared" si="46"/>
        <v>2486802.5499999998</v>
      </c>
      <c r="V282" s="66">
        <f t="shared" si="40"/>
        <v>8.5836788239807102</v>
      </c>
      <c r="W282" s="11"/>
      <c r="X282" s="11">
        <v>21144659.59</v>
      </c>
      <c r="Y282" s="11">
        <v>28971290.759999998</v>
      </c>
      <c r="Z282" s="11">
        <f t="shared" si="41"/>
        <v>7826631.1699999981</v>
      </c>
      <c r="AA282" s="11">
        <f t="shared" si="42"/>
        <v>671812.88237036357</v>
      </c>
      <c r="AB282" s="11"/>
      <c r="AC282" s="66">
        <v>131.27258961945515</v>
      </c>
      <c r="AD282" s="66">
        <f t="shared" si="43"/>
        <v>133.83747209159793</v>
      </c>
      <c r="AE282" s="67">
        <f t="shared" si="44"/>
        <v>2.5648824721427843</v>
      </c>
      <c r="AF282" s="11">
        <v>13</v>
      </c>
      <c r="AG282" s="68">
        <v>1</v>
      </c>
      <c r="AH282" s="66">
        <f t="shared" si="45"/>
        <v>133.83747209159793</v>
      </c>
      <c r="AI282" s="11"/>
      <c r="AJ282" s="11"/>
      <c r="AK282" s="69">
        <v>131.27258961945515</v>
      </c>
      <c r="AL282" s="69">
        <v>131.19364526572082</v>
      </c>
      <c r="AM282" s="69">
        <v>131.27205540706157</v>
      </c>
      <c r="AN282" s="69">
        <v>131.27258961945515</v>
      </c>
      <c r="AO282" s="70">
        <v>133.73872716426101</v>
      </c>
      <c r="AP282" s="69">
        <f t="shared" si="47"/>
        <v>133.83747209159793</v>
      </c>
      <c r="AQ282" s="69"/>
      <c r="AR282" s="69"/>
      <c r="AS282" s="69"/>
      <c r="AT282" s="71">
        <f t="shared" si="48"/>
        <v>9.8744927336923638E-2</v>
      </c>
      <c r="AU282" s="69"/>
      <c r="AV282" s="72">
        <v>3.5390367735995536</v>
      </c>
      <c r="AW282" s="69">
        <v>5.5571180745996065</v>
      </c>
      <c r="AX282" s="73">
        <f t="shared" si="49"/>
        <v>2.0180813010000529</v>
      </c>
      <c r="BD282" s="68"/>
      <c r="BH282" s="68"/>
    </row>
    <row r="283" spans="1:60" ht="11.25" x14ac:dyDescent="0.2">
      <c r="A283" s="8">
        <v>274</v>
      </c>
      <c r="B283" s="9" t="s">
        <v>368</v>
      </c>
      <c r="C283" s="8">
        <v>1</v>
      </c>
      <c r="D283" s="64">
        <v>0</v>
      </c>
      <c r="E283" s="11">
        <v>400000</v>
      </c>
      <c r="F283" s="11">
        <v>0</v>
      </c>
      <c r="G283" s="11">
        <v>0</v>
      </c>
      <c r="H283" s="11">
        <v>0</v>
      </c>
      <c r="I283" s="11">
        <v>0</v>
      </c>
      <c r="J283" s="11">
        <v>5282758</v>
      </c>
      <c r="K283" s="65">
        <v>1400000</v>
      </c>
      <c r="L283" s="11">
        <v>3407151</v>
      </c>
      <c r="M283" s="11">
        <v>17516</v>
      </c>
      <c r="N283" s="11">
        <v>0</v>
      </c>
      <c r="O283" s="11">
        <v>657360.62</v>
      </c>
      <c r="P283" s="11">
        <v>0</v>
      </c>
      <c r="Q283" s="11">
        <v>0</v>
      </c>
      <c r="R283" s="11">
        <v>0</v>
      </c>
      <c r="S283" s="11">
        <v>0</v>
      </c>
      <c r="T283" s="11" t="s">
        <v>90</v>
      </c>
      <c r="U283" s="11">
        <f t="shared" si="46"/>
        <v>11164785.619999999</v>
      </c>
      <c r="V283" s="66">
        <f t="shared" si="40"/>
        <v>8.5404609909940756</v>
      </c>
      <c r="W283" s="11"/>
      <c r="X283" s="11">
        <v>88070540.975499988</v>
      </c>
      <c r="Y283" s="11">
        <v>130728137.88123706</v>
      </c>
      <c r="Z283" s="11">
        <f t="shared" si="41"/>
        <v>42657596.905737072</v>
      </c>
      <c r="AA283" s="11">
        <f t="shared" si="42"/>
        <v>3643155.4234299706</v>
      </c>
      <c r="AB283" s="11"/>
      <c r="AC283" s="66">
        <v>147.04764397883525</v>
      </c>
      <c r="AD283" s="66">
        <f t="shared" si="43"/>
        <v>144.29908236076398</v>
      </c>
      <c r="AE283" s="67">
        <f t="shared" si="44"/>
        <v>-2.7485616180712782</v>
      </c>
      <c r="AF283" s="11">
        <v>300</v>
      </c>
      <c r="AG283" s="68">
        <v>1</v>
      </c>
      <c r="AH283" s="66">
        <f t="shared" si="45"/>
        <v>144.29908236076398</v>
      </c>
      <c r="AI283" s="11"/>
      <c r="AJ283" s="11"/>
      <c r="AK283" s="69">
        <v>147.04764397883525</v>
      </c>
      <c r="AL283" s="69">
        <v>147.02300509545688</v>
      </c>
      <c r="AM283" s="69">
        <v>147.04764397883525</v>
      </c>
      <c r="AN283" s="69">
        <v>147.04764397883525</v>
      </c>
      <c r="AO283" s="70">
        <v>144.38585337716478</v>
      </c>
      <c r="AP283" s="69">
        <f t="shared" si="47"/>
        <v>144.29908236076398</v>
      </c>
      <c r="AQ283" s="69"/>
      <c r="AR283" s="69"/>
      <c r="AS283" s="69"/>
      <c r="AT283" s="71">
        <f t="shared" si="48"/>
        <v>-8.6771016400803092E-2</v>
      </c>
      <c r="AU283" s="69"/>
      <c r="AV283" s="72">
        <v>9.891291484672788</v>
      </c>
      <c r="AW283" s="69">
        <v>7.7798902537394508</v>
      </c>
      <c r="AX283" s="73">
        <f t="shared" si="49"/>
        <v>-2.1114012309333372</v>
      </c>
      <c r="BD283" s="68"/>
      <c r="BH283" s="68"/>
    </row>
    <row r="284" spans="1:60" ht="11.25" x14ac:dyDescent="0.2">
      <c r="A284" s="8">
        <v>275</v>
      </c>
      <c r="B284" s="9" t="s">
        <v>369</v>
      </c>
      <c r="C284" s="8">
        <v>1</v>
      </c>
      <c r="D284" s="64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65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 t="s">
        <v>101</v>
      </c>
      <c r="U284" s="11">
        <f t="shared" si="46"/>
        <v>0</v>
      </c>
      <c r="V284" s="66">
        <f t="shared" si="40"/>
        <v>0</v>
      </c>
      <c r="W284" s="11"/>
      <c r="X284" s="11">
        <v>6284662</v>
      </c>
      <c r="Y284" s="11">
        <v>7818441.8270576224</v>
      </c>
      <c r="Z284" s="11">
        <f t="shared" si="41"/>
        <v>1533779.8270576224</v>
      </c>
      <c r="AA284" s="11">
        <f t="shared" si="42"/>
        <v>0</v>
      </c>
      <c r="AB284" s="11"/>
      <c r="AC284" s="66">
        <v>129.14980473502368</v>
      </c>
      <c r="AD284" s="66">
        <f t="shared" si="43"/>
        <v>124.40512834353896</v>
      </c>
      <c r="AE284" s="67">
        <f t="shared" si="44"/>
        <v>-4.7446763914847168</v>
      </c>
      <c r="AF284" s="11">
        <v>12</v>
      </c>
      <c r="AG284" s="68">
        <v>0</v>
      </c>
      <c r="AH284" s="66">
        <f t="shared" si="45"/>
        <v>129.14980473502368</v>
      </c>
      <c r="AI284" s="11"/>
      <c r="AJ284" s="11"/>
      <c r="AK284" s="69">
        <v>129.14980473502368</v>
      </c>
      <c r="AL284" s="69">
        <v>129.14880033885763</v>
      </c>
      <c r="AM284" s="69">
        <v>129.14980473502368</v>
      </c>
      <c r="AN284" s="69">
        <v>129.14980473502368</v>
      </c>
      <c r="AO284" s="70">
        <v>129.14980473502368</v>
      </c>
      <c r="AP284" s="69">
        <f t="shared" si="47"/>
        <v>129.14980473502368</v>
      </c>
      <c r="AQ284" s="69"/>
      <c r="AR284" s="69"/>
      <c r="AS284" s="69"/>
      <c r="AT284" s="71">
        <f t="shared" si="48"/>
        <v>0</v>
      </c>
      <c r="AU284" s="69"/>
      <c r="AV284" s="72">
        <v>7.3998734670874668</v>
      </c>
      <c r="AW284" s="69">
        <v>2.3893425259244085</v>
      </c>
      <c r="AX284" s="73">
        <f t="shared" si="49"/>
        <v>-5.0105309411630579</v>
      </c>
      <c r="BD284" s="68"/>
      <c r="BH284" s="68"/>
    </row>
    <row r="285" spans="1:60" ht="11.25" x14ac:dyDescent="0.2">
      <c r="A285" s="8">
        <v>276</v>
      </c>
      <c r="B285" s="9" t="s">
        <v>370</v>
      </c>
      <c r="C285" s="8">
        <v>1</v>
      </c>
      <c r="D285" s="64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375646</v>
      </c>
      <c r="K285" s="65">
        <v>174888</v>
      </c>
      <c r="L285" s="11">
        <v>763114</v>
      </c>
      <c r="M285" s="11">
        <v>0</v>
      </c>
      <c r="N285" s="11">
        <v>0</v>
      </c>
      <c r="O285" s="11">
        <v>1550.15</v>
      </c>
      <c r="P285" s="11">
        <v>0</v>
      </c>
      <c r="Q285" s="11">
        <v>0</v>
      </c>
      <c r="R285" s="11">
        <v>0</v>
      </c>
      <c r="S285" s="11">
        <v>0</v>
      </c>
      <c r="T285" s="11" t="s">
        <v>90</v>
      </c>
      <c r="U285" s="11">
        <f t="shared" si="46"/>
        <v>1315198.1499999999</v>
      </c>
      <c r="V285" s="66">
        <f t="shared" si="40"/>
        <v>4.7072055342269543</v>
      </c>
      <c r="W285" s="11"/>
      <c r="X285" s="11">
        <v>14230837.126399998</v>
      </c>
      <c r="Y285" s="11">
        <v>27940104.600000001</v>
      </c>
      <c r="Z285" s="11">
        <f t="shared" si="41"/>
        <v>13709267.473600004</v>
      </c>
      <c r="AA285" s="11">
        <f t="shared" si="42"/>
        <v>645323.39721927524</v>
      </c>
      <c r="AB285" s="11"/>
      <c r="AC285" s="66">
        <v>201.25876307209239</v>
      </c>
      <c r="AD285" s="66">
        <f t="shared" si="43"/>
        <v>191.80025012123471</v>
      </c>
      <c r="AE285" s="67">
        <f t="shared" si="44"/>
        <v>-9.4585129508576813</v>
      </c>
      <c r="AF285" s="11">
        <v>1</v>
      </c>
      <c r="AG285" s="68">
        <v>1</v>
      </c>
      <c r="AH285" s="66">
        <f t="shared" si="45"/>
        <v>191.80025012123471</v>
      </c>
      <c r="AI285" s="11"/>
      <c r="AJ285" s="11"/>
      <c r="AK285" s="69">
        <v>201.25876307209239</v>
      </c>
      <c r="AL285" s="69">
        <v>195.99043720512674</v>
      </c>
      <c r="AM285" s="69">
        <v>195.99043497982586</v>
      </c>
      <c r="AN285" s="69">
        <v>201.25876307209239</v>
      </c>
      <c r="AO285" s="70">
        <v>191.7461114232656</v>
      </c>
      <c r="AP285" s="69">
        <f t="shared" si="47"/>
        <v>191.80025012123471</v>
      </c>
      <c r="AQ285" s="69"/>
      <c r="AR285" s="69"/>
      <c r="AS285" s="69"/>
      <c r="AT285" s="71">
        <f t="shared" si="48"/>
        <v>5.4138697969108307E-2</v>
      </c>
      <c r="AU285" s="69"/>
      <c r="AV285" s="72">
        <v>8.0802923693467896</v>
      </c>
      <c r="AW285" s="69">
        <v>2.9619313466341777</v>
      </c>
      <c r="AX285" s="73">
        <f t="shared" si="49"/>
        <v>-5.1183610227126124</v>
      </c>
      <c r="BD285" s="68"/>
      <c r="BH285" s="68"/>
    </row>
    <row r="286" spans="1:60" ht="11.25" x14ac:dyDescent="0.2">
      <c r="A286" s="8">
        <v>277</v>
      </c>
      <c r="B286" s="9" t="s">
        <v>371</v>
      </c>
      <c r="C286" s="8">
        <v>1</v>
      </c>
      <c r="D286" s="64">
        <v>0</v>
      </c>
      <c r="E286" s="11">
        <v>64350</v>
      </c>
      <c r="F286" s="11">
        <v>0</v>
      </c>
      <c r="G286" s="11">
        <v>0</v>
      </c>
      <c r="H286" s="11">
        <v>0</v>
      </c>
      <c r="I286" s="11">
        <v>0</v>
      </c>
      <c r="J286" s="11">
        <v>1095624.58</v>
      </c>
      <c r="K286" s="65">
        <v>700000</v>
      </c>
      <c r="L286" s="11">
        <v>709962</v>
      </c>
      <c r="M286" s="11">
        <v>71839</v>
      </c>
      <c r="N286" s="11">
        <v>272146</v>
      </c>
      <c r="O286" s="11">
        <v>153588.82</v>
      </c>
      <c r="P286" s="11">
        <v>0</v>
      </c>
      <c r="Q286" s="11">
        <v>0</v>
      </c>
      <c r="R286" s="11">
        <v>0</v>
      </c>
      <c r="S286" s="11">
        <v>0</v>
      </c>
      <c r="T286" s="11" t="s">
        <v>90</v>
      </c>
      <c r="U286" s="11">
        <f t="shared" si="46"/>
        <v>3067510.4</v>
      </c>
      <c r="V286" s="66">
        <f t="shared" si="40"/>
        <v>7.9153473677688799</v>
      </c>
      <c r="W286" s="11"/>
      <c r="X286" s="11">
        <v>38095220.899999999</v>
      </c>
      <c r="Y286" s="11">
        <v>38753958.069999993</v>
      </c>
      <c r="Z286" s="11">
        <f t="shared" si="41"/>
        <v>658737.16999999434</v>
      </c>
      <c r="AA286" s="11">
        <f t="shared" si="42"/>
        <v>52141.33524610976</v>
      </c>
      <c r="AB286" s="11"/>
      <c r="AC286" s="66">
        <v>100.33786048161855</v>
      </c>
      <c r="AD286" s="66">
        <f t="shared" si="43"/>
        <v>101.59231478496005</v>
      </c>
      <c r="AE286" s="67">
        <f t="shared" si="44"/>
        <v>1.2544543033415039</v>
      </c>
      <c r="AF286" s="11">
        <v>142</v>
      </c>
      <c r="AG286" s="68">
        <v>1</v>
      </c>
      <c r="AH286" s="66">
        <f t="shared" si="45"/>
        <v>101.59231478496005</v>
      </c>
      <c r="AI286" s="11"/>
      <c r="AJ286" s="11"/>
      <c r="AK286" s="69">
        <v>100.33786048161855</v>
      </c>
      <c r="AL286" s="69">
        <v>100.33718748563882</v>
      </c>
      <c r="AM286" s="69">
        <v>100.33786048161855</v>
      </c>
      <c r="AN286" s="69">
        <v>100.33786048161855</v>
      </c>
      <c r="AO286" s="70">
        <v>100.33786048161855</v>
      </c>
      <c r="AP286" s="69">
        <f t="shared" si="47"/>
        <v>101.59231478496005</v>
      </c>
      <c r="AQ286" s="69"/>
      <c r="AR286" s="69"/>
      <c r="AS286" s="69"/>
      <c r="AT286" s="71">
        <f t="shared" si="48"/>
        <v>1.2544543033415039</v>
      </c>
      <c r="AU286" s="69"/>
      <c r="AV286" s="72">
        <v>9.6770882112561623</v>
      </c>
      <c r="AW286" s="69">
        <v>11.164278327816548</v>
      </c>
      <c r="AX286" s="73">
        <f t="shared" si="49"/>
        <v>1.4871901165603862</v>
      </c>
      <c r="BD286" s="68"/>
      <c r="BH286" s="68"/>
    </row>
    <row r="287" spans="1:60" ht="11.25" x14ac:dyDescent="0.2">
      <c r="A287" s="8">
        <v>278</v>
      </c>
      <c r="B287" s="9" t="s">
        <v>372</v>
      </c>
      <c r="C287" s="8">
        <v>1</v>
      </c>
      <c r="D287" s="64">
        <v>0</v>
      </c>
      <c r="E287" s="11">
        <v>222788</v>
      </c>
      <c r="F287" s="11">
        <v>0</v>
      </c>
      <c r="G287" s="11">
        <v>0</v>
      </c>
      <c r="H287" s="11">
        <v>0</v>
      </c>
      <c r="I287" s="11">
        <v>266000</v>
      </c>
      <c r="J287" s="11">
        <v>318929</v>
      </c>
      <c r="K287" s="65">
        <v>0</v>
      </c>
      <c r="L287" s="11">
        <v>731486.73</v>
      </c>
      <c r="M287" s="11">
        <v>5566</v>
      </c>
      <c r="N287" s="11">
        <v>136741</v>
      </c>
      <c r="O287" s="11">
        <v>169012.2</v>
      </c>
      <c r="P287" s="11">
        <v>0</v>
      </c>
      <c r="Q287" s="11">
        <v>0</v>
      </c>
      <c r="R287" s="11">
        <v>0</v>
      </c>
      <c r="S287" s="11">
        <v>0</v>
      </c>
      <c r="T287" s="11" t="s">
        <v>101</v>
      </c>
      <c r="U287" s="11">
        <f t="shared" si="46"/>
        <v>1338482.219</v>
      </c>
      <c r="V287" s="66">
        <f t="shared" si="40"/>
        <v>4.4011055308209333</v>
      </c>
      <c r="W287" s="11"/>
      <c r="X287" s="11">
        <v>25928069.819999997</v>
      </c>
      <c r="Y287" s="11">
        <v>30412409.101000004</v>
      </c>
      <c r="Z287" s="11">
        <f t="shared" si="41"/>
        <v>4484339.2810000069</v>
      </c>
      <c r="AA287" s="11">
        <f t="shared" si="42"/>
        <v>197360.50411686697</v>
      </c>
      <c r="AB287" s="11"/>
      <c r="AC287" s="66">
        <v>118.56913574172825</v>
      </c>
      <c r="AD287" s="66">
        <f t="shared" si="43"/>
        <v>116.53412231085679</v>
      </c>
      <c r="AE287" s="67">
        <f t="shared" si="44"/>
        <v>-2.0350134308714587</v>
      </c>
      <c r="AF287" s="11">
        <v>143</v>
      </c>
      <c r="AG287" s="68">
        <v>1</v>
      </c>
      <c r="AH287" s="66">
        <f t="shared" si="45"/>
        <v>116.53412231085679</v>
      </c>
      <c r="AI287" s="11"/>
      <c r="AJ287" s="11"/>
      <c r="AK287" s="69">
        <v>118.56913574172825</v>
      </c>
      <c r="AL287" s="69">
        <v>122.80687366670395</v>
      </c>
      <c r="AM287" s="69">
        <v>118.56913574172825</v>
      </c>
      <c r="AN287" s="69">
        <v>118.56913574172825</v>
      </c>
      <c r="AO287" s="70">
        <v>116.31520820577911</v>
      </c>
      <c r="AP287" s="69">
        <f t="shared" si="47"/>
        <v>116.53412231085679</v>
      </c>
      <c r="AQ287" s="69"/>
      <c r="AR287" s="69"/>
      <c r="AS287" s="69"/>
      <c r="AT287" s="71">
        <f t="shared" si="48"/>
        <v>0.21891410507767262</v>
      </c>
      <c r="AU287" s="69"/>
      <c r="AV287" s="72">
        <v>6.4743911722375858</v>
      </c>
      <c r="AW287" s="69">
        <v>4.4994685180881921</v>
      </c>
      <c r="AX287" s="73">
        <f t="shared" si="49"/>
        <v>-1.9749226541493936</v>
      </c>
      <c r="BD287" s="68"/>
      <c r="BH287" s="68"/>
    </row>
    <row r="288" spans="1:60" ht="11.25" x14ac:dyDescent="0.2">
      <c r="A288" s="8">
        <v>279</v>
      </c>
      <c r="B288" s="9" t="s">
        <v>373</v>
      </c>
      <c r="C288" s="8">
        <v>0</v>
      </c>
      <c r="D288" s="64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65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f t="shared" si="46"/>
        <v>0</v>
      </c>
      <c r="V288" s="66">
        <f t="shared" si="40"/>
        <v>0</v>
      </c>
      <c r="W288" s="11"/>
      <c r="X288" s="11">
        <v>0</v>
      </c>
      <c r="Y288" s="11">
        <v>0</v>
      </c>
      <c r="Z288" s="11">
        <f t="shared" si="41"/>
        <v>0</v>
      </c>
      <c r="AA288" s="11">
        <f t="shared" si="42"/>
        <v>0</v>
      </c>
      <c r="AB288" s="11"/>
      <c r="AC288" s="66">
        <v>0</v>
      </c>
      <c r="AD288" s="66">
        <f t="shared" si="43"/>
        <v>0</v>
      </c>
      <c r="AE288" s="67">
        <f t="shared" si="44"/>
        <v>0</v>
      </c>
      <c r="AF288" s="11">
        <v>0</v>
      </c>
      <c r="AG288" s="68" t="s">
        <v>92</v>
      </c>
      <c r="AH288" s="66">
        <f t="shared" si="45"/>
        <v>0</v>
      </c>
      <c r="AI288" s="11"/>
      <c r="AJ288" s="11"/>
      <c r="AK288" s="69">
        <v>0</v>
      </c>
      <c r="AL288" s="69">
        <v>0</v>
      </c>
      <c r="AM288" s="69">
        <v>0</v>
      </c>
      <c r="AN288" s="69">
        <v>0</v>
      </c>
      <c r="AO288" s="70">
        <v>0</v>
      </c>
      <c r="AP288" s="69">
        <f t="shared" si="47"/>
        <v>0</v>
      </c>
      <c r="AQ288" s="69"/>
      <c r="AR288" s="69"/>
      <c r="AS288" s="69"/>
      <c r="AT288" s="71">
        <f t="shared" si="48"/>
        <v>0</v>
      </c>
      <c r="AU288" s="69"/>
      <c r="AV288" s="72" t="s">
        <v>93</v>
      </c>
      <c r="AW288" s="69" t="s">
        <v>93</v>
      </c>
      <c r="AX288" s="73" t="str">
        <f t="shared" si="49"/>
        <v/>
      </c>
      <c r="BD288" s="68"/>
      <c r="BH288" s="68"/>
    </row>
    <row r="289" spans="1:60" ht="11.25" x14ac:dyDescent="0.2">
      <c r="A289" s="8">
        <v>280</v>
      </c>
      <c r="B289" s="9" t="s">
        <v>374</v>
      </c>
      <c r="C289" s="8">
        <v>0</v>
      </c>
      <c r="D289" s="64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65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f t="shared" si="46"/>
        <v>0</v>
      </c>
      <c r="V289" s="66">
        <f t="shared" si="40"/>
        <v>0</v>
      </c>
      <c r="W289" s="11"/>
      <c r="X289" s="11">
        <v>65963.040000000008</v>
      </c>
      <c r="Y289" s="11">
        <v>1259514</v>
      </c>
      <c r="Z289" s="11">
        <f t="shared" si="41"/>
        <v>1193550.96</v>
      </c>
      <c r="AA289" s="11">
        <f t="shared" si="42"/>
        <v>0</v>
      </c>
      <c r="AB289" s="11"/>
      <c r="AC289" s="66">
        <v>0</v>
      </c>
      <c r="AD289" s="66">
        <f t="shared" si="43"/>
        <v>0</v>
      </c>
      <c r="AE289" s="67">
        <f t="shared" si="44"/>
        <v>0</v>
      </c>
      <c r="AF289" s="11">
        <v>0</v>
      </c>
      <c r="AG289" s="68" t="s">
        <v>92</v>
      </c>
      <c r="AH289" s="66">
        <f t="shared" si="45"/>
        <v>0</v>
      </c>
      <c r="AI289" s="11"/>
      <c r="AJ289" s="11"/>
      <c r="AK289" s="69">
        <v>0</v>
      </c>
      <c r="AL289" s="69">
        <v>0</v>
      </c>
      <c r="AM289" s="69">
        <v>0</v>
      </c>
      <c r="AN289" s="69">
        <v>0</v>
      </c>
      <c r="AO289" s="70">
        <v>0</v>
      </c>
      <c r="AP289" s="69">
        <f t="shared" si="47"/>
        <v>0</v>
      </c>
      <c r="AQ289" s="69"/>
      <c r="AR289" s="69"/>
      <c r="AS289" s="69"/>
      <c r="AT289" s="71">
        <f t="shared" si="48"/>
        <v>0</v>
      </c>
      <c r="AU289" s="69"/>
      <c r="AV289" s="72" t="s">
        <v>93</v>
      </c>
      <c r="AW289" s="69" t="s">
        <v>93</v>
      </c>
      <c r="AX289" s="73" t="str">
        <f t="shared" si="49"/>
        <v/>
      </c>
      <c r="BD289" s="68"/>
      <c r="BH289" s="68"/>
    </row>
    <row r="290" spans="1:60" ht="11.25" x14ac:dyDescent="0.2">
      <c r="A290" s="8">
        <v>281</v>
      </c>
      <c r="B290" s="9" t="s">
        <v>375</v>
      </c>
      <c r="C290" s="8">
        <v>1</v>
      </c>
      <c r="D290" s="64">
        <v>16264302.7839409</v>
      </c>
      <c r="E290" s="11">
        <v>116449</v>
      </c>
      <c r="F290" s="11">
        <v>1212473</v>
      </c>
      <c r="G290" s="11">
        <v>6295498.4400000004</v>
      </c>
      <c r="H290" s="11">
        <v>0</v>
      </c>
      <c r="I290" s="11">
        <v>0</v>
      </c>
      <c r="J290" s="11">
        <v>10498700.6324939</v>
      </c>
      <c r="K290" s="65">
        <v>225809.36750606101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 t="s">
        <v>90</v>
      </c>
      <c r="U290" s="11">
        <f t="shared" si="46"/>
        <v>34613233.223940864</v>
      </c>
      <c r="V290" s="66">
        <f t="shared" si="40"/>
        <v>6.5884392317186098</v>
      </c>
      <c r="W290" s="11"/>
      <c r="X290" s="11">
        <v>525763852.88000005</v>
      </c>
      <c r="Y290" s="11">
        <v>525363170.34394085</v>
      </c>
      <c r="Z290" s="11">
        <f t="shared" si="41"/>
        <v>0</v>
      </c>
      <c r="AA290" s="11">
        <f t="shared" si="42"/>
        <v>0</v>
      </c>
      <c r="AB290" s="11"/>
      <c r="AC290" s="66">
        <v>100.04914416370443</v>
      </c>
      <c r="AD290" s="66">
        <f t="shared" si="43"/>
        <v>99.923790398700035</v>
      </c>
      <c r="AE290" s="67">
        <f t="shared" si="44"/>
        <v>-0.12535376500439099</v>
      </c>
      <c r="AF290" s="11">
        <v>4658</v>
      </c>
      <c r="AG290" s="68">
        <v>1</v>
      </c>
      <c r="AH290" s="66">
        <f t="shared" si="45"/>
        <v>99.923790398700035</v>
      </c>
      <c r="AI290" s="11"/>
      <c r="AJ290" s="11"/>
      <c r="AK290" s="69">
        <v>100.04914416370443</v>
      </c>
      <c r="AL290" s="69">
        <v>100.0203868637297</v>
      </c>
      <c r="AM290" s="69">
        <v>100.04914416370443</v>
      </c>
      <c r="AN290" s="69">
        <v>100.04914416370443</v>
      </c>
      <c r="AO290" s="70">
        <v>99.987999272331209</v>
      </c>
      <c r="AP290" s="69">
        <f t="shared" si="47"/>
        <v>99.923790398700035</v>
      </c>
      <c r="AQ290" s="69"/>
      <c r="AR290" s="69"/>
      <c r="AS290" s="69"/>
      <c r="AT290" s="71">
        <f t="shared" si="48"/>
        <v>-6.4208873631173446E-2</v>
      </c>
      <c r="AU290" s="69"/>
      <c r="AV290" s="72">
        <v>8.6551897611031485</v>
      </c>
      <c r="AW290" s="69">
        <v>8.5153425341838158</v>
      </c>
      <c r="AX290" s="73">
        <f t="shared" si="49"/>
        <v>-0.13984722691933271</v>
      </c>
      <c r="BD290" s="68"/>
      <c r="BH290" s="68"/>
    </row>
    <row r="291" spans="1:60" ht="11.25" x14ac:dyDescent="0.2">
      <c r="A291" s="8">
        <v>282</v>
      </c>
      <c r="B291" s="9" t="s">
        <v>376</v>
      </c>
      <c r="C291" s="8">
        <v>0</v>
      </c>
      <c r="D291" s="64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65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f t="shared" si="46"/>
        <v>0</v>
      </c>
      <c r="V291" s="66">
        <f t="shared" si="40"/>
        <v>0</v>
      </c>
      <c r="W291" s="11"/>
      <c r="X291" s="11">
        <v>16490.760000000002</v>
      </c>
      <c r="Y291" s="11">
        <v>19371</v>
      </c>
      <c r="Z291" s="11">
        <f t="shared" si="41"/>
        <v>2880.239999999998</v>
      </c>
      <c r="AA291" s="11">
        <f t="shared" si="42"/>
        <v>0</v>
      </c>
      <c r="AB291" s="11"/>
      <c r="AC291" s="66">
        <v>0</v>
      </c>
      <c r="AD291" s="66">
        <f t="shared" si="43"/>
        <v>0</v>
      </c>
      <c r="AE291" s="67">
        <f t="shared" si="44"/>
        <v>0</v>
      </c>
      <c r="AF291" s="11">
        <v>0</v>
      </c>
      <c r="AG291" s="68" t="s">
        <v>92</v>
      </c>
      <c r="AH291" s="66">
        <f t="shared" si="45"/>
        <v>0</v>
      </c>
      <c r="AI291" s="11"/>
      <c r="AJ291" s="11"/>
      <c r="AK291" s="69">
        <v>0</v>
      </c>
      <c r="AL291" s="69">
        <v>0</v>
      </c>
      <c r="AM291" s="69">
        <v>0</v>
      </c>
      <c r="AN291" s="69">
        <v>0</v>
      </c>
      <c r="AO291" s="70">
        <v>0</v>
      </c>
      <c r="AP291" s="69">
        <f t="shared" si="47"/>
        <v>0</v>
      </c>
      <c r="AQ291" s="69"/>
      <c r="AR291" s="69"/>
      <c r="AS291" s="69"/>
      <c r="AT291" s="71">
        <f t="shared" si="48"/>
        <v>0</v>
      </c>
      <c r="AU291" s="69"/>
      <c r="AV291" s="72" t="s">
        <v>93</v>
      </c>
      <c r="AW291" s="69" t="s">
        <v>93</v>
      </c>
      <c r="AX291" s="73" t="str">
        <f t="shared" si="49"/>
        <v/>
      </c>
      <c r="BD291" s="68"/>
      <c r="BH291" s="68"/>
    </row>
    <row r="292" spans="1:60" ht="11.25" x14ac:dyDescent="0.2">
      <c r="A292" s="8">
        <v>283</v>
      </c>
      <c r="B292" s="9" t="s">
        <v>377</v>
      </c>
      <c r="C292" s="8">
        <v>0</v>
      </c>
      <c r="D292" s="64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65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f t="shared" si="46"/>
        <v>0</v>
      </c>
      <c r="V292" s="66">
        <f t="shared" si="40"/>
        <v>0</v>
      </c>
      <c r="W292" s="11"/>
      <c r="X292" s="11">
        <v>0</v>
      </c>
      <c r="Y292" s="11">
        <v>0</v>
      </c>
      <c r="Z292" s="11">
        <f t="shared" si="41"/>
        <v>0</v>
      </c>
      <c r="AA292" s="11">
        <f t="shared" si="42"/>
        <v>0</v>
      </c>
      <c r="AB292" s="11"/>
      <c r="AC292" s="66">
        <v>0</v>
      </c>
      <c r="AD292" s="66">
        <f t="shared" si="43"/>
        <v>0</v>
      </c>
      <c r="AE292" s="67">
        <f t="shared" si="44"/>
        <v>0</v>
      </c>
      <c r="AF292" s="11">
        <v>0</v>
      </c>
      <c r="AG292" s="68" t="s">
        <v>92</v>
      </c>
      <c r="AH292" s="66">
        <f t="shared" si="45"/>
        <v>0</v>
      </c>
      <c r="AI292" s="11"/>
      <c r="AJ292" s="11"/>
      <c r="AK292" s="69">
        <v>0</v>
      </c>
      <c r="AL292" s="69">
        <v>0</v>
      </c>
      <c r="AM292" s="69">
        <v>0</v>
      </c>
      <c r="AN292" s="69">
        <v>0</v>
      </c>
      <c r="AO292" s="70">
        <v>0</v>
      </c>
      <c r="AP292" s="69">
        <f t="shared" si="47"/>
        <v>0</v>
      </c>
      <c r="AQ292" s="69"/>
      <c r="AR292" s="69"/>
      <c r="AS292" s="69"/>
      <c r="AT292" s="71">
        <f t="shared" si="48"/>
        <v>0</v>
      </c>
      <c r="AU292" s="69"/>
      <c r="AV292" s="72" t="s">
        <v>93</v>
      </c>
      <c r="AW292" s="69" t="s">
        <v>93</v>
      </c>
      <c r="AX292" s="73" t="str">
        <f t="shared" si="49"/>
        <v/>
      </c>
      <c r="BD292" s="68"/>
      <c r="BH292" s="68"/>
    </row>
    <row r="293" spans="1:60" ht="11.25" x14ac:dyDescent="0.2">
      <c r="A293" s="8">
        <v>284</v>
      </c>
      <c r="B293" s="9" t="s">
        <v>378</v>
      </c>
      <c r="C293" s="8">
        <v>1</v>
      </c>
      <c r="D293" s="64">
        <v>0</v>
      </c>
      <c r="E293" s="11">
        <v>200000</v>
      </c>
      <c r="F293" s="11">
        <v>0</v>
      </c>
      <c r="G293" s="11">
        <v>0</v>
      </c>
      <c r="H293" s="11">
        <v>0</v>
      </c>
      <c r="I293" s="11">
        <v>0</v>
      </c>
      <c r="J293" s="11">
        <v>932756</v>
      </c>
      <c r="K293" s="65">
        <v>700000</v>
      </c>
      <c r="L293" s="11">
        <v>2184610</v>
      </c>
      <c r="M293" s="11">
        <v>3219</v>
      </c>
      <c r="N293" s="11">
        <v>0</v>
      </c>
      <c r="O293" s="11">
        <v>238413.07</v>
      </c>
      <c r="P293" s="11">
        <v>0</v>
      </c>
      <c r="Q293" s="11">
        <v>0</v>
      </c>
      <c r="R293" s="11">
        <v>0</v>
      </c>
      <c r="S293" s="11">
        <v>0</v>
      </c>
      <c r="T293" s="11" t="s">
        <v>101</v>
      </c>
      <c r="U293" s="11">
        <f t="shared" si="46"/>
        <v>2729771.0700000003</v>
      </c>
      <c r="V293" s="66">
        <f t="shared" si="40"/>
        <v>5.862422213742029</v>
      </c>
      <c r="W293" s="11"/>
      <c r="X293" s="11">
        <v>32165599.711240005</v>
      </c>
      <c r="Y293" s="11">
        <v>46563877.020000003</v>
      </c>
      <c r="Z293" s="11">
        <f t="shared" si="41"/>
        <v>14398277.308759999</v>
      </c>
      <c r="AA293" s="11">
        <f t="shared" si="42"/>
        <v>844087.80734492419</v>
      </c>
      <c r="AB293" s="11"/>
      <c r="AC293" s="66">
        <v>140.56067905503079</v>
      </c>
      <c r="AD293" s="66">
        <f t="shared" si="43"/>
        <v>142.13877441457646</v>
      </c>
      <c r="AE293" s="67">
        <f t="shared" si="44"/>
        <v>1.5780953595456708</v>
      </c>
      <c r="AF293" s="11">
        <v>176</v>
      </c>
      <c r="AG293" s="68">
        <v>1</v>
      </c>
      <c r="AH293" s="66">
        <f t="shared" si="45"/>
        <v>142.13877441457646</v>
      </c>
      <c r="AI293" s="11"/>
      <c r="AJ293" s="11"/>
      <c r="AK293" s="69">
        <v>140.56067905503079</v>
      </c>
      <c r="AL293" s="69">
        <v>150.15375032260559</v>
      </c>
      <c r="AM293" s="69">
        <v>140.56067905503079</v>
      </c>
      <c r="AN293" s="69">
        <v>140.56067905503079</v>
      </c>
      <c r="AO293" s="70">
        <v>142.03903780003455</v>
      </c>
      <c r="AP293" s="69">
        <f t="shared" si="47"/>
        <v>142.13877441457646</v>
      </c>
      <c r="AQ293" s="69"/>
      <c r="AR293" s="69"/>
      <c r="AS293" s="69"/>
      <c r="AT293" s="71">
        <f t="shared" si="48"/>
        <v>9.973661454191074E-2</v>
      </c>
      <c r="AU293" s="69"/>
      <c r="AV293" s="72">
        <v>9.6087151862403939</v>
      </c>
      <c r="AW293" s="69">
        <v>7.8756073980082109</v>
      </c>
      <c r="AX293" s="73">
        <f t="shared" si="49"/>
        <v>-1.733107788232183</v>
      </c>
      <c r="BD293" s="68"/>
      <c r="BH293" s="68"/>
    </row>
    <row r="294" spans="1:60" ht="11.25" x14ac:dyDescent="0.2">
      <c r="A294" s="8">
        <v>285</v>
      </c>
      <c r="B294" s="9" t="s">
        <v>379</v>
      </c>
      <c r="C294" s="8">
        <v>1</v>
      </c>
      <c r="D294" s="64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1121772</v>
      </c>
      <c r="K294" s="65">
        <v>1957520</v>
      </c>
      <c r="L294" s="11">
        <v>139602</v>
      </c>
      <c r="M294" s="11">
        <v>9689</v>
      </c>
      <c r="N294" s="11">
        <v>0</v>
      </c>
      <c r="O294" s="11">
        <v>179318.37</v>
      </c>
      <c r="P294" s="11">
        <v>0</v>
      </c>
      <c r="Q294" s="11">
        <v>0</v>
      </c>
      <c r="R294" s="11">
        <v>0</v>
      </c>
      <c r="S294" s="11">
        <v>0</v>
      </c>
      <c r="T294" s="11" t="s">
        <v>101</v>
      </c>
      <c r="U294" s="11">
        <f t="shared" si="46"/>
        <v>3310179.97</v>
      </c>
      <c r="V294" s="66">
        <f t="shared" si="40"/>
        <v>4.9293959604167261</v>
      </c>
      <c r="W294" s="11"/>
      <c r="X294" s="11">
        <v>56987020.295979992</v>
      </c>
      <c r="Y294" s="11">
        <v>67151837.599999994</v>
      </c>
      <c r="Z294" s="11">
        <f t="shared" si="41"/>
        <v>10164817.304020002</v>
      </c>
      <c r="AA294" s="11">
        <f t="shared" si="42"/>
        <v>501064.0935681024</v>
      </c>
      <c r="AB294" s="11"/>
      <c r="AC294" s="66">
        <v>124.09814814898641</v>
      </c>
      <c r="AD294" s="66">
        <f t="shared" si="43"/>
        <v>116.95781453436267</v>
      </c>
      <c r="AE294" s="67">
        <f t="shared" si="44"/>
        <v>-7.1403336146237422</v>
      </c>
      <c r="AF294" s="11">
        <v>119</v>
      </c>
      <c r="AG294" s="68">
        <v>1</v>
      </c>
      <c r="AH294" s="66">
        <f t="shared" si="45"/>
        <v>116.95781453436267</v>
      </c>
      <c r="AI294" s="11"/>
      <c r="AJ294" s="11"/>
      <c r="AK294" s="69">
        <v>124.09814814898641</v>
      </c>
      <c r="AL294" s="69">
        <v>119.03173235749338</v>
      </c>
      <c r="AM294" s="69">
        <v>118.82081512759098</v>
      </c>
      <c r="AN294" s="69">
        <v>124.09814814898641</v>
      </c>
      <c r="AO294" s="70">
        <v>124.09814814898641</v>
      </c>
      <c r="AP294" s="69">
        <f t="shared" si="47"/>
        <v>116.95781453436267</v>
      </c>
      <c r="AQ294" s="69"/>
      <c r="AR294" s="69"/>
      <c r="AS294" s="69"/>
      <c r="AT294" s="71">
        <f t="shared" si="48"/>
        <v>-7.1403336146237422</v>
      </c>
      <c r="AU294" s="69"/>
      <c r="AV294" s="72">
        <v>12.599654036443464</v>
      </c>
      <c r="AW294" s="69">
        <v>6.0000398874237453</v>
      </c>
      <c r="AX294" s="73">
        <f t="shared" si="49"/>
        <v>-6.5996141490197191</v>
      </c>
      <c r="BD294" s="68"/>
      <c r="BH294" s="68"/>
    </row>
    <row r="295" spans="1:60" ht="11.25" x14ac:dyDescent="0.2">
      <c r="A295" s="8">
        <v>286</v>
      </c>
      <c r="B295" s="9" t="s">
        <v>380</v>
      </c>
      <c r="C295" s="8">
        <v>0</v>
      </c>
      <c r="D295" s="64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65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f t="shared" si="46"/>
        <v>0</v>
      </c>
      <c r="V295" s="66">
        <f t="shared" si="40"/>
        <v>0</v>
      </c>
      <c r="W295" s="11"/>
      <c r="X295" s="11">
        <v>0</v>
      </c>
      <c r="Y295" s="11">
        <v>778.5</v>
      </c>
      <c r="Z295" s="11">
        <f t="shared" si="41"/>
        <v>778.5</v>
      </c>
      <c r="AA295" s="11">
        <f t="shared" si="42"/>
        <v>0</v>
      </c>
      <c r="AB295" s="11"/>
      <c r="AC295" s="66">
        <v>0</v>
      </c>
      <c r="AD295" s="66">
        <f t="shared" si="43"/>
        <v>0</v>
      </c>
      <c r="AE295" s="67">
        <f t="shared" si="44"/>
        <v>0</v>
      </c>
      <c r="AF295" s="11">
        <v>0</v>
      </c>
      <c r="AG295" s="68" t="s">
        <v>92</v>
      </c>
      <c r="AH295" s="66">
        <f t="shared" si="45"/>
        <v>0</v>
      </c>
      <c r="AI295" s="11"/>
      <c r="AJ295" s="11"/>
      <c r="AK295" s="69">
        <v>0</v>
      </c>
      <c r="AL295" s="69">
        <v>0</v>
      </c>
      <c r="AM295" s="69">
        <v>0</v>
      </c>
      <c r="AN295" s="69">
        <v>0</v>
      </c>
      <c r="AO295" s="70">
        <v>0</v>
      </c>
      <c r="AP295" s="69">
        <f t="shared" si="47"/>
        <v>0</v>
      </c>
      <c r="AQ295" s="69"/>
      <c r="AR295" s="69"/>
      <c r="AS295" s="69"/>
      <c r="AT295" s="71">
        <f t="shared" si="48"/>
        <v>0</v>
      </c>
      <c r="AU295" s="69"/>
      <c r="AV295" s="72" t="s">
        <v>93</v>
      </c>
      <c r="AW295" s="69" t="s">
        <v>93</v>
      </c>
      <c r="AX295" s="73" t="str">
        <f t="shared" si="49"/>
        <v/>
      </c>
      <c r="BD295" s="68"/>
      <c r="BH295" s="68"/>
    </row>
    <row r="296" spans="1:60" ht="11.25" x14ac:dyDescent="0.2">
      <c r="A296" s="8">
        <v>287</v>
      </c>
      <c r="B296" s="9" t="s">
        <v>381</v>
      </c>
      <c r="C296" s="8">
        <v>1</v>
      </c>
      <c r="D296" s="64">
        <v>0</v>
      </c>
      <c r="E296" s="11">
        <v>499600</v>
      </c>
      <c r="F296" s="11">
        <v>0</v>
      </c>
      <c r="G296" s="11">
        <v>0</v>
      </c>
      <c r="H296" s="11">
        <v>0</v>
      </c>
      <c r="I296" s="11">
        <v>0</v>
      </c>
      <c r="J296" s="11">
        <v>1021247</v>
      </c>
      <c r="K296" s="65">
        <v>291236</v>
      </c>
      <c r="L296" s="11">
        <v>214514</v>
      </c>
      <c r="M296" s="11">
        <v>0</v>
      </c>
      <c r="N296" s="11">
        <v>0</v>
      </c>
      <c r="O296" s="11">
        <v>37163.56</v>
      </c>
      <c r="P296" s="11">
        <v>0</v>
      </c>
      <c r="Q296" s="11">
        <v>0</v>
      </c>
      <c r="R296" s="11">
        <v>0</v>
      </c>
      <c r="S296" s="11">
        <v>0</v>
      </c>
      <c r="T296" s="11" t="s">
        <v>101</v>
      </c>
      <c r="U296" s="11">
        <f t="shared" si="46"/>
        <v>1913600.76</v>
      </c>
      <c r="V296" s="66">
        <f t="shared" si="40"/>
        <v>12.675588963561962</v>
      </c>
      <c r="W296" s="11"/>
      <c r="X296" s="11">
        <v>10737439.589999998</v>
      </c>
      <c r="Y296" s="11">
        <v>15096740.4</v>
      </c>
      <c r="Z296" s="11">
        <f t="shared" si="41"/>
        <v>4359300.8100000024</v>
      </c>
      <c r="AA296" s="11">
        <f t="shared" si="42"/>
        <v>552567.05236082757</v>
      </c>
      <c r="AB296" s="11"/>
      <c r="AC296" s="66">
        <v>138.83114289976373</v>
      </c>
      <c r="AD296" s="66">
        <f t="shared" si="43"/>
        <v>135.4529003467872</v>
      </c>
      <c r="AE296" s="67">
        <f t="shared" si="44"/>
        <v>-3.3782425529765305</v>
      </c>
      <c r="AF296" s="11">
        <v>23</v>
      </c>
      <c r="AG296" s="68">
        <v>1</v>
      </c>
      <c r="AH296" s="66">
        <f t="shared" si="45"/>
        <v>135.4529003467872</v>
      </c>
      <c r="AI296" s="11"/>
      <c r="AJ296" s="11"/>
      <c r="AK296" s="69">
        <v>138.83114289976373</v>
      </c>
      <c r="AL296" s="69">
        <v>138.83113981535652</v>
      </c>
      <c r="AM296" s="69">
        <v>138.83114289976373</v>
      </c>
      <c r="AN296" s="69">
        <v>138.83114289976373</v>
      </c>
      <c r="AO296" s="70">
        <v>135.59161351457584</v>
      </c>
      <c r="AP296" s="69">
        <f t="shared" si="47"/>
        <v>135.4529003467872</v>
      </c>
      <c r="AQ296" s="69"/>
      <c r="AR296" s="69"/>
      <c r="AS296" s="69"/>
      <c r="AT296" s="71">
        <f t="shared" si="48"/>
        <v>-0.13871316778863729</v>
      </c>
      <c r="AU296" s="69"/>
      <c r="AV296" s="72">
        <v>11.607425248904347</v>
      </c>
      <c r="AW296" s="69">
        <v>9.467702046533482</v>
      </c>
      <c r="AX296" s="73">
        <f t="shared" si="49"/>
        <v>-2.139723202370865</v>
      </c>
      <c r="BD296" s="68"/>
      <c r="BH296" s="68"/>
    </row>
    <row r="297" spans="1:60" ht="11.25" x14ac:dyDescent="0.2">
      <c r="A297" s="8">
        <v>288</v>
      </c>
      <c r="B297" s="9" t="s">
        <v>382</v>
      </c>
      <c r="C297" s="8">
        <v>1</v>
      </c>
      <c r="D297" s="64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1239629</v>
      </c>
      <c r="K297" s="65">
        <v>0</v>
      </c>
      <c r="L297" s="11">
        <v>950125</v>
      </c>
      <c r="M297" s="11">
        <v>0</v>
      </c>
      <c r="N297" s="11">
        <v>0</v>
      </c>
      <c r="O297" s="11">
        <v>4012.26</v>
      </c>
      <c r="P297" s="11">
        <v>0</v>
      </c>
      <c r="Q297" s="11">
        <v>0</v>
      </c>
      <c r="R297" s="11">
        <v>0</v>
      </c>
      <c r="S297" s="11">
        <v>0</v>
      </c>
      <c r="T297" s="11" t="s">
        <v>101</v>
      </c>
      <c r="U297" s="11">
        <f t="shared" si="46"/>
        <v>1528678.7599999998</v>
      </c>
      <c r="V297" s="66">
        <f t="shared" si="40"/>
        <v>2.9869775485178831</v>
      </c>
      <c r="W297" s="11"/>
      <c r="X297" s="11">
        <v>28628096.43</v>
      </c>
      <c r="Y297" s="11">
        <v>51178113.5</v>
      </c>
      <c r="Z297" s="11">
        <f t="shared" si="41"/>
        <v>22550017.07</v>
      </c>
      <c r="AA297" s="11">
        <f t="shared" si="42"/>
        <v>673563.94706785015</v>
      </c>
      <c r="AB297" s="11"/>
      <c r="AC297" s="66">
        <v>173.42576294710244</v>
      </c>
      <c r="AD297" s="66">
        <f t="shared" si="43"/>
        <v>176.41602429425711</v>
      </c>
      <c r="AE297" s="67">
        <f t="shared" si="44"/>
        <v>2.9902613471546715</v>
      </c>
      <c r="AF297" s="11">
        <v>3</v>
      </c>
      <c r="AG297" s="68">
        <v>1</v>
      </c>
      <c r="AH297" s="66">
        <f t="shared" si="45"/>
        <v>176.41602429425711</v>
      </c>
      <c r="AI297" s="11"/>
      <c r="AJ297" s="11"/>
      <c r="AK297" s="69">
        <v>173.42576294710244</v>
      </c>
      <c r="AL297" s="69">
        <v>173.47886523610794</v>
      </c>
      <c r="AM297" s="69">
        <v>173.42582142351208</v>
      </c>
      <c r="AN297" s="69">
        <v>173.42576294710244</v>
      </c>
      <c r="AO297" s="70">
        <v>176.03183443871927</v>
      </c>
      <c r="AP297" s="69">
        <f t="shared" si="47"/>
        <v>176.41602429425711</v>
      </c>
      <c r="AQ297" s="69"/>
      <c r="AR297" s="69"/>
      <c r="AS297" s="69"/>
      <c r="AT297" s="71">
        <f t="shared" si="48"/>
        <v>0.38418985553784069</v>
      </c>
      <c r="AU297" s="69"/>
      <c r="AV297" s="72">
        <v>6.6638249032548584</v>
      </c>
      <c r="AW297" s="69">
        <v>8.3566280050742225</v>
      </c>
      <c r="AX297" s="73">
        <f t="shared" si="49"/>
        <v>1.6928031018193641</v>
      </c>
      <c r="BD297" s="68"/>
      <c r="BH297" s="68"/>
    </row>
    <row r="298" spans="1:60" ht="11.25" x14ac:dyDescent="0.2">
      <c r="A298" s="8">
        <v>289</v>
      </c>
      <c r="B298" s="9" t="s">
        <v>383</v>
      </c>
      <c r="C298" s="8">
        <v>1</v>
      </c>
      <c r="D298" s="64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65">
        <v>0</v>
      </c>
      <c r="L298" s="11">
        <v>40034.410000000003</v>
      </c>
      <c r="M298" s="11">
        <v>0</v>
      </c>
      <c r="N298" s="11">
        <v>15136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 t="s">
        <v>101</v>
      </c>
      <c r="U298" s="11">
        <f t="shared" si="46"/>
        <v>27146.323000000004</v>
      </c>
      <c r="V298" s="66">
        <f t="shared" si="40"/>
        <v>0.65005826016172275</v>
      </c>
      <c r="W298" s="11"/>
      <c r="X298" s="11">
        <v>1946645.5199999998</v>
      </c>
      <c r="Y298" s="11">
        <v>4175983.0870000003</v>
      </c>
      <c r="Z298" s="11">
        <f t="shared" si="41"/>
        <v>2229337.5670000007</v>
      </c>
      <c r="AA298" s="11">
        <f t="shared" si="42"/>
        <v>14491.993001171886</v>
      </c>
      <c r="AB298" s="11"/>
      <c r="AC298" s="66">
        <v>175.18214716521902</v>
      </c>
      <c r="AD298" s="66">
        <f t="shared" si="43"/>
        <v>213.77754969989752</v>
      </c>
      <c r="AE298" s="67">
        <f t="shared" si="44"/>
        <v>38.595402534678499</v>
      </c>
      <c r="AF298" s="11">
        <v>0</v>
      </c>
      <c r="AG298" s="68">
        <v>1</v>
      </c>
      <c r="AH298" s="66">
        <f t="shared" si="45"/>
        <v>213.77754969989752</v>
      </c>
      <c r="AI298" s="11"/>
      <c r="AJ298" s="11"/>
      <c r="AK298" s="69">
        <v>175.18214716521902</v>
      </c>
      <c r="AL298" s="69">
        <v>158.21728694137462</v>
      </c>
      <c r="AM298" s="69">
        <v>175.18214716521902</v>
      </c>
      <c r="AN298" s="69">
        <v>175.18214716521902</v>
      </c>
      <c r="AO298" s="70">
        <v>216.47002333656496</v>
      </c>
      <c r="AP298" s="69">
        <f t="shared" si="47"/>
        <v>213.77754969989752</v>
      </c>
      <c r="AQ298" s="69"/>
      <c r="AR298" s="69"/>
      <c r="AS298" s="69"/>
      <c r="AT298" s="71">
        <f t="shared" si="48"/>
        <v>-2.6924736366674438</v>
      </c>
      <c r="AU298" s="69"/>
      <c r="AV298" s="72">
        <v>-6.916269321535319</v>
      </c>
      <c r="AW298" s="69">
        <v>13.88683991518127</v>
      </c>
      <c r="AX298" s="73">
        <f t="shared" si="49"/>
        <v>20.803109236716587</v>
      </c>
      <c r="BD298" s="68"/>
      <c r="BH298" s="68"/>
    </row>
    <row r="299" spans="1:60" ht="11.25" x14ac:dyDescent="0.2">
      <c r="A299" s="8">
        <v>290</v>
      </c>
      <c r="B299" s="9" t="s">
        <v>384</v>
      </c>
      <c r="C299" s="8">
        <v>1</v>
      </c>
      <c r="D299" s="64">
        <v>0</v>
      </c>
      <c r="E299" s="11">
        <v>158244</v>
      </c>
      <c r="F299" s="11">
        <v>0</v>
      </c>
      <c r="G299" s="11">
        <v>0</v>
      </c>
      <c r="H299" s="11">
        <v>0</v>
      </c>
      <c r="I299" s="11">
        <v>109000</v>
      </c>
      <c r="J299" s="11">
        <v>0</v>
      </c>
      <c r="K299" s="65">
        <v>66365</v>
      </c>
      <c r="L299" s="11">
        <v>409300</v>
      </c>
      <c r="M299" s="11">
        <v>19090</v>
      </c>
      <c r="N299" s="11">
        <v>86697</v>
      </c>
      <c r="O299" s="11">
        <v>3158.68</v>
      </c>
      <c r="P299" s="11">
        <v>0</v>
      </c>
      <c r="Q299" s="11">
        <v>0</v>
      </c>
      <c r="R299" s="11">
        <v>700000</v>
      </c>
      <c r="S299" s="11">
        <v>0</v>
      </c>
      <c r="T299" s="11" t="s">
        <v>90</v>
      </c>
      <c r="U299" s="11">
        <f t="shared" si="46"/>
        <v>1551854.6800000002</v>
      </c>
      <c r="V299" s="66">
        <f t="shared" si="40"/>
        <v>6.7754477601957088</v>
      </c>
      <c r="W299" s="11"/>
      <c r="X299" s="11">
        <v>16076441.029999997</v>
      </c>
      <c r="Y299" s="11">
        <v>22904090.399999999</v>
      </c>
      <c r="Z299" s="11">
        <f t="shared" si="41"/>
        <v>6827649.370000001</v>
      </c>
      <c r="AA299" s="11">
        <f t="shared" si="42"/>
        <v>462603.81631368148</v>
      </c>
      <c r="AB299" s="11"/>
      <c r="AC299" s="66">
        <v>143.5234634394991</v>
      </c>
      <c r="AD299" s="66">
        <f t="shared" si="43"/>
        <v>139.59237956839209</v>
      </c>
      <c r="AE299" s="67">
        <f t="shared" si="44"/>
        <v>-3.9310838711070062</v>
      </c>
      <c r="AF299" s="11">
        <v>0</v>
      </c>
      <c r="AG299" s="68">
        <v>1</v>
      </c>
      <c r="AH299" s="66">
        <f t="shared" si="45"/>
        <v>139.59237956839209</v>
      </c>
      <c r="AI299" s="11"/>
      <c r="AJ299" s="11"/>
      <c r="AK299" s="69">
        <v>143.5234634394991</v>
      </c>
      <c r="AL299" s="69">
        <v>142.61446456276749</v>
      </c>
      <c r="AM299" s="69">
        <v>143.52259273633899</v>
      </c>
      <c r="AN299" s="69">
        <v>143.5234634394991</v>
      </c>
      <c r="AO299" s="70">
        <v>139.75921723848671</v>
      </c>
      <c r="AP299" s="69">
        <f t="shared" si="47"/>
        <v>139.59237956839209</v>
      </c>
      <c r="AQ299" s="69"/>
      <c r="AR299" s="69"/>
      <c r="AS299" s="69"/>
      <c r="AT299" s="71">
        <f t="shared" si="48"/>
        <v>-0.16683767009462258</v>
      </c>
      <c r="AU299" s="69"/>
      <c r="AV299" s="72">
        <v>11.269906139141563</v>
      </c>
      <c r="AW299" s="69">
        <v>9.6059891428383217</v>
      </c>
      <c r="AX299" s="73">
        <f t="shared" si="49"/>
        <v>-1.6639169963032412</v>
      </c>
      <c r="BD299" s="68"/>
      <c r="BH299" s="68"/>
    </row>
    <row r="300" spans="1:60" ht="11.25" x14ac:dyDescent="0.2">
      <c r="A300" s="8">
        <v>291</v>
      </c>
      <c r="B300" s="9" t="s">
        <v>385</v>
      </c>
      <c r="C300" s="8">
        <v>1</v>
      </c>
      <c r="D300" s="64">
        <v>0</v>
      </c>
      <c r="E300" s="11">
        <v>62321</v>
      </c>
      <c r="F300" s="11">
        <v>0</v>
      </c>
      <c r="G300" s="11">
        <v>0</v>
      </c>
      <c r="H300" s="11">
        <v>0</v>
      </c>
      <c r="I300" s="11">
        <v>0</v>
      </c>
      <c r="J300" s="11">
        <v>1061931</v>
      </c>
      <c r="K300" s="65">
        <v>340405</v>
      </c>
      <c r="L300" s="11">
        <v>1005842</v>
      </c>
      <c r="M300" s="11">
        <v>0</v>
      </c>
      <c r="N300" s="11">
        <v>0</v>
      </c>
      <c r="O300" s="11">
        <v>92625.47</v>
      </c>
      <c r="P300" s="11">
        <v>0</v>
      </c>
      <c r="Q300" s="11">
        <v>0</v>
      </c>
      <c r="R300" s="11">
        <v>0</v>
      </c>
      <c r="S300" s="11">
        <v>0</v>
      </c>
      <c r="T300" s="11" t="s">
        <v>101</v>
      </c>
      <c r="U300" s="11">
        <f t="shared" si="46"/>
        <v>1859035.0700000003</v>
      </c>
      <c r="V300" s="66">
        <f t="shared" si="40"/>
        <v>5.2387372785213797</v>
      </c>
      <c r="W300" s="11"/>
      <c r="X300" s="11">
        <v>26012947.399999999</v>
      </c>
      <c r="Y300" s="11">
        <v>35486319.911898851</v>
      </c>
      <c r="Z300" s="11">
        <f t="shared" si="41"/>
        <v>9473372.5118988529</v>
      </c>
      <c r="AA300" s="11">
        <f t="shared" si="42"/>
        <v>496285.09731404245</v>
      </c>
      <c r="AB300" s="11"/>
      <c r="AC300" s="66">
        <v>139.32924291943345</v>
      </c>
      <c r="AD300" s="66">
        <f t="shared" si="43"/>
        <v>134.51007406636592</v>
      </c>
      <c r="AE300" s="67">
        <f t="shared" si="44"/>
        <v>-4.8191688530675378</v>
      </c>
      <c r="AF300" s="11">
        <v>59</v>
      </c>
      <c r="AG300" s="68">
        <v>1</v>
      </c>
      <c r="AH300" s="66">
        <f t="shared" si="45"/>
        <v>134.51007406636592</v>
      </c>
      <c r="AI300" s="11"/>
      <c r="AJ300" s="11"/>
      <c r="AK300" s="69">
        <v>139.32924291943345</v>
      </c>
      <c r="AL300" s="69">
        <v>139.18643443579347</v>
      </c>
      <c r="AM300" s="69">
        <v>139.32494203207526</v>
      </c>
      <c r="AN300" s="69">
        <v>139.32924291943345</v>
      </c>
      <c r="AO300" s="70">
        <v>134.83921056282605</v>
      </c>
      <c r="AP300" s="69">
        <f t="shared" si="47"/>
        <v>134.51007406636592</v>
      </c>
      <c r="AQ300" s="69"/>
      <c r="AR300" s="69"/>
      <c r="AS300" s="69"/>
      <c r="AT300" s="71">
        <f t="shared" si="48"/>
        <v>-0.3291364964601371</v>
      </c>
      <c r="AU300" s="69"/>
      <c r="AV300" s="72">
        <v>5.8381031326832051</v>
      </c>
      <c r="AW300" s="69">
        <v>1.6225893496952526</v>
      </c>
      <c r="AX300" s="73">
        <f t="shared" si="49"/>
        <v>-4.2155137829879523</v>
      </c>
      <c r="BD300" s="68"/>
      <c r="BH300" s="68"/>
    </row>
    <row r="301" spans="1:60" ht="11.25" x14ac:dyDescent="0.2">
      <c r="A301" s="8">
        <v>292</v>
      </c>
      <c r="B301" s="9" t="s">
        <v>386</v>
      </c>
      <c r="C301" s="8">
        <v>1</v>
      </c>
      <c r="D301" s="64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205992</v>
      </c>
      <c r="K301" s="65">
        <v>632933</v>
      </c>
      <c r="L301" s="11">
        <v>2664476.56</v>
      </c>
      <c r="M301" s="11">
        <v>0</v>
      </c>
      <c r="N301" s="11">
        <v>0</v>
      </c>
      <c r="O301" s="11">
        <v>27289.5</v>
      </c>
      <c r="P301" s="11">
        <v>0</v>
      </c>
      <c r="Q301" s="11">
        <v>0</v>
      </c>
      <c r="R301" s="11">
        <v>0</v>
      </c>
      <c r="S301" s="11">
        <v>0</v>
      </c>
      <c r="T301" s="11" t="s">
        <v>101</v>
      </c>
      <c r="U301" s="11">
        <f t="shared" si="46"/>
        <v>1665557.4680000001</v>
      </c>
      <c r="V301" s="66">
        <f t="shared" si="40"/>
        <v>5.4954359207541756</v>
      </c>
      <c r="W301" s="11"/>
      <c r="X301" s="11">
        <v>26694462.580000002</v>
      </c>
      <c r="Y301" s="11">
        <v>30308013.631999999</v>
      </c>
      <c r="Z301" s="11">
        <f t="shared" si="41"/>
        <v>3613551.0519999973</v>
      </c>
      <c r="AA301" s="11">
        <f t="shared" si="42"/>
        <v>198580.38252639826</v>
      </c>
      <c r="AB301" s="11"/>
      <c r="AC301" s="66">
        <v>111.72207316357381</v>
      </c>
      <c r="AD301" s="66">
        <f t="shared" si="43"/>
        <v>112.79280547131958</v>
      </c>
      <c r="AE301" s="67">
        <f t="shared" si="44"/>
        <v>1.0707323077457715</v>
      </c>
      <c r="AF301" s="11">
        <v>18</v>
      </c>
      <c r="AG301" s="68">
        <v>1</v>
      </c>
      <c r="AH301" s="66">
        <f t="shared" si="45"/>
        <v>112.79280547131958</v>
      </c>
      <c r="AI301" s="11"/>
      <c r="AJ301" s="11"/>
      <c r="AK301" s="69">
        <v>111.72207316357381</v>
      </c>
      <c r="AL301" s="69">
        <v>111.57143550215424</v>
      </c>
      <c r="AM301" s="69">
        <v>111.72207316357381</v>
      </c>
      <c r="AN301" s="69">
        <v>111.72207316357381</v>
      </c>
      <c r="AO301" s="70">
        <v>112.05496067832816</v>
      </c>
      <c r="AP301" s="69">
        <f t="shared" si="47"/>
        <v>112.79280547131958</v>
      </c>
      <c r="AQ301" s="69"/>
      <c r="AR301" s="69"/>
      <c r="AS301" s="69"/>
      <c r="AT301" s="71">
        <f t="shared" si="48"/>
        <v>0.73784479299142447</v>
      </c>
      <c r="AU301" s="69"/>
      <c r="AV301" s="72">
        <v>5.6351909523797987</v>
      </c>
      <c r="AW301" s="69">
        <v>6.638498702917957</v>
      </c>
      <c r="AX301" s="73">
        <f t="shared" si="49"/>
        <v>1.0033077505381582</v>
      </c>
      <c r="BD301" s="68"/>
      <c r="BH301" s="68"/>
    </row>
    <row r="302" spans="1:60" ht="11.25" x14ac:dyDescent="0.2">
      <c r="A302" s="8">
        <v>293</v>
      </c>
      <c r="B302" s="9" t="s">
        <v>387</v>
      </c>
      <c r="C302" s="8">
        <v>1</v>
      </c>
      <c r="D302" s="64">
        <v>0</v>
      </c>
      <c r="E302" s="11">
        <v>803775</v>
      </c>
      <c r="F302" s="11">
        <v>0</v>
      </c>
      <c r="G302" s="11">
        <v>0</v>
      </c>
      <c r="H302" s="11">
        <v>0</v>
      </c>
      <c r="I302" s="11">
        <v>153786</v>
      </c>
      <c r="J302" s="11">
        <v>2033038</v>
      </c>
      <c r="K302" s="65">
        <v>4099437</v>
      </c>
      <c r="L302" s="11">
        <v>4314963.2300000004</v>
      </c>
      <c r="M302" s="11">
        <v>13981</v>
      </c>
      <c r="N302" s="11">
        <v>208094</v>
      </c>
      <c r="O302" s="11">
        <v>105560.14</v>
      </c>
      <c r="P302" s="11">
        <v>0</v>
      </c>
      <c r="Q302" s="11">
        <v>0</v>
      </c>
      <c r="R302" s="11">
        <v>0</v>
      </c>
      <c r="S302" s="11">
        <v>0</v>
      </c>
      <c r="T302" s="11" t="s">
        <v>257</v>
      </c>
      <c r="U302" s="11">
        <f t="shared" si="46"/>
        <v>11732634.370000001</v>
      </c>
      <c r="V302" s="66">
        <f t="shared" si="40"/>
        <v>8.6027807207423841</v>
      </c>
      <c r="W302" s="11"/>
      <c r="X302" s="11">
        <v>131396476.31</v>
      </c>
      <c r="Y302" s="11">
        <v>136381883.38</v>
      </c>
      <c r="Z302" s="11">
        <f t="shared" si="41"/>
        <v>4985407.0699999928</v>
      </c>
      <c r="AA302" s="11">
        <f t="shared" si="42"/>
        <v>428883.63826848718</v>
      </c>
      <c r="AB302" s="11"/>
      <c r="AC302" s="66">
        <v>102.69881399723218</v>
      </c>
      <c r="AD302" s="66">
        <f t="shared" si="43"/>
        <v>103.46776683796406</v>
      </c>
      <c r="AE302" s="67">
        <f t="shared" si="44"/>
        <v>0.76895284073188463</v>
      </c>
      <c r="AF302" s="11">
        <v>120</v>
      </c>
      <c r="AG302" s="68">
        <v>1</v>
      </c>
      <c r="AH302" s="66">
        <f t="shared" si="45"/>
        <v>103.46776683796406</v>
      </c>
      <c r="AI302" s="11"/>
      <c r="AJ302" s="11"/>
      <c r="AK302" s="69">
        <v>102.69881399723218</v>
      </c>
      <c r="AL302" s="69">
        <v>102.79805515529472</v>
      </c>
      <c r="AM302" s="69">
        <v>102.82665803199748</v>
      </c>
      <c r="AN302" s="69">
        <v>102.69881399723218</v>
      </c>
      <c r="AO302" s="70">
        <v>102.87496651549677</v>
      </c>
      <c r="AP302" s="69">
        <f t="shared" si="47"/>
        <v>103.46776683796406</v>
      </c>
      <c r="AQ302" s="69"/>
      <c r="AR302" s="69"/>
      <c r="AS302" s="69"/>
      <c r="AT302" s="71">
        <f t="shared" si="48"/>
        <v>0.59280032246729775</v>
      </c>
      <c r="AU302" s="69"/>
      <c r="AV302" s="72">
        <v>10.669097540232126</v>
      </c>
      <c r="AW302" s="69">
        <v>11.558525803307015</v>
      </c>
      <c r="AX302" s="73">
        <f t="shared" si="49"/>
        <v>0.88942826307488865</v>
      </c>
      <c r="BD302" s="68"/>
      <c r="BH302" s="68"/>
    </row>
    <row r="303" spans="1:60" ht="11.25" x14ac:dyDescent="0.2">
      <c r="A303" s="8">
        <v>294</v>
      </c>
      <c r="B303" s="9" t="s">
        <v>388</v>
      </c>
      <c r="C303" s="8">
        <v>0</v>
      </c>
      <c r="D303" s="64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65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f t="shared" si="46"/>
        <v>0</v>
      </c>
      <c r="V303" s="66">
        <f t="shared" si="40"/>
        <v>0</v>
      </c>
      <c r="W303" s="11"/>
      <c r="X303" s="11">
        <v>0</v>
      </c>
      <c r="Y303" s="11">
        <v>692.2</v>
      </c>
      <c r="Z303" s="11">
        <f t="shared" si="41"/>
        <v>692.2</v>
      </c>
      <c r="AA303" s="11">
        <f t="shared" si="42"/>
        <v>0</v>
      </c>
      <c r="AB303" s="11"/>
      <c r="AC303" s="66">
        <v>0</v>
      </c>
      <c r="AD303" s="66">
        <f t="shared" si="43"/>
        <v>0</v>
      </c>
      <c r="AE303" s="67">
        <f t="shared" si="44"/>
        <v>0</v>
      </c>
      <c r="AF303" s="11">
        <v>0</v>
      </c>
      <c r="AG303" s="68" t="s">
        <v>92</v>
      </c>
      <c r="AH303" s="66">
        <f t="shared" si="45"/>
        <v>0</v>
      </c>
      <c r="AI303" s="11"/>
      <c r="AJ303" s="11"/>
      <c r="AK303" s="69">
        <v>0</v>
      </c>
      <c r="AL303" s="69">
        <v>0</v>
      </c>
      <c r="AM303" s="69">
        <v>0</v>
      </c>
      <c r="AN303" s="69">
        <v>0</v>
      </c>
      <c r="AO303" s="70">
        <v>0</v>
      </c>
      <c r="AP303" s="69">
        <f t="shared" si="47"/>
        <v>0</v>
      </c>
      <c r="AQ303" s="69"/>
      <c r="AR303" s="69"/>
      <c r="AS303" s="69"/>
      <c r="AT303" s="71">
        <f t="shared" si="48"/>
        <v>0</v>
      </c>
      <c r="AU303" s="69"/>
      <c r="AV303" s="72" t="s">
        <v>93</v>
      </c>
      <c r="AW303" s="69" t="s">
        <v>93</v>
      </c>
      <c r="AX303" s="73" t="str">
        <f t="shared" si="49"/>
        <v/>
      </c>
      <c r="BD303" s="68"/>
      <c r="BH303" s="68"/>
    </row>
    <row r="304" spans="1:60" ht="11.25" x14ac:dyDescent="0.2">
      <c r="A304" s="8">
        <v>295</v>
      </c>
      <c r="B304" s="9" t="s">
        <v>389</v>
      </c>
      <c r="C304" s="8">
        <v>1</v>
      </c>
      <c r="D304" s="64">
        <v>0</v>
      </c>
      <c r="E304" s="11">
        <v>1510662</v>
      </c>
      <c r="F304" s="11">
        <v>0</v>
      </c>
      <c r="G304" s="11">
        <v>0</v>
      </c>
      <c r="H304" s="11">
        <v>0</v>
      </c>
      <c r="I304" s="11">
        <v>0</v>
      </c>
      <c r="J304" s="11">
        <v>1850361</v>
      </c>
      <c r="K304" s="65">
        <v>1370160</v>
      </c>
      <c r="L304" s="11">
        <v>2227298.18154018</v>
      </c>
      <c r="M304" s="11">
        <v>1075</v>
      </c>
      <c r="N304" s="11">
        <v>0</v>
      </c>
      <c r="O304" s="11">
        <v>89861.24</v>
      </c>
      <c r="P304" s="11">
        <v>0</v>
      </c>
      <c r="Q304" s="11">
        <v>0</v>
      </c>
      <c r="R304" s="11">
        <v>0</v>
      </c>
      <c r="S304" s="11">
        <v>0</v>
      </c>
      <c r="T304" s="11" t="s">
        <v>90</v>
      </c>
      <c r="U304" s="11">
        <f t="shared" si="46"/>
        <v>7049417.4215401802</v>
      </c>
      <c r="V304" s="66">
        <f t="shared" si="40"/>
        <v>11.005511414325037</v>
      </c>
      <c r="W304" s="11"/>
      <c r="X304" s="11">
        <v>41191248.019999996</v>
      </c>
      <c r="Y304" s="11">
        <v>64053519.697090045</v>
      </c>
      <c r="Z304" s="11">
        <f t="shared" si="41"/>
        <v>22862271.677090049</v>
      </c>
      <c r="AA304" s="11">
        <f t="shared" si="42"/>
        <v>2516109.9189961455</v>
      </c>
      <c r="AB304" s="11"/>
      <c r="AC304" s="66">
        <v>153.05738780394682</v>
      </c>
      <c r="AD304" s="66">
        <f t="shared" si="43"/>
        <v>149.39438044755292</v>
      </c>
      <c r="AE304" s="67">
        <f t="shared" si="44"/>
        <v>-3.663007356393905</v>
      </c>
      <c r="AF304" s="11">
        <v>56</v>
      </c>
      <c r="AG304" s="68">
        <v>1</v>
      </c>
      <c r="AH304" s="66">
        <f t="shared" si="45"/>
        <v>149.39438044755292</v>
      </c>
      <c r="AI304" s="11"/>
      <c r="AJ304" s="11"/>
      <c r="AK304" s="69">
        <v>153.05738780394682</v>
      </c>
      <c r="AL304" s="69">
        <v>153.27468922580977</v>
      </c>
      <c r="AM304" s="69">
        <v>153.06101824525609</v>
      </c>
      <c r="AN304" s="69">
        <v>153.05738780394682</v>
      </c>
      <c r="AO304" s="70">
        <v>149.57391330334468</v>
      </c>
      <c r="AP304" s="69">
        <f t="shared" si="47"/>
        <v>149.39438044755292</v>
      </c>
      <c r="AQ304" s="69"/>
      <c r="AR304" s="69"/>
      <c r="AS304" s="69"/>
      <c r="AT304" s="71">
        <f t="shared" si="48"/>
        <v>-0.17953285579176281</v>
      </c>
      <c r="AU304" s="69"/>
      <c r="AV304" s="72">
        <v>6.8609636562553522</v>
      </c>
      <c r="AW304" s="69">
        <v>4.2880426728941705</v>
      </c>
      <c r="AX304" s="73">
        <f t="shared" si="49"/>
        <v>-2.5729209833611817</v>
      </c>
      <c r="BD304" s="68"/>
      <c r="BH304" s="68"/>
    </row>
    <row r="305" spans="1:60" ht="11.25" x14ac:dyDescent="0.2">
      <c r="A305" s="8">
        <v>296</v>
      </c>
      <c r="B305" s="9" t="s">
        <v>390</v>
      </c>
      <c r="C305" s="8">
        <v>1</v>
      </c>
      <c r="D305" s="64">
        <v>15989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65">
        <v>0</v>
      </c>
      <c r="L305" s="11">
        <v>352183</v>
      </c>
      <c r="M305" s="11">
        <v>0</v>
      </c>
      <c r="N305" s="11">
        <v>63001</v>
      </c>
      <c r="O305" s="11">
        <v>79169.166808199996</v>
      </c>
      <c r="P305" s="11">
        <v>0</v>
      </c>
      <c r="Q305" s="11">
        <v>0</v>
      </c>
      <c r="R305" s="11">
        <v>0</v>
      </c>
      <c r="S305" s="11">
        <v>0</v>
      </c>
      <c r="T305" s="11" t="s">
        <v>101</v>
      </c>
      <c r="U305" s="11">
        <f t="shared" si="46"/>
        <v>252621.76680820005</v>
      </c>
      <c r="V305" s="66">
        <f t="shared" si="40"/>
        <v>2.1761636762291414</v>
      </c>
      <c r="W305" s="11"/>
      <c r="X305" s="11">
        <v>5475942.1799999988</v>
      </c>
      <c r="Y305" s="11">
        <v>11608583.010903999</v>
      </c>
      <c r="Z305" s="11">
        <f t="shared" si="41"/>
        <v>6132640.8309040004</v>
      </c>
      <c r="AA305" s="11">
        <f t="shared" si="42"/>
        <v>133456.30215572988</v>
      </c>
      <c r="AB305" s="11"/>
      <c r="AC305" s="66">
        <v>225.7229739153729</v>
      </c>
      <c r="AD305" s="66">
        <f t="shared" si="43"/>
        <v>209.55529352846952</v>
      </c>
      <c r="AE305" s="67">
        <f t="shared" si="44"/>
        <v>-16.167680386903385</v>
      </c>
      <c r="AF305" s="11">
        <v>44</v>
      </c>
      <c r="AG305" s="68">
        <v>1</v>
      </c>
      <c r="AH305" s="66">
        <f t="shared" si="45"/>
        <v>209.55529352846952</v>
      </c>
      <c r="AI305" s="11"/>
      <c r="AJ305" s="11"/>
      <c r="AK305" s="69">
        <v>225.7229739153729</v>
      </c>
      <c r="AL305" s="69">
        <v>225.7229248751087</v>
      </c>
      <c r="AM305" s="69">
        <v>225.7229739153729</v>
      </c>
      <c r="AN305" s="69">
        <v>225.7229739153729</v>
      </c>
      <c r="AO305" s="70">
        <v>211.26210334997836</v>
      </c>
      <c r="AP305" s="69">
        <f t="shared" si="47"/>
        <v>209.55529352846952</v>
      </c>
      <c r="AQ305" s="69"/>
      <c r="AR305" s="69"/>
      <c r="AS305" s="69"/>
      <c r="AT305" s="71">
        <f t="shared" si="48"/>
        <v>-1.7068098215088412</v>
      </c>
      <c r="AU305" s="69"/>
      <c r="AV305" s="72">
        <v>12.394208911390836</v>
      </c>
      <c r="AW305" s="69">
        <v>4.1659962617408635</v>
      </c>
      <c r="AX305" s="73">
        <f t="shared" si="49"/>
        <v>-8.2282126496499721</v>
      </c>
      <c r="BD305" s="68"/>
      <c r="BH305" s="68"/>
    </row>
    <row r="306" spans="1:60" ht="11.25" x14ac:dyDescent="0.2">
      <c r="A306" s="8">
        <v>297</v>
      </c>
      <c r="B306" s="9" t="s">
        <v>391</v>
      </c>
      <c r="C306" s="8">
        <v>0</v>
      </c>
      <c r="D306" s="64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65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f t="shared" si="46"/>
        <v>0</v>
      </c>
      <c r="V306" s="66">
        <f t="shared" si="40"/>
        <v>0</v>
      </c>
      <c r="W306" s="11"/>
      <c r="X306" s="11">
        <v>0</v>
      </c>
      <c r="Y306" s="11">
        <v>0</v>
      </c>
      <c r="Z306" s="11">
        <f t="shared" si="41"/>
        <v>0</v>
      </c>
      <c r="AA306" s="11">
        <f t="shared" si="42"/>
        <v>0</v>
      </c>
      <c r="AB306" s="11"/>
      <c r="AC306" s="66">
        <v>0</v>
      </c>
      <c r="AD306" s="66">
        <f t="shared" si="43"/>
        <v>0</v>
      </c>
      <c r="AE306" s="67">
        <f t="shared" si="44"/>
        <v>0</v>
      </c>
      <c r="AF306" s="11">
        <v>0</v>
      </c>
      <c r="AG306" s="68" t="s">
        <v>92</v>
      </c>
      <c r="AH306" s="66">
        <f t="shared" si="45"/>
        <v>0</v>
      </c>
      <c r="AI306" s="11"/>
      <c r="AJ306" s="11"/>
      <c r="AK306" s="69">
        <v>0</v>
      </c>
      <c r="AL306" s="69">
        <v>0</v>
      </c>
      <c r="AM306" s="69">
        <v>0</v>
      </c>
      <c r="AN306" s="69">
        <v>0</v>
      </c>
      <c r="AO306" s="70">
        <v>0</v>
      </c>
      <c r="AP306" s="69">
        <f t="shared" si="47"/>
        <v>0</v>
      </c>
      <c r="AQ306" s="69"/>
      <c r="AR306" s="69"/>
      <c r="AS306" s="69"/>
      <c r="AT306" s="71">
        <f t="shared" si="48"/>
        <v>0</v>
      </c>
      <c r="AU306" s="69"/>
      <c r="AV306" s="72" t="s">
        <v>93</v>
      </c>
      <c r="AW306" s="69" t="s">
        <v>93</v>
      </c>
      <c r="AX306" s="73" t="str">
        <f t="shared" si="49"/>
        <v/>
      </c>
      <c r="BD306" s="68"/>
      <c r="BH306" s="68"/>
    </row>
    <row r="307" spans="1:60" ht="11.25" x14ac:dyDescent="0.2">
      <c r="A307" s="8">
        <v>298</v>
      </c>
      <c r="B307" s="9" t="s">
        <v>392</v>
      </c>
      <c r="C307" s="8">
        <v>1</v>
      </c>
      <c r="D307" s="64">
        <v>0</v>
      </c>
      <c r="E307" s="11">
        <v>2970</v>
      </c>
      <c r="F307" s="11">
        <v>0</v>
      </c>
      <c r="G307" s="11">
        <v>0</v>
      </c>
      <c r="H307" s="11">
        <v>0</v>
      </c>
      <c r="I307" s="11">
        <v>0</v>
      </c>
      <c r="J307" s="11">
        <v>45200</v>
      </c>
      <c r="K307" s="65">
        <v>76909</v>
      </c>
      <c r="L307" s="11">
        <v>272336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 t="s">
        <v>90</v>
      </c>
      <c r="U307" s="11">
        <f t="shared" si="46"/>
        <v>397415</v>
      </c>
      <c r="V307" s="66">
        <f t="shared" si="40"/>
        <v>3.1257068754461477</v>
      </c>
      <c r="W307" s="11"/>
      <c r="X307" s="11">
        <v>6737747.4920000006</v>
      </c>
      <c r="Y307" s="11">
        <v>12714404</v>
      </c>
      <c r="Z307" s="11">
        <f t="shared" si="41"/>
        <v>5976656.5079999994</v>
      </c>
      <c r="AA307" s="11">
        <f t="shared" si="42"/>
        <v>186812.76339235564</v>
      </c>
      <c r="AB307" s="11"/>
      <c r="AC307" s="66">
        <v>176.35237832580449</v>
      </c>
      <c r="AD307" s="66">
        <f t="shared" si="43"/>
        <v>185.93144446986415</v>
      </c>
      <c r="AE307" s="67">
        <f t="shared" si="44"/>
        <v>9.5790661440596523</v>
      </c>
      <c r="AF307" s="11">
        <v>0</v>
      </c>
      <c r="AG307" s="68">
        <v>1</v>
      </c>
      <c r="AH307" s="66">
        <f t="shared" si="45"/>
        <v>185.93144446986415</v>
      </c>
      <c r="AI307" s="11"/>
      <c r="AJ307" s="11"/>
      <c r="AK307" s="69">
        <v>176.35237832580449</v>
      </c>
      <c r="AL307" s="69">
        <v>176.35237832580449</v>
      </c>
      <c r="AM307" s="69">
        <v>176.35237832580449</v>
      </c>
      <c r="AN307" s="69">
        <v>176.35237832580449</v>
      </c>
      <c r="AO307" s="70">
        <v>185.93144446986415</v>
      </c>
      <c r="AP307" s="69">
        <f t="shared" si="47"/>
        <v>185.93144446986415</v>
      </c>
      <c r="AQ307" s="69"/>
      <c r="AR307" s="69"/>
      <c r="AS307" s="69"/>
      <c r="AT307" s="71">
        <f t="shared" si="48"/>
        <v>0</v>
      </c>
      <c r="AU307" s="69"/>
      <c r="AV307" s="72">
        <v>6.489804932587381</v>
      </c>
      <c r="AW307" s="69">
        <v>12.076053447489665</v>
      </c>
      <c r="AX307" s="73">
        <f t="shared" si="49"/>
        <v>5.5862485149022838</v>
      </c>
      <c r="BD307" s="68"/>
      <c r="BH307" s="68"/>
    </row>
    <row r="308" spans="1:60" ht="11.25" x14ac:dyDescent="0.2">
      <c r="A308" s="8">
        <v>299</v>
      </c>
      <c r="B308" s="9" t="s">
        <v>393</v>
      </c>
      <c r="C308" s="8">
        <v>0</v>
      </c>
      <c r="D308" s="64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65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f t="shared" si="46"/>
        <v>0</v>
      </c>
      <c r="V308" s="66">
        <f t="shared" si="40"/>
        <v>0</v>
      </c>
      <c r="W308" s="11"/>
      <c r="X308" s="11">
        <v>0</v>
      </c>
      <c r="Y308" s="11">
        <v>0</v>
      </c>
      <c r="Z308" s="11">
        <f t="shared" si="41"/>
        <v>0</v>
      </c>
      <c r="AA308" s="11">
        <f t="shared" si="42"/>
        <v>0</v>
      </c>
      <c r="AB308" s="11"/>
      <c r="AC308" s="66">
        <v>0</v>
      </c>
      <c r="AD308" s="66">
        <f t="shared" si="43"/>
        <v>0</v>
      </c>
      <c r="AE308" s="67">
        <f t="shared" si="44"/>
        <v>0</v>
      </c>
      <c r="AF308" s="11">
        <v>0</v>
      </c>
      <c r="AG308" s="68" t="s">
        <v>92</v>
      </c>
      <c r="AH308" s="66">
        <f t="shared" si="45"/>
        <v>0</v>
      </c>
      <c r="AI308" s="11"/>
      <c r="AJ308" s="11"/>
      <c r="AK308" s="69">
        <v>0</v>
      </c>
      <c r="AL308" s="69">
        <v>0</v>
      </c>
      <c r="AM308" s="69">
        <v>0</v>
      </c>
      <c r="AN308" s="69">
        <v>0</v>
      </c>
      <c r="AO308" s="70">
        <v>0</v>
      </c>
      <c r="AP308" s="69">
        <f t="shared" si="47"/>
        <v>0</v>
      </c>
      <c r="AQ308" s="69"/>
      <c r="AR308" s="69"/>
      <c r="AS308" s="69"/>
      <c r="AT308" s="71">
        <f t="shared" si="48"/>
        <v>0</v>
      </c>
      <c r="AU308" s="69"/>
      <c r="AV308" s="72" t="s">
        <v>93</v>
      </c>
      <c r="AW308" s="69" t="s">
        <v>93</v>
      </c>
      <c r="AX308" s="73" t="str">
        <f t="shared" si="49"/>
        <v/>
      </c>
      <c r="BD308" s="68"/>
      <c r="BH308" s="68"/>
    </row>
    <row r="309" spans="1:60" ht="11.25" x14ac:dyDescent="0.2">
      <c r="A309" s="8">
        <v>300</v>
      </c>
      <c r="B309" s="9" t="s">
        <v>394</v>
      </c>
      <c r="C309" s="8">
        <v>1</v>
      </c>
      <c r="D309" s="64">
        <v>0</v>
      </c>
      <c r="E309" s="11">
        <v>191000</v>
      </c>
      <c r="F309" s="11">
        <v>0</v>
      </c>
      <c r="G309" s="11">
        <v>0</v>
      </c>
      <c r="H309" s="11">
        <v>0</v>
      </c>
      <c r="I309" s="11">
        <v>0</v>
      </c>
      <c r="J309" s="11">
        <v>323100</v>
      </c>
      <c r="K309" s="65">
        <v>65150</v>
      </c>
      <c r="L309" s="11">
        <v>96525.03</v>
      </c>
      <c r="M309" s="11">
        <v>0</v>
      </c>
      <c r="N309" s="11">
        <v>107181</v>
      </c>
      <c r="O309" s="11">
        <v>6103.16</v>
      </c>
      <c r="P309" s="11">
        <v>0</v>
      </c>
      <c r="Q309" s="11">
        <v>0</v>
      </c>
      <c r="R309" s="11">
        <v>0</v>
      </c>
      <c r="S309" s="11">
        <v>0</v>
      </c>
      <c r="T309" s="11" t="s">
        <v>90</v>
      </c>
      <c r="U309" s="11">
        <f t="shared" si="46"/>
        <v>789059.19000000006</v>
      </c>
      <c r="V309" s="66">
        <f t="shared" si="40"/>
        <v>11.192179341977392</v>
      </c>
      <c r="W309" s="11"/>
      <c r="X309" s="11">
        <v>2300504.7399999998</v>
      </c>
      <c r="Y309" s="11">
        <v>7050094.2300000004</v>
      </c>
      <c r="Z309" s="11">
        <f t="shared" si="41"/>
        <v>4749589.49</v>
      </c>
      <c r="AA309" s="11">
        <f t="shared" si="42"/>
        <v>531582.57372850936</v>
      </c>
      <c r="AB309" s="11"/>
      <c r="AC309" s="66">
        <v>280.74392899328598</v>
      </c>
      <c r="AD309" s="66">
        <f t="shared" si="43"/>
        <v>283.35136819894109</v>
      </c>
      <c r="AE309" s="67">
        <f t="shared" si="44"/>
        <v>2.6074392056551119</v>
      </c>
      <c r="AF309" s="11">
        <v>1</v>
      </c>
      <c r="AG309" s="68">
        <v>1</v>
      </c>
      <c r="AH309" s="66">
        <f t="shared" si="45"/>
        <v>283.35136819894109</v>
      </c>
      <c r="AI309" s="11"/>
      <c r="AJ309" s="11"/>
      <c r="AK309" s="69">
        <v>280.74392899328598</v>
      </c>
      <c r="AL309" s="69">
        <v>280.82384210619909</v>
      </c>
      <c r="AM309" s="69">
        <v>280.74426438829857</v>
      </c>
      <c r="AN309" s="69">
        <v>280.74392899328598</v>
      </c>
      <c r="AO309" s="70">
        <v>279.67348800726148</v>
      </c>
      <c r="AP309" s="69">
        <f t="shared" si="47"/>
        <v>283.35136819894109</v>
      </c>
      <c r="AQ309" s="69"/>
      <c r="AR309" s="69"/>
      <c r="AS309" s="69"/>
      <c r="AT309" s="71">
        <f t="shared" si="48"/>
        <v>3.6778801916796056</v>
      </c>
      <c r="AU309" s="69"/>
      <c r="AV309" s="72">
        <v>-0.74986568470976567</v>
      </c>
      <c r="AW309" s="69">
        <v>2.3039163814429391</v>
      </c>
      <c r="AX309" s="73">
        <f t="shared" si="49"/>
        <v>3.0537820661527046</v>
      </c>
      <c r="BD309" s="68"/>
      <c r="BH309" s="68"/>
    </row>
    <row r="310" spans="1:60" ht="11.25" x14ac:dyDescent="0.2">
      <c r="A310" s="8">
        <v>301</v>
      </c>
      <c r="B310" s="9" t="s">
        <v>395</v>
      </c>
      <c r="C310" s="8">
        <v>1</v>
      </c>
      <c r="D310" s="64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210786</v>
      </c>
      <c r="J310" s="11">
        <v>751442</v>
      </c>
      <c r="K310" s="65">
        <v>881349</v>
      </c>
      <c r="L310" s="11">
        <v>589451</v>
      </c>
      <c r="M310" s="11">
        <v>5867</v>
      </c>
      <c r="N310" s="11">
        <v>20152</v>
      </c>
      <c r="O310" s="11">
        <v>124285</v>
      </c>
      <c r="P310" s="11">
        <v>0</v>
      </c>
      <c r="Q310" s="11">
        <v>0</v>
      </c>
      <c r="R310" s="11">
        <v>0</v>
      </c>
      <c r="S310" s="11">
        <v>0</v>
      </c>
      <c r="T310" s="11" t="s">
        <v>101</v>
      </c>
      <c r="U310" s="11">
        <f t="shared" si="46"/>
        <v>2170716.2999999998</v>
      </c>
      <c r="V310" s="66">
        <f t="shared" si="40"/>
        <v>7.8085087731860057</v>
      </c>
      <c r="W310" s="11"/>
      <c r="X310" s="11">
        <v>21286361.979999997</v>
      </c>
      <c r="Y310" s="11">
        <v>27799370.699999999</v>
      </c>
      <c r="Z310" s="11">
        <f t="shared" si="41"/>
        <v>6513008.7200000025</v>
      </c>
      <c r="AA310" s="11">
        <f t="shared" si="42"/>
        <v>508568.85729956976</v>
      </c>
      <c r="AB310" s="11"/>
      <c r="AC310" s="66">
        <v>134.65258577639557</v>
      </c>
      <c r="AD310" s="66">
        <f t="shared" si="43"/>
        <v>128.2079195512226</v>
      </c>
      <c r="AE310" s="67">
        <f t="shared" si="44"/>
        <v>-6.4446662251729663</v>
      </c>
      <c r="AF310" s="11">
        <v>89</v>
      </c>
      <c r="AG310" s="68">
        <v>1</v>
      </c>
      <c r="AH310" s="66">
        <f t="shared" si="45"/>
        <v>128.2079195512226</v>
      </c>
      <c r="AI310" s="11"/>
      <c r="AJ310" s="11"/>
      <c r="AK310" s="69">
        <v>134.65258577639557</v>
      </c>
      <c r="AL310" s="69">
        <v>134.65258740176989</v>
      </c>
      <c r="AM310" s="69">
        <v>134.65258577639557</v>
      </c>
      <c r="AN310" s="69">
        <v>134.65258577639557</v>
      </c>
      <c r="AO310" s="70">
        <v>128.22984221377106</v>
      </c>
      <c r="AP310" s="69">
        <f t="shared" si="47"/>
        <v>128.2079195512226</v>
      </c>
      <c r="AQ310" s="69"/>
      <c r="AR310" s="69"/>
      <c r="AS310" s="69"/>
      <c r="AT310" s="71">
        <f t="shared" si="48"/>
        <v>-2.1922662548462313E-2</v>
      </c>
      <c r="AU310" s="69"/>
      <c r="AV310" s="72">
        <v>5.5778335633287979</v>
      </c>
      <c r="AW310" s="69">
        <v>0.60040638441051331</v>
      </c>
      <c r="AX310" s="73">
        <f t="shared" si="49"/>
        <v>-4.9774271789182842</v>
      </c>
      <c r="BD310" s="68"/>
      <c r="BH310" s="68"/>
    </row>
    <row r="311" spans="1:60" ht="11.25" x14ac:dyDescent="0.2">
      <c r="A311" s="8">
        <v>302</v>
      </c>
      <c r="B311" s="9" t="s">
        <v>396</v>
      </c>
      <c r="C311" s="8">
        <v>0</v>
      </c>
      <c r="D311" s="64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65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f t="shared" si="46"/>
        <v>0</v>
      </c>
      <c r="V311" s="66">
        <f t="shared" si="40"/>
        <v>0</v>
      </c>
      <c r="W311" s="11"/>
      <c r="X311" s="11">
        <v>268153.68999999994</v>
      </c>
      <c r="Y311" s="11">
        <v>294685</v>
      </c>
      <c r="Z311" s="11">
        <f t="shared" si="41"/>
        <v>26531.310000000056</v>
      </c>
      <c r="AA311" s="11">
        <f t="shared" si="42"/>
        <v>0</v>
      </c>
      <c r="AB311" s="11"/>
      <c r="AC311" s="66">
        <v>0</v>
      </c>
      <c r="AD311" s="66">
        <f t="shared" si="43"/>
        <v>0</v>
      </c>
      <c r="AE311" s="67">
        <f t="shared" si="44"/>
        <v>0</v>
      </c>
      <c r="AF311" s="11">
        <v>0</v>
      </c>
      <c r="AG311" s="68" t="s">
        <v>92</v>
      </c>
      <c r="AH311" s="66">
        <f t="shared" si="45"/>
        <v>0</v>
      </c>
      <c r="AI311" s="11"/>
      <c r="AJ311" s="11"/>
      <c r="AK311" s="69">
        <v>0</v>
      </c>
      <c r="AL311" s="69">
        <v>0</v>
      </c>
      <c r="AM311" s="69">
        <v>0</v>
      </c>
      <c r="AN311" s="69">
        <v>0</v>
      </c>
      <c r="AO311" s="70">
        <v>0</v>
      </c>
      <c r="AP311" s="69">
        <f t="shared" si="47"/>
        <v>0</v>
      </c>
      <c r="AQ311" s="69"/>
      <c r="AR311" s="69"/>
      <c r="AS311" s="69"/>
      <c r="AT311" s="71">
        <f t="shared" si="48"/>
        <v>0</v>
      </c>
      <c r="AU311" s="69"/>
      <c r="AV311" s="72" t="s">
        <v>93</v>
      </c>
      <c r="AW311" s="69" t="s">
        <v>93</v>
      </c>
      <c r="AX311" s="73" t="str">
        <f t="shared" si="49"/>
        <v/>
      </c>
      <c r="BD311" s="68"/>
      <c r="BH311" s="68"/>
    </row>
    <row r="312" spans="1:60" ht="11.25" x14ac:dyDescent="0.2">
      <c r="A312" s="8">
        <v>303</v>
      </c>
      <c r="B312" s="9" t="s">
        <v>397</v>
      </c>
      <c r="C312" s="8">
        <v>0</v>
      </c>
      <c r="D312" s="64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65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f t="shared" si="46"/>
        <v>0</v>
      </c>
      <c r="V312" s="66">
        <f t="shared" si="40"/>
        <v>0</v>
      </c>
      <c r="W312" s="11"/>
      <c r="X312" s="11">
        <v>82453.8</v>
      </c>
      <c r="Y312" s="11">
        <v>106396.75</v>
      </c>
      <c r="Z312" s="11">
        <f t="shared" si="41"/>
        <v>23942.949999999997</v>
      </c>
      <c r="AA312" s="11">
        <f t="shared" si="42"/>
        <v>0</v>
      </c>
      <c r="AB312" s="11"/>
      <c r="AC312" s="66">
        <v>0</v>
      </c>
      <c r="AD312" s="66">
        <f t="shared" si="43"/>
        <v>0</v>
      </c>
      <c r="AE312" s="67">
        <f t="shared" si="44"/>
        <v>0</v>
      </c>
      <c r="AF312" s="11">
        <v>0</v>
      </c>
      <c r="AG312" s="68" t="s">
        <v>92</v>
      </c>
      <c r="AH312" s="66">
        <f t="shared" si="45"/>
        <v>0</v>
      </c>
      <c r="AI312" s="11"/>
      <c r="AJ312" s="11"/>
      <c r="AK312" s="69">
        <v>0</v>
      </c>
      <c r="AL312" s="69">
        <v>0</v>
      </c>
      <c r="AM312" s="69">
        <v>0</v>
      </c>
      <c r="AN312" s="69">
        <v>0</v>
      </c>
      <c r="AO312" s="70">
        <v>0</v>
      </c>
      <c r="AP312" s="69">
        <f t="shared" si="47"/>
        <v>0</v>
      </c>
      <c r="AQ312" s="69"/>
      <c r="AR312" s="69"/>
      <c r="AS312" s="69"/>
      <c r="AT312" s="71">
        <f t="shared" si="48"/>
        <v>0</v>
      </c>
      <c r="AU312" s="69"/>
      <c r="AV312" s="72" t="s">
        <v>93</v>
      </c>
      <c r="AW312" s="69" t="s">
        <v>93</v>
      </c>
      <c r="AX312" s="73" t="str">
        <f t="shared" si="49"/>
        <v/>
      </c>
      <c r="BD312" s="68"/>
      <c r="BH312" s="68"/>
    </row>
    <row r="313" spans="1:60" ht="11.25" x14ac:dyDescent="0.2">
      <c r="A313" s="8">
        <v>304</v>
      </c>
      <c r="B313" s="9" t="s">
        <v>398</v>
      </c>
      <c r="C313" s="8">
        <v>1</v>
      </c>
      <c r="D313" s="64">
        <v>0</v>
      </c>
      <c r="E313" s="11">
        <v>0</v>
      </c>
      <c r="F313" s="11">
        <v>97775</v>
      </c>
      <c r="G313" s="11">
        <v>0</v>
      </c>
      <c r="H313" s="11">
        <v>0</v>
      </c>
      <c r="I313" s="11">
        <v>72458</v>
      </c>
      <c r="J313" s="11">
        <v>327781</v>
      </c>
      <c r="K313" s="65">
        <v>684515</v>
      </c>
      <c r="L313" s="11">
        <v>641705</v>
      </c>
      <c r="M313" s="11">
        <v>0</v>
      </c>
      <c r="N313" s="11">
        <v>152017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 t="s">
        <v>90</v>
      </c>
      <c r="U313" s="11">
        <f t="shared" si="46"/>
        <v>1976251</v>
      </c>
      <c r="V313" s="66">
        <f t="shared" si="40"/>
        <v>6.8234069342490447</v>
      </c>
      <c r="W313" s="11"/>
      <c r="X313" s="11">
        <v>22214657.669999998</v>
      </c>
      <c r="Y313" s="11">
        <v>28962819</v>
      </c>
      <c r="Z313" s="11">
        <f t="shared" si="41"/>
        <v>6748161.3300000019</v>
      </c>
      <c r="AA313" s="11">
        <f t="shared" si="42"/>
        <v>460454.50812553271</v>
      </c>
      <c r="AB313" s="11"/>
      <c r="AC313" s="66">
        <v>134.07165351989849</v>
      </c>
      <c r="AD313" s="66">
        <f t="shared" si="43"/>
        <v>128.30431562474971</v>
      </c>
      <c r="AE313" s="67">
        <f t="shared" si="44"/>
        <v>-5.7673378951487848</v>
      </c>
      <c r="AF313" s="11">
        <v>2</v>
      </c>
      <c r="AG313" s="68">
        <v>1</v>
      </c>
      <c r="AH313" s="66">
        <f t="shared" si="45"/>
        <v>128.30431562474971</v>
      </c>
      <c r="AI313" s="11"/>
      <c r="AJ313" s="11"/>
      <c r="AK313" s="69">
        <v>134.07165351989849</v>
      </c>
      <c r="AL313" s="69">
        <v>134.46594190636995</v>
      </c>
      <c r="AM313" s="69">
        <v>134.07165351989849</v>
      </c>
      <c r="AN313" s="69">
        <v>134.07165351989849</v>
      </c>
      <c r="AO313" s="70">
        <v>128.27302538969946</v>
      </c>
      <c r="AP313" s="69">
        <f t="shared" si="47"/>
        <v>128.30431562474971</v>
      </c>
      <c r="AQ313" s="69"/>
      <c r="AR313" s="69"/>
      <c r="AS313" s="69"/>
      <c r="AT313" s="71">
        <f t="shared" si="48"/>
        <v>3.1290235050249748E-2</v>
      </c>
      <c r="AU313" s="69"/>
      <c r="AV313" s="72">
        <v>8.4460580965366887</v>
      </c>
      <c r="AW313" s="69">
        <v>4.1842001753249392</v>
      </c>
      <c r="AX313" s="73">
        <f t="shared" si="49"/>
        <v>-4.2618579212117496</v>
      </c>
      <c r="BD313" s="68"/>
      <c r="BH313" s="68"/>
    </row>
    <row r="314" spans="1:60" ht="11.25" x14ac:dyDescent="0.2">
      <c r="A314" s="8">
        <v>305</v>
      </c>
      <c r="B314" s="9" t="s">
        <v>399</v>
      </c>
      <c r="C314" s="8">
        <v>1</v>
      </c>
      <c r="D314" s="64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1962474</v>
      </c>
      <c r="K314" s="65">
        <v>0</v>
      </c>
      <c r="L314" s="11">
        <v>3828360.8220000002</v>
      </c>
      <c r="M314" s="11">
        <v>0</v>
      </c>
      <c r="N314" s="11">
        <v>0</v>
      </c>
      <c r="O314" s="11">
        <v>115954.16</v>
      </c>
      <c r="P314" s="11">
        <v>0</v>
      </c>
      <c r="Q314" s="11">
        <v>0</v>
      </c>
      <c r="R314" s="11">
        <v>0</v>
      </c>
      <c r="S314" s="11">
        <v>0</v>
      </c>
      <c r="T314" s="11" t="s">
        <v>90</v>
      </c>
      <c r="U314" s="11">
        <f t="shared" si="46"/>
        <v>5906788.9820000008</v>
      </c>
      <c r="V314" s="66">
        <f t="shared" si="40"/>
        <v>9.430780030614617</v>
      </c>
      <c r="W314" s="11"/>
      <c r="X314" s="11">
        <v>43061534.5506</v>
      </c>
      <c r="Y314" s="11">
        <v>62633090.399999999</v>
      </c>
      <c r="Z314" s="11">
        <f t="shared" si="41"/>
        <v>19571555.849399999</v>
      </c>
      <c r="AA314" s="11">
        <f t="shared" si="42"/>
        <v>1845750.3807258022</v>
      </c>
      <c r="AB314" s="11"/>
      <c r="AC314" s="66">
        <v>141.96475026990595</v>
      </c>
      <c r="AD314" s="66">
        <f t="shared" si="43"/>
        <v>141.16389639539034</v>
      </c>
      <c r="AE314" s="67">
        <f t="shared" si="44"/>
        <v>-0.80085387451561019</v>
      </c>
      <c r="AF314" s="11">
        <v>78</v>
      </c>
      <c r="AG314" s="68">
        <v>1</v>
      </c>
      <c r="AH314" s="66">
        <f t="shared" si="45"/>
        <v>141.16389639539034</v>
      </c>
      <c r="AI314" s="11"/>
      <c r="AJ314" s="11"/>
      <c r="AK314" s="69">
        <v>141.96475026990595</v>
      </c>
      <c r="AL314" s="69">
        <v>141.96468544636721</v>
      </c>
      <c r="AM314" s="69">
        <v>141.96475026990595</v>
      </c>
      <c r="AN314" s="69">
        <v>141.96475026990595</v>
      </c>
      <c r="AO314" s="70">
        <v>141.32021758219847</v>
      </c>
      <c r="AP314" s="69">
        <f t="shared" si="47"/>
        <v>141.16389639539034</v>
      </c>
      <c r="AQ314" s="69"/>
      <c r="AR314" s="69"/>
      <c r="AS314" s="69"/>
      <c r="AT314" s="71">
        <f t="shared" si="48"/>
        <v>-0.15632118680812823</v>
      </c>
      <c r="AU314" s="69"/>
      <c r="AV314" s="72">
        <v>5.0855167065879243</v>
      </c>
      <c r="AW314" s="69">
        <v>4.1253738085132277</v>
      </c>
      <c r="AX314" s="73">
        <f t="shared" si="49"/>
        <v>-0.96014289807469666</v>
      </c>
      <c r="BD314" s="68"/>
      <c r="BH314" s="68"/>
    </row>
    <row r="315" spans="1:60" ht="11.25" x14ac:dyDescent="0.2">
      <c r="A315" s="8">
        <v>306</v>
      </c>
      <c r="B315" s="9" t="s">
        <v>400</v>
      </c>
      <c r="C315" s="8">
        <v>1</v>
      </c>
      <c r="D315" s="64">
        <v>0</v>
      </c>
      <c r="E315" s="11">
        <v>131450</v>
      </c>
      <c r="F315" s="11">
        <v>0</v>
      </c>
      <c r="G315" s="11">
        <v>0</v>
      </c>
      <c r="H315" s="11">
        <v>0</v>
      </c>
      <c r="I315" s="11">
        <v>0</v>
      </c>
      <c r="J315" s="11">
        <v>69576</v>
      </c>
      <c r="K315" s="65">
        <v>57308</v>
      </c>
      <c r="L315" s="11">
        <v>76685</v>
      </c>
      <c r="M315" s="11">
        <v>0</v>
      </c>
      <c r="N315" s="11">
        <v>20492</v>
      </c>
      <c r="O315" s="11">
        <v>6188.7</v>
      </c>
      <c r="P315" s="11">
        <v>0</v>
      </c>
      <c r="Q315" s="11">
        <v>0</v>
      </c>
      <c r="R315" s="11">
        <v>0</v>
      </c>
      <c r="S315" s="11">
        <v>0</v>
      </c>
      <c r="T315" s="11" t="s">
        <v>101</v>
      </c>
      <c r="U315" s="11">
        <f t="shared" si="46"/>
        <v>308020.2</v>
      </c>
      <c r="V315" s="66">
        <f t="shared" si="40"/>
        <v>13.429841636362488</v>
      </c>
      <c r="W315" s="11"/>
      <c r="X315" s="11">
        <v>1628374.74</v>
      </c>
      <c r="Y315" s="11">
        <v>2293550.5</v>
      </c>
      <c r="Z315" s="11">
        <f t="shared" si="41"/>
        <v>665175.76</v>
      </c>
      <c r="AA315" s="11">
        <f t="shared" si="42"/>
        <v>89332.051171470623</v>
      </c>
      <c r="AB315" s="11"/>
      <c r="AC315" s="66">
        <v>123.47558249216435</v>
      </c>
      <c r="AD315" s="66">
        <f t="shared" si="43"/>
        <v>135.3630951576005</v>
      </c>
      <c r="AE315" s="67">
        <f t="shared" si="44"/>
        <v>11.887512665436148</v>
      </c>
      <c r="AF315" s="11">
        <v>5</v>
      </c>
      <c r="AG315" s="68">
        <v>1</v>
      </c>
      <c r="AH315" s="66">
        <f t="shared" si="45"/>
        <v>135.3630951576005</v>
      </c>
      <c r="AI315" s="11"/>
      <c r="AJ315" s="11"/>
      <c r="AK315" s="69">
        <v>123.47558249216435</v>
      </c>
      <c r="AL315" s="69">
        <v>123.52905414334398</v>
      </c>
      <c r="AM315" s="69">
        <v>123.47797865043057</v>
      </c>
      <c r="AN315" s="69">
        <v>123.47558249216435</v>
      </c>
      <c r="AO315" s="70">
        <v>135.53264633768754</v>
      </c>
      <c r="AP315" s="69">
        <f t="shared" si="47"/>
        <v>135.3630951576005</v>
      </c>
      <c r="AQ315" s="69"/>
      <c r="AR315" s="69"/>
      <c r="AS315" s="69"/>
      <c r="AT315" s="71">
        <f t="shared" si="48"/>
        <v>-0.16955118008704062</v>
      </c>
      <c r="AU315" s="69"/>
      <c r="AV315" s="72">
        <v>-8.9090353608650261</v>
      </c>
      <c r="AW315" s="69">
        <v>0.24935648541626271</v>
      </c>
      <c r="AX315" s="73">
        <f t="shared" si="49"/>
        <v>9.1583918462812886</v>
      </c>
      <c r="BD315" s="68"/>
      <c r="BH315" s="68"/>
    </row>
    <row r="316" spans="1:60" ht="11.25" x14ac:dyDescent="0.2">
      <c r="A316" s="8">
        <v>307</v>
      </c>
      <c r="B316" s="9" t="s">
        <v>401</v>
      </c>
      <c r="C316" s="8">
        <v>1</v>
      </c>
      <c r="D316" s="64">
        <v>0</v>
      </c>
      <c r="E316" s="11">
        <v>44509</v>
      </c>
      <c r="F316" s="11">
        <v>0</v>
      </c>
      <c r="G316" s="11">
        <v>0</v>
      </c>
      <c r="H316" s="11">
        <v>0</v>
      </c>
      <c r="I316" s="11">
        <v>80370</v>
      </c>
      <c r="J316" s="11">
        <v>605039</v>
      </c>
      <c r="K316" s="65">
        <v>657986</v>
      </c>
      <c r="L316" s="11">
        <v>1486158</v>
      </c>
      <c r="M316" s="11">
        <v>15970</v>
      </c>
      <c r="N316" s="11">
        <v>0</v>
      </c>
      <c r="O316" s="11">
        <v>33768</v>
      </c>
      <c r="P316" s="11">
        <v>0</v>
      </c>
      <c r="Q316" s="11">
        <v>0</v>
      </c>
      <c r="R316" s="11">
        <v>0</v>
      </c>
      <c r="S316" s="11">
        <v>0</v>
      </c>
      <c r="T316" s="11" t="s">
        <v>90</v>
      </c>
      <c r="U316" s="11">
        <f t="shared" si="46"/>
        <v>2923800</v>
      </c>
      <c r="V316" s="66">
        <f t="shared" si="40"/>
        <v>4.5802454443217968</v>
      </c>
      <c r="W316" s="11"/>
      <c r="X316" s="11">
        <v>47191402.9124</v>
      </c>
      <c r="Y316" s="11">
        <v>63835007</v>
      </c>
      <c r="Z316" s="11">
        <f t="shared" si="41"/>
        <v>16643604.0876</v>
      </c>
      <c r="AA316" s="11">
        <f t="shared" si="42"/>
        <v>762317.91799325543</v>
      </c>
      <c r="AB316" s="11"/>
      <c r="AC316" s="66">
        <v>141.83032900099181</v>
      </c>
      <c r="AD316" s="66">
        <f t="shared" si="43"/>
        <v>133.65292233224494</v>
      </c>
      <c r="AE316" s="67">
        <f t="shared" si="44"/>
        <v>-8.1774066687468689</v>
      </c>
      <c r="AF316" s="11">
        <v>16</v>
      </c>
      <c r="AG316" s="68">
        <v>1</v>
      </c>
      <c r="AH316" s="66">
        <f t="shared" si="45"/>
        <v>133.65292233224494</v>
      </c>
      <c r="AI316" s="11"/>
      <c r="AJ316" s="11"/>
      <c r="AK316" s="69">
        <v>141.83032900099181</v>
      </c>
      <c r="AL316" s="69">
        <v>142.18168162918124</v>
      </c>
      <c r="AM316" s="69">
        <v>141.83276014547715</v>
      </c>
      <c r="AN316" s="69">
        <v>141.83032900099181</v>
      </c>
      <c r="AO316" s="70">
        <v>133.94346809831822</v>
      </c>
      <c r="AP316" s="69">
        <f t="shared" si="47"/>
        <v>133.65292233224494</v>
      </c>
      <c r="AQ316" s="69"/>
      <c r="AR316" s="69"/>
      <c r="AS316" s="69"/>
      <c r="AT316" s="71">
        <f t="shared" si="48"/>
        <v>-0.29054576607327931</v>
      </c>
      <c r="AU316" s="69"/>
      <c r="AV316" s="72">
        <v>9.1674053160465245</v>
      </c>
      <c r="AW316" s="69">
        <v>2.7276815453090233</v>
      </c>
      <c r="AX316" s="73">
        <f t="shared" si="49"/>
        <v>-6.4397237707375012</v>
      </c>
      <c r="BD316" s="68"/>
      <c r="BH316" s="68"/>
    </row>
    <row r="317" spans="1:60" ht="11.25" x14ac:dyDescent="0.2">
      <c r="A317" s="8">
        <v>308</v>
      </c>
      <c r="B317" s="9" t="s">
        <v>402</v>
      </c>
      <c r="C317" s="8">
        <v>1</v>
      </c>
      <c r="D317" s="64">
        <v>0</v>
      </c>
      <c r="E317" s="11">
        <v>60944</v>
      </c>
      <c r="F317" s="11">
        <v>0</v>
      </c>
      <c r="G317" s="11">
        <v>0</v>
      </c>
      <c r="H317" s="11">
        <v>0</v>
      </c>
      <c r="I317" s="11">
        <v>0</v>
      </c>
      <c r="J317" s="11">
        <v>3028403</v>
      </c>
      <c r="K317" s="65">
        <v>1171934</v>
      </c>
      <c r="L317" s="11">
        <v>9250000</v>
      </c>
      <c r="M317" s="11">
        <v>49513</v>
      </c>
      <c r="N317" s="11">
        <v>0</v>
      </c>
      <c r="O317" s="11">
        <v>26803</v>
      </c>
      <c r="P317" s="11">
        <v>0</v>
      </c>
      <c r="Q317" s="11">
        <v>0</v>
      </c>
      <c r="R317" s="11">
        <v>0</v>
      </c>
      <c r="S317" s="11">
        <v>0</v>
      </c>
      <c r="T317" s="11" t="s">
        <v>90</v>
      </c>
      <c r="U317" s="11">
        <f t="shared" si="46"/>
        <v>13587597</v>
      </c>
      <c r="V317" s="66">
        <f t="shared" si="40"/>
        <v>10.650434881001701</v>
      </c>
      <c r="W317" s="11"/>
      <c r="X317" s="11">
        <v>98129290.060850009</v>
      </c>
      <c r="Y317" s="11">
        <v>127577860.92131902</v>
      </c>
      <c r="Z317" s="11">
        <f t="shared" si="41"/>
        <v>29448570.860469013</v>
      </c>
      <c r="AA317" s="11">
        <f t="shared" si="42"/>
        <v>3136400.8628798947</v>
      </c>
      <c r="AB317" s="11"/>
      <c r="AC317" s="66">
        <v>141.25484456461166</v>
      </c>
      <c r="AD317" s="66">
        <f t="shared" si="43"/>
        <v>126.81377800784345</v>
      </c>
      <c r="AE317" s="67">
        <f t="shared" si="44"/>
        <v>-14.441066556768206</v>
      </c>
      <c r="AF317" s="11">
        <v>11</v>
      </c>
      <c r="AG317" s="68">
        <v>1</v>
      </c>
      <c r="AH317" s="66">
        <f t="shared" si="45"/>
        <v>126.81377800784345</v>
      </c>
      <c r="AI317" s="11"/>
      <c r="AJ317" s="11"/>
      <c r="AK317" s="69">
        <v>141.25484456461166</v>
      </c>
      <c r="AL317" s="69">
        <v>141.24501256388507</v>
      </c>
      <c r="AM317" s="69">
        <v>141.25484456461166</v>
      </c>
      <c r="AN317" s="69">
        <v>141.25484456461166</v>
      </c>
      <c r="AO317" s="70">
        <v>126.90550048973873</v>
      </c>
      <c r="AP317" s="69">
        <f t="shared" si="47"/>
        <v>126.81377800784345</v>
      </c>
      <c r="AQ317" s="69"/>
      <c r="AR317" s="69"/>
      <c r="AS317" s="69"/>
      <c r="AT317" s="71">
        <f t="shared" si="48"/>
        <v>-9.1722481895274655E-2</v>
      </c>
      <c r="AU317" s="69"/>
      <c r="AV317" s="72">
        <v>11.538564033538364</v>
      </c>
      <c r="AW317" s="69">
        <v>-0.7814686681805979</v>
      </c>
      <c r="AX317" s="73">
        <f t="shared" si="49"/>
        <v>-12.320032701718961</v>
      </c>
      <c r="BD317" s="68"/>
      <c r="BH317" s="68"/>
    </row>
    <row r="318" spans="1:60" ht="11.25" x14ac:dyDescent="0.2">
      <c r="A318" s="8">
        <v>309</v>
      </c>
      <c r="B318" s="9" t="s">
        <v>403</v>
      </c>
      <c r="C318" s="8">
        <v>1</v>
      </c>
      <c r="D318" s="64">
        <v>0</v>
      </c>
      <c r="E318" s="11">
        <v>79593</v>
      </c>
      <c r="F318" s="11">
        <v>0</v>
      </c>
      <c r="G318" s="11">
        <v>0</v>
      </c>
      <c r="H318" s="11">
        <v>0</v>
      </c>
      <c r="I318" s="11">
        <v>0</v>
      </c>
      <c r="J318" s="11">
        <v>507477</v>
      </c>
      <c r="K318" s="65">
        <v>332073</v>
      </c>
      <c r="L318" s="11">
        <v>443000</v>
      </c>
      <c r="M318" s="11">
        <v>13583</v>
      </c>
      <c r="N318" s="11">
        <v>267935</v>
      </c>
      <c r="O318" s="11">
        <v>7593.88</v>
      </c>
      <c r="P318" s="11">
        <v>0</v>
      </c>
      <c r="Q318" s="11">
        <v>0</v>
      </c>
      <c r="R318" s="11">
        <v>0</v>
      </c>
      <c r="S318" s="11">
        <v>0</v>
      </c>
      <c r="T318" s="11" t="s">
        <v>257</v>
      </c>
      <c r="U318" s="11">
        <f t="shared" si="46"/>
        <v>1651254.88</v>
      </c>
      <c r="V318" s="66">
        <f t="shared" si="40"/>
        <v>7.9340732712684421</v>
      </c>
      <c r="W318" s="11"/>
      <c r="X318" s="11">
        <v>19400007.25</v>
      </c>
      <c r="Y318" s="11">
        <v>20812196</v>
      </c>
      <c r="Z318" s="11">
        <f t="shared" si="41"/>
        <v>1412188.75</v>
      </c>
      <c r="AA318" s="11">
        <f t="shared" si="42"/>
        <v>112044.09015360993</v>
      </c>
      <c r="AB318" s="11"/>
      <c r="AC318" s="66">
        <v>105.8330741062304</v>
      </c>
      <c r="AD318" s="66">
        <f t="shared" si="43"/>
        <v>106.70177409261737</v>
      </c>
      <c r="AE318" s="67">
        <f t="shared" si="44"/>
        <v>0.86869998638697155</v>
      </c>
      <c r="AF318" s="11">
        <v>3</v>
      </c>
      <c r="AG318" s="68">
        <v>1</v>
      </c>
      <c r="AH318" s="66">
        <f t="shared" si="45"/>
        <v>106.70177409261737</v>
      </c>
      <c r="AI318" s="11"/>
      <c r="AJ318" s="11"/>
      <c r="AK318" s="69">
        <v>105.8330741062304</v>
      </c>
      <c r="AL318" s="69">
        <v>95.883019147823873</v>
      </c>
      <c r="AM318" s="69">
        <v>95.883044839193801</v>
      </c>
      <c r="AN318" s="69">
        <v>105.8330741062304</v>
      </c>
      <c r="AO318" s="70">
        <v>93.544119680676914</v>
      </c>
      <c r="AP318" s="69">
        <f t="shared" si="47"/>
        <v>106.70177409261737</v>
      </c>
      <c r="AQ318" s="69"/>
      <c r="AR318" s="69"/>
      <c r="AS318" s="69"/>
      <c r="AT318" s="71">
        <f t="shared" si="48"/>
        <v>13.157654411940456</v>
      </c>
      <c r="AU318" s="69"/>
      <c r="AV318" s="72">
        <v>7.9840479700763565</v>
      </c>
      <c r="AW318" s="69">
        <v>8.9925117789626103</v>
      </c>
      <c r="AX318" s="73">
        <f t="shared" si="49"/>
        <v>1.0084638088862539</v>
      </c>
      <c r="BD318" s="68"/>
      <c r="BH318" s="68"/>
    </row>
    <row r="319" spans="1:60" ht="11.25" x14ac:dyDescent="0.2">
      <c r="A319" s="8">
        <v>310</v>
      </c>
      <c r="B319" s="9" t="s">
        <v>404</v>
      </c>
      <c r="C319" s="8">
        <v>1</v>
      </c>
      <c r="D319" s="64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827882</v>
      </c>
      <c r="K319" s="65">
        <v>1227650</v>
      </c>
      <c r="L319" s="11">
        <v>1782775.22</v>
      </c>
      <c r="M319" s="11">
        <v>7349</v>
      </c>
      <c r="N319" s="11">
        <v>689907</v>
      </c>
      <c r="O319" s="11">
        <v>174159.02</v>
      </c>
      <c r="P319" s="11">
        <v>0</v>
      </c>
      <c r="Q319" s="11">
        <v>0</v>
      </c>
      <c r="R319" s="11">
        <v>0</v>
      </c>
      <c r="S319" s="11">
        <v>0</v>
      </c>
      <c r="T319" s="11" t="s">
        <v>90</v>
      </c>
      <c r="U319" s="11">
        <f t="shared" si="46"/>
        <v>4709722.2399999993</v>
      </c>
      <c r="V319" s="66">
        <f t="shared" si="40"/>
        <v>10.528415518652382</v>
      </c>
      <c r="W319" s="11"/>
      <c r="X319" s="11">
        <v>37763668.480000004</v>
      </c>
      <c r="Y319" s="11">
        <v>44733438.109999999</v>
      </c>
      <c r="Z319" s="11">
        <f t="shared" si="41"/>
        <v>6969769.6299999952</v>
      </c>
      <c r="AA319" s="11">
        <f t="shared" si="42"/>
        <v>733806.30733924021</v>
      </c>
      <c r="AB319" s="11"/>
      <c r="AC319" s="66">
        <v>121.19008348181117</v>
      </c>
      <c r="AD319" s="66">
        <f t="shared" si="43"/>
        <v>116.51312908321758</v>
      </c>
      <c r="AE319" s="67">
        <f t="shared" si="44"/>
        <v>-4.676954398593594</v>
      </c>
      <c r="AF319" s="11">
        <v>122</v>
      </c>
      <c r="AG319" s="68">
        <v>1</v>
      </c>
      <c r="AH319" s="66">
        <f t="shared" si="45"/>
        <v>116.51312908321758</v>
      </c>
      <c r="AI319" s="11"/>
      <c r="AJ319" s="11"/>
      <c r="AK319" s="69">
        <v>121.19008348181117</v>
      </c>
      <c r="AL319" s="69">
        <v>132.5373618810583</v>
      </c>
      <c r="AM319" s="69">
        <v>132.5373618810583</v>
      </c>
      <c r="AN319" s="69">
        <v>121.19008348181117</v>
      </c>
      <c r="AO319" s="70">
        <v>121.19008348181117</v>
      </c>
      <c r="AP319" s="69">
        <f t="shared" si="47"/>
        <v>116.51312908321758</v>
      </c>
      <c r="AQ319" s="69"/>
      <c r="AR319" s="69"/>
      <c r="AS319" s="69"/>
      <c r="AT319" s="71">
        <f t="shared" si="48"/>
        <v>-4.676954398593594</v>
      </c>
      <c r="AU319" s="69"/>
      <c r="AV319" s="72">
        <v>10.003132547590765</v>
      </c>
      <c r="AW319" s="69">
        <v>5.5854840140260498</v>
      </c>
      <c r="AX319" s="73">
        <f t="shared" si="49"/>
        <v>-4.4176485335647149</v>
      </c>
      <c r="BD319" s="68"/>
      <c r="BH319" s="68"/>
    </row>
    <row r="320" spans="1:60" ht="11.25" x14ac:dyDescent="0.2">
      <c r="A320" s="8">
        <v>311</v>
      </c>
      <c r="B320" s="9" t="s">
        <v>405</v>
      </c>
      <c r="C320" s="8">
        <v>0</v>
      </c>
      <c r="D320" s="64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65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f t="shared" si="46"/>
        <v>0</v>
      </c>
      <c r="V320" s="66">
        <f t="shared" si="40"/>
        <v>0</v>
      </c>
      <c r="W320" s="11"/>
      <c r="X320" s="11">
        <v>16490.760000000002</v>
      </c>
      <c r="Y320" s="11">
        <v>20612</v>
      </c>
      <c r="Z320" s="11">
        <f t="shared" si="41"/>
        <v>4121.239999999998</v>
      </c>
      <c r="AA320" s="11">
        <f t="shared" si="42"/>
        <v>0</v>
      </c>
      <c r="AB320" s="11"/>
      <c r="AC320" s="66">
        <v>0</v>
      </c>
      <c r="AD320" s="66">
        <f t="shared" si="43"/>
        <v>0</v>
      </c>
      <c r="AE320" s="67">
        <f t="shared" si="44"/>
        <v>0</v>
      </c>
      <c r="AF320" s="11">
        <v>0</v>
      </c>
      <c r="AG320" s="68" t="s">
        <v>92</v>
      </c>
      <c r="AH320" s="66">
        <f t="shared" si="45"/>
        <v>0</v>
      </c>
      <c r="AI320" s="11"/>
      <c r="AJ320" s="11"/>
      <c r="AK320" s="69">
        <v>0</v>
      </c>
      <c r="AL320" s="69">
        <v>0</v>
      </c>
      <c r="AM320" s="69">
        <v>0</v>
      </c>
      <c r="AN320" s="69">
        <v>0</v>
      </c>
      <c r="AO320" s="70">
        <v>0</v>
      </c>
      <c r="AP320" s="69">
        <f t="shared" si="47"/>
        <v>0</v>
      </c>
      <c r="AQ320" s="69"/>
      <c r="AR320" s="69"/>
      <c r="AS320" s="69"/>
      <c r="AT320" s="71">
        <f t="shared" si="48"/>
        <v>0</v>
      </c>
      <c r="AU320" s="69"/>
      <c r="AV320" s="72" t="s">
        <v>93</v>
      </c>
      <c r="AW320" s="69" t="s">
        <v>93</v>
      </c>
      <c r="AX320" s="73" t="str">
        <f t="shared" si="49"/>
        <v/>
      </c>
      <c r="BD320" s="68"/>
      <c r="BH320" s="68"/>
    </row>
    <row r="321" spans="1:60" ht="11.25" x14ac:dyDescent="0.2">
      <c r="A321" s="8">
        <v>312</v>
      </c>
      <c r="B321" s="9" t="s">
        <v>406</v>
      </c>
      <c r="C321" s="8">
        <v>1</v>
      </c>
      <c r="D321" s="64">
        <v>0</v>
      </c>
      <c r="E321" s="11">
        <v>10000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65">
        <v>0</v>
      </c>
      <c r="L321" s="11">
        <v>125991</v>
      </c>
      <c r="M321" s="11">
        <v>0</v>
      </c>
      <c r="N321" s="11">
        <v>0</v>
      </c>
      <c r="O321" s="11">
        <v>2340.94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f t="shared" si="46"/>
        <v>12340.940000000002</v>
      </c>
      <c r="V321" s="66">
        <f t="shared" si="40"/>
        <v>1.0920895905418442</v>
      </c>
      <c r="W321" s="11"/>
      <c r="X321" s="11">
        <v>860882.41</v>
      </c>
      <c r="Y321" s="11">
        <v>1130030</v>
      </c>
      <c r="Z321" s="11">
        <f t="shared" si="41"/>
        <v>269147.58999999997</v>
      </c>
      <c r="AA321" s="11">
        <f t="shared" si="42"/>
        <v>2939.3328135842412</v>
      </c>
      <c r="AB321" s="11"/>
      <c r="AC321" s="66">
        <v>0</v>
      </c>
      <c r="AD321" s="66">
        <f t="shared" si="43"/>
        <v>130.92272000149424</v>
      </c>
      <c r="AE321" s="67">
        <f t="shared" si="44"/>
        <v>130.92272000149424</v>
      </c>
      <c r="AF321" s="11">
        <v>2</v>
      </c>
      <c r="AG321" s="68">
        <v>1</v>
      </c>
      <c r="AH321" s="66">
        <f t="shared" si="45"/>
        <v>130.92272000149424</v>
      </c>
      <c r="AI321" s="11"/>
      <c r="AJ321" s="11"/>
      <c r="AK321" s="69">
        <v>0</v>
      </c>
      <c r="AL321" s="69">
        <v>0</v>
      </c>
      <c r="AM321" s="69">
        <v>0</v>
      </c>
      <c r="AN321" s="69">
        <v>0</v>
      </c>
      <c r="AO321" s="70">
        <v>0</v>
      </c>
      <c r="AP321" s="69">
        <f t="shared" si="47"/>
        <v>130.92272000149424</v>
      </c>
      <c r="AQ321" s="69"/>
      <c r="AR321" s="69"/>
      <c r="AS321" s="69"/>
      <c r="AT321" s="71">
        <f t="shared" si="48"/>
        <v>130.92272000149424</v>
      </c>
      <c r="AU321" s="69"/>
      <c r="AV321" s="72" t="s">
        <v>93</v>
      </c>
      <c r="AW321" s="69">
        <v>993.5703640621673</v>
      </c>
      <c r="AX321" s="73" t="str">
        <f t="shared" si="49"/>
        <v/>
      </c>
      <c r="BD321" s="68"/>
      <c r="BH321" s="68"/>
    </row>
    <row r="322" spans="1:60" ht="11.25" x14ac:dyDescent="0.2">
      <c r="A322" s="8">
        <v>313</v>
      </c>
      <c r="B322" s="9" t="s">
        <v>407</v>
      </c>
      <c r="C322" s="8">
        <v>0</v>
      </c>
      <c r="D322" s="64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65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f t="shared" si="46"/>
        <v>0</v>
      </c>
      <c r="V322" s="66">
        <f t="shared" si="40"/>
        <v>0</v>
      </c>
      <c r="W322" s="11"/>
      <c r="X322" s="11">
        <v>65963.040000000008</v>
      </c>
      <c r="Y322" s="11">
        <v>101229</v>
      </c>
      <c r="Z322" s="11">
        <f t="shared" si="41"/>
        <v>35265.959999999992</v>
      </c>
      <c r="AA322" s="11">
        <f t="shared" si="42"/>
        <v>0</v>
      </c>
      <c r="AB322" s="11"/>
      <c r="AC322" s="66">
        <v>0</v>
      </c>
      <c r="AD322" s="66">
        <f t="shared" si="43"/>
        <v>0</v>
      </c>
      <c r="AE322" s="67">
        <f t="shared" si="44"/>
        <v>0</v>
      </c>
      <c r="AF322" s="11">
        <v>0</v>
      </c>
      <c r="AG322" s="68" t="s">
        <v>92</v>
      </c>
      <c r="AH322" s="66">
        <f t="shared" si="45"/>
        <v>0</v>
      </c>
      <c r="AI322" s="11"/>
      <c r="AJ322" s="11"/>
      <c r="AK322" s="69">
        <v>0</v>
      </c>
      <c r="AL322" s="69">
        <v>0</v>
      </c>
      <c r="AM322" s="69">
        <v>0</v>
      </c>
      <c r="AN322" s="69">
        <v>0</v>
      </c>
      <c r="AO322" s="70">
        <v>0</v>
      </c>
      <c r="AP322" s="69">
        <f t="shared" si="47"/>
        <v>0</v>
      </c>
      <c r="AQ322" s="69"/>
      <c r="AR322" s="69"/>
      <c r="AS322" s="69"/>
      <c r="AT322" s="71">
        <f t="shared" si="48"/>
        <v>0</v>
      </c>
      <c r="AU322" s="69"/>
      <c r="AV322" s="72" t="s">
        <v>93</v>
      </c>
      <c r="AW322" s="69" t="s">
        <v>93</v>
      </c>
      <c r="AX322" s="73" t="str">
        <f t="shared" si="49"/>
        <v/>
      </c>
      <c r="BD322" s="68"/>
      <c r="BH322" s="68"/>
    </row>
    <row r="323" spans="1:60" ht="11.25" x14ac:dyDescent="0.2">
      <c r="A323" s="8">
        <v>314</v>
      </c>
      <c r="B323" s="9" t="s">
        <v>408</v>
      </c>
      <c r="C323" s="8">
        <v>1</v>
      </c>
      <c r="D323" s="64">
        <v>0</v>
      </c>
      <c r="E323" s="11">
        <v>57600</v>
      </c>
      <c r="F323" s="11">
        <v>0</v>
      </c>
      <c r="G323" s="11">
        <v>0</v>
      </c>
      <c r="H323" s="11">
        <v>0</v>
      </c>
      <c r="I323" s="11">
        <v>0</v>
      </c>
      <c r="J323" s="11">
        <v>3238502</v>
      </c>
      <c r="K323" s="65">
        <v>16046</v>
      </c>
      <c r="L323" s="11">
        <v>2752688</v>
      </c>
      <c r="M323" s="11">
        <v>541</v>
      </c>
      <c r="N323" s="11">
        <v>0</v>
      </c>
      <c r="O323" s="11">
        <v>32139.59</v>
      </c>
      <c r="P323" s="11">
        <v>0</v>
      </c>
      <c r="Q323" s="11">
        <v>0</v>
      </c>
      <c r="R323" s="11">
        <v>0</v>
      </c>
      <c r="S323" s="11">
        <v>0</v>
      </c>
      <c r="T323" s="11" t="s">
        <v>101</v>
      </c>
      <c r="U323" s="11">
        <f t="shared" si="46"/>
        <v>4170634.99</v>
      </c>
      <c r="V323" s="66">
        <f t="shared" si="40"/>
        <v>6.4123144056374537</v>
      </c>
      <c r="W323" s="11"/>
      <c r="X323" s="11">
        <v>39855550.60148</v>
      </c>
      <c r="Y323" s="11">
        <v>65041024.600000001</v>
      </c>
      <c r="Z323" s="11">
        <f t="shared" si="41"/>
        <v>25185473.998520002</v>
      </c>
      <c r="AA323" s="11">
        <f t="shared" si="42"/>
        <v>1614971.7773351732</v>
      </c>
      <c r="AB323" s="11"/>
      <c r="AC323" s="66">
        <v>175.45672934136448</v>
      </c>
      <c r="AD323" s="66">
        <f t="shared" si="43"/>
        <v>159.13982335075195</v>
      </c>
      <c r="AE323" s="67">
        <f t="shared" si="44"/>
        <v>-16.316905990612526</v>
      </c>
      <c r="AF323" s="11">
        <v>8</v>
      </c>
      <c r="AG323" s="68">
        <v>1</v>
      </c>
      <c r="AH323" s="66">
        <f t="shared" si="45"/>
        <v>159.13982335075195</v>
      </c>
      <c r="AI323" s="11"/>
      <c r="AJ323" s="11"/>
      <c r="AK323" s="69">
        <v>175.45672934136448</v>
      </c>
      <c r="AL323" s="69">
        <v>175.45665769339175</v>
      </c>
      <c r="AM323" s="69">
        <v>175.45672934136448</v>
      </c>
      <c r="AN323" s="69">
        <v>175.45672934136448</v>
      </c>
      <c r="AO323" s="70">
        <v>158.9243686678133</v>
      </c>
      <c r="AP323" s="69">
        <f t="shared" si="47"/>
        <v>159.13982335075195</v>
      </c>
      <c r="AQ323" s="69"/>
      <c r="AR323" s="69"/>
      <c r="AS323" s="69"/>
      <c r="AT323" s="71">
        <f t="shared" si="48"/>
        <v>0.21545468293865611</v>
      </c>
      <c r="AU323" s="69"/>
      <c r="AV323" s="72">
        <v>9.7307176945995284</v>
      </c>
      <c r="AW323" s="69">
        <v>-0.46873415768337234</v>
      </c>
      <c r="AX323" s="73">
        <f t="shared" si="49"/>
        <v>-10.1994518522829</v>
      </c>
      <c r="BD323" s="68"/>
      <c r="BH323" s="68"/>
    </row>
    <row r="324" spans="1:60" ht="11.25" x14ac:dyDescent="0.2">
      <c r="A324" s="8">
        <v>315</v>
      </c>
      <c r="B324" s="9" t="s">
        <v>409</v>
      </c>
      <c r="C324" s="8">
        <v>1</v>
      </c>
      <c r="D324" s="64">
        <v>0</v>
      </c>
      <c r="E324" s="11">
        <v>111236</v>
      </c>
      <c r="F324" s="11">
        <v>0</v>
      </c>
      <c r="G324" s="11">
        <v>0</v>
      </c>
      <c r="H324" s="11">
        <v>0</v>
      </c>
      <c r="I324" s="11">
        <v>24510</v>
      </c>
      <c r="J324" s="11">
        <v>1631391</v>
      </c>
      <c r="K324" s="65">
        <v>498547</v>
      </c>
      <c r="L324" s="11">
        <v>1219742.8899999999</v>
      </c>
      <c r="M324" s="11">
        <v>0</v>
      </c>
      <c r="N324" s="11">
        <v>0</v>
      </c>
      <c r="O324" s="11">
        <v>1341.97</v>
      </c>
      <c r="P324" s="11">
        <v>0</v>
      </c>
      <c r="Q324" s="11">
        <v>0</v>
      </c>
      <c r="R324" s="11">
        <v>0</v>
      </c>
      <c r="S324" s="11">
        <v>0</v>
      </c>
      <c r="T324" s="11" t="s">
        <v>90</v>
      </c>
      <c r="U324" s="11">
        <f t="shared" si="46"/>
        <v>3486768.86</v>
      </c>
      <c r="V324" s="66">
        <f t="shared" si="40"/>
        <v>6.1979960723494889</v>
      </c>
      <c r="W324" s="11"/>
      <c r="X324" s="11">
        <v>33119434.224909998</v>
      </c>
      <c r="Y324" s="11">
        <v>56256390.280000001</v>
      </c>
      <c r="Z324" s="11">
        <f t="shared" si="41"/>
        <v>23136956.055090003</v>
      </c>
      <c r="AA324" s="11">
        <f t="shared" si="42"/>
        <v>1434027.6275557056</v>
      </c>
      <c r="AB324" s="11"/>
      <c r="AC324" s="66">
        <v>172.69485077298643</v>
      </c>
      <c r="AD324" s="66">
        <f t="shared" si="43"/>
        <v>165.52928495140463</v>
      </c>
      <c r="AE324" s="67">
        <f t="shared" si="44"/>
        <v>-7.1655658215817937</v>
      </c>
      <c r="AF324" s="11">
        <v>1</v>
      </c>
      <c r="AG324" s="68">
        <v>1</v>
      </c>
      <c r="AH324" s="66">
        <f t="shared" si="45"/>
        <v>165.52928495140463</v>
      </c>
      <c r="AI324" s="11"/>
      <c r="AJ324" s="11"/>
      <c r="AK324" s="69">
        <v>172.69485077298643</v>
      </c>
      <c r="AL324" s="69">
        <v>172.69561856532439</v>
      </c>
      <c r="AM324" s="69">
        <v>172.69485077298643</v>
      </c>
      <c r="AN324" s="69">
        <v>172.69485077298643</v>
      </c>
      <c r="AO324" s="70">
        <v>165.47970983044067</v>
      </c>
      <c r="AP324" s="69">
        <f t="shared" si="47"/>
        <v>165.52928495140463</v>
      </c>
      <c r="AQ324" s="69"/>
      <c r="AR324" s="69"/>
      <c r="AS324" s="69"/>
      <c r="AT324" s="71">
        <f t="shared" si="48"/>
        <v>4.9575120963964991E-2</v>
      </c>
      <c r="AU324" s="69"/>
      <c r="AV324" s="72">
        <v>6.9058579323712816</v>
      </c>
      <c r="AW324" s="69">
        <v>3.1016290340423294</v>
      </c>
      <c r="AX324" s="73">
        <f t="shared" si="49"/>
        <v>-3.8042288983289523</v>
      </c>
      <c r="BD324" s="68"/>
      <c r="BH324" s="68"/>
    </row>
    <row r="325" spans="1:60" ht="11.25" x14ac:dyDescent="0.2">
      <c r="A325" s="8">
        <v>316</v>
      </c>
      <c r="B325" s="9" t="s">
        <v>410</v>
      </c>
      <c r="C325" s="8">
        <v>1</v>
      </c>
      <c r="D325" s="64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1359918</v>
      </c>
      <c r="K325" s="65">
        <v>690636</v>
      </c>
      <c r="L325" s="11">
        <v>415836</v>
      </c>
      <c r="M325" s="11">
        <v>36208</v>
      </c>
      <c r="N325" s="11">
        <v>245193</v>
      </c>
      <c r="O325" s="11">
        <v>37283.75</v>
      </c>
      <c r="P325" s="11">
        <v>0</v>
      </c>
      <c r="Q325" s="11">
        <v>0</v>
      </c>
      <c r="R325" s="11">
        <v>0</v>
      </c>
      <c r="S325" s="11">
        <v>0</v>
      </c>
      <c r="T325" s="11" t="s">
        <v>101</v>
      </c>
      <c r="U325" s="11">
        <f t="shared" si="46"/>
        <v>2493989.5499999998</v>
      </c>
      <c r="V325" s="66">
        <f t="shared" si="40"/>
        <v>7.3235536232255827</v>
      </c>
      <c r="W325" s="11"/>
      <c r="X325" s="11">
        <v>31971769.840000004</v>
      </c>
      <c r="Y325" s="11">
        <v>34054363.200000003</v>
      </c>
      <c r="Z325" s="11">
        <f t="shared" si="41"/>
        <v>2082593.3599999994</v>
      </c>
      <c r="AA325" s="11">
        <f t="shared" si="42"/>
        <v>152519.84147333537</v>
      </c>
      <c r="AB325" s="11"/>
      <c r="AC325" s="66">
        <v>107.96057526282472</v>
      </c>
      <c r="AD325" s="66">
        <f t="shared" si="43"/>
        <v>106.03680536981703</v>
      </c>
      <c r="AE325" s="67">
        <f t="shared" si="44"/>
        <v>-1.9237698930076874</v>
      </c>
      <c r="AF325" s="11">
        <v>29</v>
      </c>
      <c r="AG325" s="68">
        <v>1</v>
      </c>
      <c r="AH325" s="66">
        <f t="shared" si="45"/>
        <v>106.03680536981703</v>
      </c>
      <c r="AI325" s="11"/>
      <c r="AJ325" s="11"/>
      <c r="AK325" s="69">
        <v>107.96057526282472</v>
      </c>
      <c r="AL325" s="69">
        <v>107.87235427610426</v>
      </c>
      <c r="AM325" s="69">
        <v>107.96057526282472</v>
      </c>
      <c r="AN325" s="69">
        <v>107.96057526282472</v>
      </c>
      <c r="AO325" s="70">
        <v>105.48397161123407</v>
      </c>
      <c r="AP325" s="69">
        <f t="shared" si="47"/>
        <v>106.03680536981703</v>
      </c>
      <c r="AQ325" s="69"/>
      <c r="AR325" s="69"/>
      <c r="AS325" s="69"/>
      <c r="AT325" s="71">
        <f t="shared" si="48"/>
        <v>0.55283375858296324</v>
      </c>
      <c r="AU325" s="69"/>
      <c r="AV325" s="72">
        <v>10.063912982549301</v>
      </c>
      <c r="AW325" s="69">
        <v>7.8392831403194698</v>
      </c>
      <c r="AX325" s="73">
        <f t="shared" si="49"/>
        <v>-2.224629842229831</v>
      </c>
      <c r="BD325" s="68"/>
      <c r="BH325" s="68"/>
    </row>
    <row r="326" spans="1:60" ht="11.25" x14ac:dyDescent="0.2">
      <c r="A326" s="8">
        <v>317</v>
      </c>
      <c r="B326" s="9" t="s">
        <v>411</v>
      </c>
      <c r="C326" s="8">
        <v>1</v>
      </c>
      <c r="D326" s="64">
        <v>0</v>
      </c>
      <c r="E326" s="11">
        <v>24572</v>
      </c>
      <c r="F326" s="11">
        <v>0</v>
      </c>
      <c r="G326" s="11">
        <v>0</v>
      </c>
      <c r="H326" s="11">
        <v>0</v>
      </c>
      <c r="I326" s="11">
        <v>141679.093295698</v>
      </c>
      <c r="J326" s="11">
        <v>3747478.57003455</v>
      </c>
      <c r="K326" s="65">
        <v>414650.33666975499</v>
      </c>
      <c r="L326" s="11">
        <v>1929327.72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 t="s">
        <v>101</v>
      </c>
      <c r="U326" s="11">
        <f t="shared" si="46"/>
        <v>4907178.3160000024</v>
      </c>
      <c r="V326" s="66">
        <f t="shared" si="40"/>
        <v>4.4935503915480783</v>
      </c>
      <c r="W326" s="11"/>
      <c r="X326" s="11">
        <v>52634797.2425</v>
      </c>
      <c r="Y326" s="11">
        <v>109204924.57879001</v>
      </c>
      <c r="Z326" s="11">
        <f t="shared" si="41"/>
        <v>56570127.336290009</v>
      </c>
      <c r="AA326" s="11">
        <f t="shared" si="42"/>
        <v>2542007.1784191062</v>
      </c>
      <c r="AB326" s="11"/>
      <c r="AC326" s="66">
        <v>194.76673647458634</v>
      </c>
      <c r="AD326" s="66">
        <f t="shared" si="43"/>
        <v>202.64715167221325</v>
      </c>
      <c r="AE326" s="67">
        <f t="shared" si="44"/>
        <v>7.8804151976269168</v>
      </c>
      <c r="AF326" s="11">
        <v>0</v>
      </c>
      <c r="AG326" s="68">
        <v>1</v>
      </c>
      <c r="AH326" s="66">
        <f t="shared" si="45"/>
        <v>202.64715167221325</v>
      </c>
      <c r="AI326" s="11"/>
      <c r="AJ326" s="11"/>
      <c r="AK326" s="69">
        <v>194.76673647458634</v>
      </c>
      <c r="AL326" s="69">
        <v>194.72979541692141</v>
      </c>
      <c r="AM326" s="69">
        <v>194.76673647458634</v>
      </c>
      <c r="AN326" s="69">
        <v>194.76673647458634</v>
      </c>
      <c r="AO326" s="70">
        <v>202.26898086419433</v>
      </c>
      <c r="AP326" s="69">
        <f t="shared" si="47"/>
        <v>202.64715167221325</v>
      </c>
      <c r="AQ326" s="69"/>
      <c r="AR326" s="69"/>
      <c r="AS326" s="69"/>
      <c r="AT326" s="71">
        <f t="shared" si="48"/>
        <v>0.37817080801892189</v>
      </c>
      <c r="AU326" s="69"/>
      <c r="AV326" s="72">
        <v>3.1745669330514468</v>
      </c>
      <c r="AW326" s="69">
        <v>7.5712240568187426</v>
      </c>
      <c r="AX326" s="73">
        <f t="shared" si="49"/>
        <v>4.3966571237672962</v>
      </c>
      <c r="BD326" s="68"/>
      <c r="BH326" s="68"/>
    </row>
    <row r="327" spans="1:60" ht="11.25" x14ac:dyDescent="0.2">
      <c r="A327" s="8">
        <v>318</v>
      </c>
      <c r="B327" s="9" t="s">
        <v>412</v>
      </c>
      <c r="C327" s="8">
        <v>1</v>
      </c>
      <c r="D327" s="64">
        <v>0</v>
      </c>
      <c r="E327" s="11">
        <v>116000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65">
        <v>113</v>
      </c>
      <c r="L327" s="11">
        <v>85500</v>
      </c>
      <c r="M327" s="11">
        <v>0</v>
      </c>
      <c r="N327" s="11">
        <v>106611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 t="s">
        <v>90</v>
      </c>
      <c r="U327" s="11">
        <f t="shared" si="46"/>
        <v>308224</v>
      </c>
      <c r="V327" s="66">
        <f t="shared" si="40"/>
        <v>8.595620470991431</v>
      </c>
      <c r="W327" s="11"/>
      <c r="X327" s="11">
        <v>1610248.3900000004</v>
      </c>
      <c r="Y327" s="11">
        <v>3585826.0731752501</v>
      </c>
      <c r="Z327" s="11">
        <f t="shared" si="41"/>
        <v>1975577.6831752497</v>
      </c>
      <c r="AA327" s="11">
        <f t="shared" si="42"/>
        <v>169813.15975535</v>
      </c>
      <c r="AB327" s="11"/>
      <c r="AC327" s="66">
        <v>211.57682672026269</v>
      </c>
      <c r="AD327" s="66">
        <f t="shared" si="43"/>
        <v>212.1419859590668</v>
      </c>
      <c r="AE327" s="67">
        <f t="shared" si="44"/>
        <v>0.56515923880411378</v>
      </c>
      <c r="AF327" s="11">
        <v>0</v>
      </c>
      <c r="AG327" s="68">
        <v>1</v>
      </c>
      <c r="AH327" s="66">
        <f t="shared" si="45"/>
        <v>212.1419859590668</v>
      </c>
      <c r="AI327" s="11"/>
      <c r="AJ327" s="11"/>
      <c r="AK327" s="69">
        <v>211.57682672026269</v>
      </c>
      <c r="AL327" s="69">
        <v>211.57682672026269</v>
      </c>
      <c r="AM327" s="69">
        <v>211.57682672026269</v>
      </c>
      <c r="AN327" s="69">
        <v>211.57682672026269</v>
      </c>
      <c r="AO327" s="70">
        <v>217.49374891783847</v>
      </c>
      <c r="AP327" s="69">
        <f t="shared" si="47"/>
        <v>212.1419859590668</v>
      </c>
      <c r="AQ327" s="69"/>
      <c r="AR327" s="69"/>
      <c r="AS327" s="69"/>
      <c r="AT327" s="71">
        <f t="shared" si="48"/>
        <v>-5.3517629587716726</v>
      </c>
      <c r="AU327" s="69"/>
      <c r="AV327" s="72">
        <v>-4.6168584654099085</v>
      </c>
      <c r="AW327" s="69">
        <v>-2.8955620855326845</v>
      </c>
      <c r="AX327" s="73">
        <f t="shared" si="49"/>
        <v>1.7212963798772241</v>
      </c>
      <c r="BD327" s="68"/>
      <c r="BH327" s="68"/>
    </row>
    <row r="328" spans="1:60" ht="11.25" x14ac:dyDescent="0.2">
      <c r="A328" s="8">
        <v>319</v>
      </c>
      <c r="B328" s="9" t="s">
        <v>413</v>
      </c>
      <c r="C328" s="8">
        <v>0</v>
      </c>
      <c r="D328" s="64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65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f t="shared" si="46"/>
        <v>0</v>
      </c>
      <c r="V328" s="66">
        <f t="shared" si="40"/>
        <v>0</v>
      </c>
      <c r="W328" s="11"/>
      <c r="X328" s="11">
        <v>0</v>
      </c>
      <c r="Y328" s="11">
        <v>0</v>
      </c>
      <c r="Z328" s="11">
        <f t="shared" si="41"/>
        <v>0</v>
      </c>
      <c r="AA328" s="11">
        <f t="shared" si="42"/>
        <v>0</v>
      </c>
      <c r="AB328" s="11"/>
      <c r="AC328" s="66">
        <v>0</v>
      </c>
      <c r="AD328" s="66">
        <f t="shared" si="43"/>
        <v>0</v>
      </c>
      <c r="AE328" s="67">
        <f t="shared" si="44"/>
        <v>0</v>
      </c>
      <c r="AF328" s="11">
        <v>0</v>
      </c>
      <c r="AG328" s="68" t="s">
        <v>92</v>
      </c>
      <c r="AH328" s="66">
        <f t="shared" si="45"/>
        <v>0</v>
      </c>
      <c r="AI328" s="11"/>
      <c r="AJ328" s="11"/>
      <c r="AK328" s="69">
        <v>0</v>
      </c>
      <c r="AL328" s="69">
        <v>0</v>
      </c>
      <c r="AM328" s="69">
        <v>0</v>
      </c>
      <c r="AN328" s="69">
        <v>0</v>
      </c>
      <c r="AO328" s="70">
        <v>0</v>
      </c>
      <c r="AP328" s="69">
        <f t="shared" si="47"/>
        <v>0</v>
      </c>
      <c r="AQ328" s="69"/>
      <c r="AR328" s="69"/>
      <c r="AS328" s="69"/>
      <c r="AT328" s="71">
        <f t="shared" si="48"/>
        <v>0</v>
      </c>
      <c r="AU328" s="69"/>
      <c r="AV328" s="72" t="s">
        <v>93</v>
      </c>
      <c r="AW328" s="69" t="s">
        <v>93</v>
      </c>
      <c r="AX328" s="73" t="str">
        <f t="shared" si="49"/>
        <v/>
      </c>
      <c r="BD328" s="68"/>
      <c r="BH328" s="68"/>
    </row>
    <row r="329" spans="1:60" ht="11.25" x14ac:dyDescent="0.2">
      <c r="A329" s="8">
        <v>320</v>
      </c>
      <c r="B329" s="9" t="s">
        <v>414</v>
      </c>
      <c r="C329" s="8">
        <v>0</v>
      </c>
      <c r="D329" s="64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65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f t="shared" si="46"/>
        <v>0</v>
      </c>
      <c r="V329" s="66">
        <f t="shared" si="40"/>
        <v>0</v>
      </c>
      <c r="W329" s="11"/>
      <c r="X329" s="11">
        <v>0</v>
      </c>
      <c r="Y329" s="11">
        <v>0</v>
      </c>
      <c r="Z329" s="11">
        <f t="shared" si="41"/>
        <v>0</v>
      </c>
      <c r="AA329" s="11">
        <f t="shared" si="42"/>
        <v>0</v>
      </c>
      <c r="AB329" s="11"/>
      <c r="AC329" s="66">
        <v>0</v>
      </c>
      <c r="AD329" s="66">
        <f t="shared" si="43"/>
        <v>0</v>
      </c>
      <c r="AE329" s="67">
        <f t="shared" si="44"/>
        <v>0</v>
      </c>
      <c r="AF329" s="11">
        <v>0</v>
      </c>
      <c r="AG329" s="68" t="s">
        <v>92</v>
      </c>
      <c r="AH329" s="66">
        <f t="shared" si="45"/>
        <v>0</v>
      </c>
      <c r="AI329" s="11"/>
      <c r="AJ329" s="11"/>
      <c r="AK329" s="69">
        <v>0</v>
      </c>
      <c r="AL329" s="69">
        <v>0</v>
      </c>
      <c r="AM329" s="69">
        <v>0</v>
      </c>
      <c r="AN329" s="69">
        <v>0</v>
      </c>
      <c r="AO329" s="70">
        <v>0</v>
      </c>
      <c r="AP329" s="69">
        <f t="shared" si="47"/>
        <v>0</v>
      </c>
      <c r="AQ329" s="69"/>
      <c r="AR329" s="69"/>
      <c r="AS329" s="69"/>
      <c r="AT329" s="71">
        <f t="shared" si="48"/>
        <v>0</v>
      </c>
      <c r="AU329" s="69"/>
      <c r="AV329" s="72" t="s">
        <v>93</v>
      </c>
      <c r="AW329" s="69" t="s">
        <v>93</v>
      </c>
      <c r="AX329" s="73" t="str">
        <f t="shared" si="49"/>
        <v/>
      </c>
      <c r="BD329" s="68"/>
      <c r="BH329" s="68"/>
    </row>
    <row r="330" spans="1:60" ht="11.25" x14ac:dyDescent="0.2">
      <c r="A330" s="8">
        <v>321</v>
      </c>
      <c r="B330" s="9" t="s">
        <v>415</v>
      </c>
      <c r="C330" s="8">
        <v>1</v>
      </c>
      <c r="D330" s="64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2580814</v>
      </c>
      <c r="K330" s="65">
        <v>200494</v>
      </c>
      <c r="L330" s="11">
        <v>1743716.13</v>
      </c>
      <c r="M330" s="11">
        <v>13132</v>
      </c>
      <c r="N330" s="11">
        <v>0</v>
      </c>
      <c r="O330" s="11">
        <v>10510.36</v>
      </c>
      <c r="P330" s="11">
        <v>0</v>
      </c>
      <c r="Q330" s="11">
        <v>0</v>
      </c>
      <c r="R330" s="11">
        <v>0</v>
      </c>
      <c r="S330" s="11">
        <v>0</v>
      </c>
      <c r="T330" s="11" t="s">
        <v>90</v>
      </c>
      <c r="U330" s="11">
        <f t="shared" si="46"/>
        <v>4548666.49</v>
      </c>
      <c r="V330" s="66">
        <f t="shared" ref="V330:V393" si="50">IF(AND(C330=1,U330&gt;0),U330/Y330*100,0)</f>
        <v>6.2007889276055259</v>
      </c>
      <c r="W330" s="11"/>
      <c r="X330" s="11">
        <v>47373904.239999995</v>
      </c>
      <c r="Y330" s="11">
        <v>73356254.230000004</v>
      </c>
      <c r="Z330" s="11">
        <f t="shared" ref="Z330:Z393" si="51">IF(Y330-X330&gt;0,Y330-X330,0)</f>
        <v>25982349.99000001</v>
      </c>
      <c r="AA330" s="11">
        <f t="shared" ref="AA330:AA393" si="52">V330*0.01*Z330</f>
        <v>1611110.681311636</v>
      </c>
      <c r="AB330" s="11"/>
      <c r="AC330" s="66">
        <v>150.58010002693371</v>
      </c>
      <c r="AD330" s="66">
        <f t="shared" ref="AD330:AD393" si="53">IFERROR(IF(C330=1,(Y330-AA330)/X330*100,0),"")</f>
        <v>151.44443908448355</v>
      </c>
      <c r="AE330" s="67">
        <f t="shared" ref="AE330:AE393" si="54">AD330-AC330</f>
        <v>0.86433905754984153</v>
      </c>
      <c r="AF330" s="11">
        <v>10</v>
      </c>
      <c r="AG330" s="68">
        <v>1</v>
      </c>
      <c r="AH330" s="66">
        <f t="shared" ref="AH330:AH393" si="55">IF(AG330=1,AD330,AC330)</f>
        <v>151.44443908448355</v>
      </c>
      <c r="AI330" s="11"/>
      <c r="AJ330" s="11"/>
      <c r="AK330" s="69">
        <v>150.58010002693371</v>
      </c>
      <c r="AL330" s="69">
        <v>150.68844878283073</v>
      </c>
      <c r="AM330" s="69">
        <v>150.58030289472961</v>
      </c>
      <c r="AN330" s="69">
        <v>150.58010002693371</v>
      </c>
      <c r="AO330" s="70">
        <v>151.43235405176691</v>
      </c>
      <c r="AP330" s="69">
        <f t="shared" si="47"/>
        <v>151.44443908448355</v>
      </c>
      <c r="AQ330" s="69"/>
      <c r="AR330" s="69"/>
      <c r="AS330" s="69"/>
      <c r="AT330" s="71">
        <f t="shared" si="48"/>
        <v>1.2085032716640853E-2</v>
      </c>
      <c r="AU330" s="69"/>
      <c r="AV330" s="72">
        <v>4.8531483382749068</v>
      </c>
      <c r="AW330" s="69">
        <v>5.795122810698432</v>
      </c>
      <c r="AX330" s="73">
        <f t="shared" si="49"/>
        <v>0.94197447242352528</v>
      </c>
      <c r="BD330" s="68"/>
      <c r="BH330" s="68"/>
    </row>
    <row r="331" spans="1:60" ht="11.25" x14ac:dyDescent="0.2">
      <c r="A331" s="8">
        <v>322</v>
      </c>
      <c r="B331" s="9" t="s">
        <v>416</v>
      </c>
      <c r="C331" s="8">
        <v>1</v>
      </c>
      <c r="D331" s="64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656912</v>
      </c>
      <c r="K331" s="65">
        <v>217253</v>
      </c>
      <c r="L331" s="11">
        <v>815280</v>
      </c>
      <c r="M331" s="11">
        <v>0</v>
      </c>
      <c r="N331" s="11">
        <v>29036</v>
      </c>
      <c r="O331" s="11">
        <v>5351.78</v>
      </c>
      <c r="P331" s="11">
        <v>0</v>
      </c>
      <c r="Q331" s="11">
        <v>0</v>
      </c>
      <c r="R331" s="11">
        <v>0</v>
      </c>
      <c r="S331" s="11">
        <v>0</v>
      </c>
      <c r="T331" s="11" t="s">
        <v>101</v>
      </c>
      <c r="U331" s="11">
        <f t="shared" ref="U331:U394" si="56">IF(OR(T331="X",T331="X16",T331="X17"),SUM(D331:S331),
IF(T331="x18",SUM(D331:S331)-D331*0.7-L331*0.7,SUM(D331:S331)-D331-L331))</f>
        <v>1153136.78</v>
      </c>
      <c r="V331" s="66">
        <f t="shared" si="50"/>
        <v>6.7956827442192251</v>
      </c>
      <c r="W331" s="11"/>
      <c r="X331" s="11">
        <v>11278495.76</v>
      </c>
      <c r="Y331" s="11">
        <v>16968667.07</v>
      </c>
      <c r="Z331" s="11">
        <f t="shared" si="51"/>
        <v>5690171.3100000005</v>
      </c>
      <c r="AA331" s="11">
        <f t="shared" si="52"/>
        <v>386685.9898301831</v>
      </c>
      <c r="AB331" s="11"/>
      <c r="AC331" s="66">
        <v>148.15052164313093</v>
      </c>
      <c r="AD331" s="66">
        <f t="shared" si="53"/>
        <v>147.02298456305684</v>
      </c>
      <c r="AE331" s="67">
        <f t="shared" si="54"/>
        <v>-1.1275370800740916</v>
      </c>
      <c r="AF331" s="11">
        <v>3</v>
      </c>
      <c r="AG331" s="68">
        <v>1</v>
      </c>
      <c r="AH331" s="66">
        <f t="shared" si="55"/>
        <v>147.02298456305684</v>
      </c>
      <c r="AI331" s="11"/>
      <c r="AJ331" s="11"/>
      <c r="AK331" s="69">
        <v>148.15052164313093</v>
      </c>
      <c r="AL331" s="69">
        <v>148.2558861598832</v>
      </c>
      <c r="AM331" s="69">
        <v>148.15106352672734</v>
      </c>
      <c r="AN331" s="69">
        <v>148.15052164313093</v>
      </c>
      <c r="AO331" s="70">
        <v>146.8205942253463</v>
      </c>
      <c r="AP331" s="69">
        <f t="shared" ref="AP331:AP394" si="57">+AH331</f>
        <v>147.02298456305684</v>
      </c>
      <c r="AQ331" s="69"/>
      <c r="AR331" s="69"/>
      <c r="AS331" s="69"/>
      <c r="AT331" s="71">
        <f t="shared" ref="AT331:AT394" si="58">+AP331-AO331</f>
        <v>0.20239033771053982</v>
      </c>
      <c r="AU331" s="69"/>
      <c r="AV331" s="72">
        <v>6.8038228330304822</v>
      </c>
      <c r="AW331" s="69">
        <v>5.8627895405611206</v>
      </c>
      <c r="AX331" s="73">
        <f t="shared" ref="AX331:AX394" si="59">IFERROR(AW331-AV331,"")</f>
        <v>-0.94103329246936163</v>
      </c>
      <c r="BD331" s="68"/>
      <c r="BH331" s="68"/>
    </row>
    <row r="332" spans="1:60" ht="11.25" x14ac:dyDescent="0.2">
      <c r="A332" s="8">
        <v>323</v>
      </c>
      <c r="B332" s="9" t="s">
        <v>417</v>
      </c>
      <c r="C332" s="8">
        <v>1</v>
      </c>
      <c r="D332" s="64">
        <v>0</v>
      </c>
      <c r="E332" s="11">
        <v>232400</v>
      </c>
      <c r="F332" s="11">
        <v>0</v>
      </c>
      <c r="G332" s="11">
        <v>0</v>
      </c>
      <c r="H332" s="11">
        <v>0</v>
      </c>
      <c r="I332" s="11">
        <v>0</v>
      </c>
      <c r="J332" s="11">
        <v>732400</v>
      </c>
      <c r="K332" s="65">
        <v>531100</v>
      </c>
      <c r="L332" s="11">
        <v>537770</v>
      </c>
      <c r="M332" s="11">
        <v>0</v>
      </c>
      <c r="N332" s="11">
        <v>2705</v>
      </c>
      <c r="O332" s="11">
        <v>6823.32</v>
      </c>
      <c r="P332" s="11">
        <v>0</v>
      </c>
      <c r="Q332" s="11">
        <v>0</v>
      </c>
      <c r="R332" s="11">
        <v>0</v>
      </c>
      <c r="S332" s="11">
        <v>0</v>
      </c>
      <c r="T332" s="11" t="s">
        <v>90</v>
      </c>
      <c r="U332" s="11">
        <f t="shared" si="56"/>
        <v>2043198.32</v>
      </c>
      <c r="V332" s="66">
        <f t="shared" si="50"/>
        <v>10.555351426022332</v>
      </c>
      <c r="W332" s="11"/>
      <c r="X332" s="11">
        <v>15250441.900000002</v>
      </c>
      <c r="Y332" s="11">
        <v>19356990</v>
      </c>
      <c r="Z332" s="11">
        <f t="shared" si="51"/>
        <v>4106548.0999999978</v>
      </c>
      <c r="AA332" s="11">
        <f t="shared" si="52"/>
        <v>433460.58343364275</v>
      </c>
      <c r="AB332" s="11"/>
      <c r="AC332" s="66">
        <v>130.09849721533746</v>
      </c>
      <c r="AD332" s="66">
        <f t="shared" si="53"/>
        <v>124.08512186500218</v>
      </c>
      <c r="AE332" s="67">
        <f t="shared" si="54"/>
        <v>-6.0133753503352807</v>
      </c>
      <c r="AF332" s="11">
        <v>8</v>
      </c>
      <c r="AG332" s="68">
        <v>1</v>
      </c>
      <c r="AH332" s="66">
        <f t="shared" si="55"/>
        <v>124.08512186500218</v>
      </c>
      <c r="AI332" s="11"/>
      <c r="AJ332" s="11"/>
      <c r="AK332" s="69">
        <v>130.09849721533746</v>
      </c>
      <c r="AL332" s="69">
        <v>130.15654480824205</v>
      </c>
      <c r="AM332" s="69">
        <v>130.09878156634207</v>
      </c>
      <c r="AN332" s="69">
        <v>130.09849721533746</v>
      </c>
      <c r="AO332" s="70">
        <v>124.14849029052561</v>
      </c>
      <c r="AP332" s="69">
        <f t="shared" si="57"/>
        <v>124.08512186500218</v>
      </c>
      <c r="AQ332" s="69"/>
      <c r="AR332" s="69"/>
      <c r="AS332" s="69"/>
      <c r="AT332" s="71">
        <f t="shared" si="58"/>
        <v>-6.336842552343569E-2</v>
      </c>
      <c r="AU332" s="69"/>
      <c r="AV332" s="72">
        <v>12.254971253398553</v>
      </c>
      <c r="AW332" s="69">
        <v>6.5565920358927459</v>
      </c>
      <c r="AX332" s="73">
        <f t="shared" si="59"/>
        <v>-5.6983792175058072</v>
      </c>
      <c r="BD332" s="68"/>
      <c r="BH332" s="68"/>
    </row>
    <row r="333" spans="1:60" ht="11.25" x14ac:dyDescent="0.2">
      <c r="A333" s="8">
        <v>324</v>
      </c>
      <c r="B333" s="9" t="s">
        <v>418</v>
      </c>
      <c r="C333" s="8">
        <v>0</v>
      </c>
      <c r="D333" s="64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65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f t="shared" si="56"/>
        <v>0</v>
      </c>
      <c r="V333" s="66">
        <f t="shared" si="50"/>
        <v>0</v>
      </c>
      <c r="W333" s="11"/>
      <c r="X333" s="11">
        <v>393567.83999999997</v>
      </c>
      <c r="Y333" s="11">
        <v>557859.44999999995</v>
      </c>
      <c r="Z333" s="11">
        <f t="shared" si="51"/>
        <v>164291.60999999999</v>
      </c>
      <c r="AA333" s="11">
        <f t="shared" si="52"/>
        <v>0</v>
      </c>
      <c r="AB333" s="11"/>
      <c r="AC333" s="66">
        <v>0</v>
      </c>
      <c r="AD333" s="66">
        <f t="shared" si="53"/>
        <v>0</v>
      </c>
      <c r="AE333" s="67">
        <f t="shared" si="54"/>
        <v>0</v>
      </c>
      <c r="AF333" s="11">
        <v>0</v>
      </c>
      <c r="AG333" s="68" t="s">
        <v>92</v>
      </c>
      <c r="AH333" s="66">
        <f t="shared" si="55"/>
        <v>0</v>
      </c>
      <c r="AI333" s="11"/>
      <c r="AJ333" s="11"/>
      <c r="AK333" s="69">
        <v>0</v>
      </c>
      <c r="AL333" s="69">
        <v>0</v>
      </c>
      <c r="AM333" s="69">
        <v>0</v>
      </c>
      <c r="AN333" s="69">
        <v>0</v>
      </c>
      <c r="AO333" s="70">
        <v>0</v>
      </c>
      <c r="AP333" s="69">
        <f t="shared" si="57"/>
        <v>0</v>
      </c>
      <c r="AQ333" s="69"/>
      <c r="AR333" s="69"/>
      <c r="AS333" s="69"/>
      <c r="AT333" s="71">
        <f t="shared" si="58"/>
        <v>0</v>
      </c>
      <c r="AU333" s="69"/>
      <c r="AV333" s="72" t="s">
        <v>93</v>
      </c>
      <c r="AW333" s="69" t="s">
        <v>93</v>
      </c>
      <c r="AX333" s="73" t="str">
        <f t="shared" si="59"/>
        <v/>
      </c>
      <c r="BD333" s="68"/>
      <c r="BH333" s="68"/>
    </row>
    <row r="334" spans="1:60" ht="11.25" x14ac:dyDescent="0.2">
      <c r="A334" s="8">
        <v>325</v>
      </c>
      <c r="B334" s="9" t="s">
        <v>419</v>
      </c>
      <c r="C334" s="8">
        <v>1</v>
      </c>
      <c r="D334" s="64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1282163</v>
      </c>
      <c r="J334" s="11">
        <v>4576236</v>
      </c>
      <c r="K334" s="65">
        <v>0</v>
      </c>
      <c r="L334" s="11">
        <v>4007777</v>
      </c>
      <c r="M334" s="11">
        <v>0</v>
      </c>
      <c r="N334" s="11">
        <v>181658</v>
      </c>
      <c r="O334" s="11">
        <v>89795.58</v>
      </c>
      <c r="P334" s="11">
        <v>0</v>
      </c>
      <c r="Q334" s="11">
        <v>0</v>
      </c>
      <c r="R334" s="11">
        <v>0</v>
      </c>
      <c r="S334" s="11">
        <v>0</v>
      </c>
      <c r="T334" s="11" t="s">
        <v>90</v>
      </c>
      <c r="U334" s="11">
        <f t="shared" si="56"/>
        <v>10137629.58</v>
      </c>
      <c r="V334" s="66">
        <f t="shared" si="50"/>
        <v>12.469143498537736</v>
      </c>
      <c r="W334" s="11"/>
      <c r="X334" s="11">
        <v>75008744.25999999</v>
      </c>
      <c r="Y334" s="11">
        <v>81301731.599999994</v>
      </c>
      <c r="Z334" s="11">
        <f t="shared" si="51"/>
        <v>6292987.3400000036</v>
      </c>
      <c r="AA334" s="11">
        <f t="shared" si="52"/>
        <v>784681.62176941335</v>
      </c>
      <c r="AB334" s="11"/>
      <c r="AC334" s="66">
        <v>109.9477196287519</v>
      </c>
      <c r="AD334" s="66">
        <f t="shared" si="53"/>
        <v>107.34355143866607</v>
      </c>
      <c r="AE334" s="67">
        <f t="shared" si="54"/>
        <v>-2.6041681900858293</v>
      </c>
      <c r="AF334" s="11">
        <v>78</v>
      </c>
      <c r="AG334" s="68">
        <v>1</v>
      </c>
      <c r="AH334" s="66">
        <f t="shared" si="55"/>
        <v>107.34355143866607</v>
      </c>
      <c r="AI334" s="11"/>
      <c r="AJ334" s="11"/>
      <c r="AK334" s="69">
        <v>109.9477196287519</v>
      </c>
      <c r="AL334" s="69">
        <v>109.69783781282776</v>
      </c>
      <c r="AM334" s="69">
        <v>109.74681886653161</v>
      </c>
      <c r="AN334" s="69">
        <v>109.9477196287519</v>
      </c>
      <c r="AO334" s="70">
        <v>107.28677513486038</v>
      </c>
      <c r="AP334" s="69">
        <f t="shared" si="57"/>
        <v>107.34355143866607</v>
      </c>
      <c r="AQ334" s="69"/>
      <c r="AR334" s="69"/>
      <c r="AS334" s="69"/>
      <c r="AT334" s="71">
        <f t="shared" si="58"/>
        <v>5.6776303805690986E-2</v>
      </c>
      <c r="AU334" s="69"/>
      <c r="AV334" s="72">
        <v>8.292799922520123</v>
      </c>
      <c r="AW334" s="69">
        <v>5.7618065598478587</v>
      </c>
      <c r="AX334" s="73">
        <f t="shared" si="59"/>
        <v>-2.5309933626722643</v>
      </c>
      <c r="BD334" s="68"/>
      <c r="BH334" s="68"/>
    </row>
    <row r="335" spans="1:60" ht="11.25" x14ac:dyDescent="0.2">
      <c r="A335" s="8">
        <v>326</v>
      </c>
      <c r="B335" s="9" t="s">
        <v>420</v>
      </c>
      <c r="C335" s="8">
        <v>1</v>
      </c>
      <c r="D335" s="64">
        <v>0</v>
      </c>
      <c r="E335" s="11">
        <v>200000</v>
      </c>
      <c r="F335" s="11">
        <v>0</v>
      </c>
      <c r="G335" s="11">
        <v>0</v>
      </c>
      <c r="H335" s="11">
        <v>0</v>
      </c>
      <c r="I335" s="11">
        <v>0</v>
      </c>
      <c r="J335" s="11">
        <v>2213118</v>
      </c>
      <c r="K335" s="65">
        <v>0</v>
      </c>
      <c r="L335" s="11">
        <v>1029669</v>
      </c>
      <c r="M335" s="11">
        <v>0</v>
      </c>
      <c r="N335" s="11">
        <v>7331</v>
      </c>
      <c r="O335" s="11">
        <v>12195.19</v>
      </c>
      <c r="P335" s="11">
        <v>0</v>
      </c>
      <c r="Q335" s="11">
        <v>0</v>
      </c>
      <c r="R335" s="11">
        <v>0</v>
      </c>
      <c r="S335" s="11">
        <v>0</v>
      </c>
      <c r="T335" s="11" t="s">
        <v>90</v>
      </c>
      <c r="U335" s="11">
        <f t="shared" si="56"/>
        <v>3462313.19</v>
      </c>
      <c r="V335" s="66">
        <f t="shared" si="50"/>
        <v>4.5903719265244929</v>
      </c>
      <c r="W335" s="11"/>
      <c r="X335" s="11">
        <v>56419497.774939992</v>
      </c>
      <c r="Y335" s="11">
        <v>75425548.200000003</v>
      </c>
      <c r="Z335" s="11">
        <f t="shared" si="51"/>
        <v>19006050.425060011</v>
      </c>
      <c r="AA335" s="11">
        <f t="shared" si="52"/>
        <v>872448.40305304388</v>
      </c>
      <c r="AB335" s="11"/>
      <c r="AC335" s="66">
        <v>141.09398758693266</v>
      </c>
      <c r="AD335" s="66">
        <f t="shared" si="53"/>
        <v>132.14066543864456</v>
      </c>
      <c r="AE335" s="67">
        <f t="shared" si="54"/>
        <v>-8.9533221482880947</v>
      </c>
      <c r="AF335" s="11">
        <v>11</v>
      </c>
      <c r="AG335" s="68">
        <v>1</v>
      </c>
      <c r="AH335" s="66">
        <f t="shared" si="55"/>
        <v>132.14066543864456</v>
      </c>
      <c r="AI335" s="11"/>
      <c r="AJ335" s="11"/>
      <c r="AK335" s="69">
        <v>141.09398758693266</v>
      </c>
      <c r="AL335" s="69">
        <v>140.93178921188505</v>
      </c>
      <c r="AM335" s="69">
        <v>140.94929971932316</v>
      </c>
      <c r="AN335" s="69">
        <v>141.09398758693266</v>
      </c>
      <c r="AO335" s="70">
        <v>132.01423563361476</v>
      </c>
      <c r="AP335" s="69">
        <f t="shared" si="57"/>
        <v>132.14066543864456</v>
      </c>
      <c r="AQ335" s="69"/>
      <c r="AR335" s="69"/>
      <c r="AS335" s="69"/>
      <c r="AT335" s="71">
        <f t="shared" si="58"/>
        <v>0.12642980502980095</v>
      </c>
      <c r="AU335" s="69"/>
      <c r="AV335" s="72">
        <v>10.325907893076941</v>
      </c>
      <c r="AW335" s="69">
        <v>3.0580332435020994</v>
      </c>
      <c r="AX335" s="73">
        <f t="shared" si="59"/>
        <v>-7.2678746495748419</v>
      </c>
      <c r="BD335" s="68"/>
      <c r="BH335" s="68"/>
    </row>
    <row r="336" spans="1:60" ht="11.25" x14ac:dyDescent="0.2">
      <c r="A336" s="8">
        <v>327</v>
      </c>
      <c r="B336" s="9" t="s">
        <v>421</v>
      </c>
      <c r="C336" s="8">
        <v>1</v>
      </c>
      <c r="D336" s="64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65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 t="s">
        <v>101</v>
      </c>
      <c r="U336" s="11">
        <f t="shared" si="56"/>
        <v>0</v>
      </c>
      <c r="V336" s="66">
        <f t="shared" si="50"/>
        <v>0</v>
      </c>
      <c r="W336" s="11"/>
      <c r="X336" s="11">
        <v>1280165.0299999996</v>
      </c>
      <c r="Y336" s="11">
        <v>2810147.49</v>
      </c>
      <c r="Z336" s="11">
        <f t="shared" si="51"/>
        <v>1529982.4600000007</v>
      </c>
      <c r="AA336" s="11">
        <f t="shared" si="52"/>
        <v>0</v>
      </c>
      <c r="AB336" s="11"/>
      <c r="AC336" s="66">
        <v>211.42402497553209</v>
      </c>
      <c r="AD336" s="66">
        <f t="shared" si="53"/>
        <v>219.51447072413794</v>
      </c>
      <c r="AE336" s="67">
        <f t="shared" si="54"/>
        <v>8.0904457486058448</v>
      </c>
      <c r="AF336" s="11">
        <v>1</v>
      </c>
      <c r="AG336" s="68">
        <v>0</v>
      </c>
      <c r="AH336" s="66">
        <f t="shared" si="55"/>
        <v>211.42402497553209</v>
      </c>
      <c r="AI336" s="11"/>
      <c r="AJ336" s="11"/>
      <c r="AK336" s="69">
        <v>211.42402497553209</v>
      </c>
      <c r="AL336" s="69">
        <v>211.51877585326346</v>
      </c>
      <c r="AM336" s="69">
        <v>211.42541664595748</v>
      </c>
      <c r="AN336" s="69">
        <v>211.42402497553209</v>
      </c>
      <c r="AO336" s="70">
        <v>211.42402497553209</v>
      </c>
      <c r="AP336" s="69">
        <f t="shared" si="57"/>
        <v>211.42402497553209</v>
      </c>
      <c r="AQ336" s="69"/>
      <c r="AR336" s="69"/>
      <c r="AS336" s="69"/>
      <c r="AT336" s="71">
        <f t="shared" si="58"/>
        <v>0</v>
      </c>
      <c r="AU336" s="69"/>
      <c r="AV336" s="72">
        <v>0.26383376187589785</v>
      </c>
      <c r="AW336" s="69">
        <v>2.5684567544935919</v>
      </c>
      <c r="AX336" s="73">
        <f t="shared" si="59"/>
        <v>2.304622992617694</v>
      </c>
      <c r="BD336" s="68"/>
      <c r="BH336" s="68"/>
    </row>
    <row r="337" spans="1:60" ht="11.25" x14ac:dyDescent="0.2">
      <c r="A337" s="8">
        <v>328</v>
      </c>
      <c r="B337" s="9" t="s">
        <v>422</v>
      </c>
      <c r="C337" s="8">
        <v>0</v>
      </c>
      <c r="D337" s="64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65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f t="shared" si="56"/>
        <v>0</v>
      </c>
      <c r="V337" s="66">
        <f t="shared" si="50"/>
        <v>0</v>
      </c>
      <c r="W337" s="11"/>
      <c r="X337" s="11">
        <v>0</v>
      </c>
      <c r="Y337" s="11">
        <v>0</v>
      </c>
      <c r="Z337" s="11">
        <f t="shared" si="51"/>
        <v>0</v>
      </c>
      <c r="AA337" s="11">
        <f t="shared" si="52"/>
        <v>0</v>
      </c>
      <c r="AB337" s="11"/>
      <c r="AC337" s="66">
        <v>0</v>
      </c>
      <c r="AD337" s="66">
        <f t="shared" si="53"/>
        <v>0</v>
      </c>
      <c r="AE337" s="67">
        <f t="shared" si="54"/>
        <v>0</v>
      </c>
      <c r="AF337" s="11">
        <v>0</v>
      </c>
      <c r="AG337" s="68" t="s">
        <v>92</v>
      </c>
      <c r="AH337" s="66">
        <f t="shared" si="55"/>
        <v>0</v>
      </c>
      <c r="AI337" s="11"/>
      <c r="AJ337" s="11"/>
      <c r="AK337" s="69">
        <v>0</v>
      </c>
      <c r="AL337" s="69">
        <v>0</v>
      </c>
      <c r="AM337" s="69">
        <v>0</v>
      </c>
      <c r="AN337" s="69">
        <v>0</v>
      </c>
      <c r="AO337" s="70">
        <v>0</v>
      </c>
      <c r="AP337" s="69">
        <f t="shared" si="57"/>
        <v>0</v>
      </c>
      <c r="AQ337" s="69"/>
      <c r="AR337" s="69"/>
      <c r="AS337" s="69"/>
      <c r="AT337" s="71">
        <f t="shared" si="58"/>
        <v>0</v>
      </c>
      <c r="AU337" s="69"/>
      <c r="AV337" s="72" t="s">
        <v>93</v>
      </c>
      <c r="AW337" s="69" t="s">
        <v>93</v>
      </c>
      <c r="AX337" s="73" t="str">
        <f t="shared" si="59"/>
        <v/>
      </c>
      <c r="BD337" s="68"/>
      <c r="BH337" s="68"/>
    </row>
    <row r="338" spans="1:60" ht="11.25" x14ac:dyDescent="0.2">
      <c r="A338" s="8">
        <v>329</v>
      </c>
      <c r="B338" s="9" t="s">
        <v>423</v>
      </c>
      <c r="C338" s="8">
        <v>0</v>
      </c>
      <c r="D338" s="64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65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f t="shared" si="56"/>
        <v>0</v>
      </c>
      <c r="V338" s="66">
        <f t="shared" si="50"/>
        <v>0</v>
      </c>
      <c r="W338" s="11"/>
      <c r="X338" s="11">
        <v>32981.520000000004</v>
      </c>
      <c r="Y338" s="11">
        <v>34551.75</v>
      </c>
      <c r="Z338" s="11">
        <f t="shared" si="51"/>
        <v>1570.2299999999959</v>
      </c>
      <c r="AA338" s="11">
        <f t="shared" si="52"/>
        <v>0</v>
      </c>
      <c r="AB338" s="11"/>
      <c r="AC338" s="66">
        <v>0</v>
      </c>
      <c r="AD338" s="66">
        <f t="shared" si="53"/>
        <v>0</v>
      </c>
      <c r="AE338" s="67">
        <f t="shared" si="54"/>
        <v>0</v>
      </c>
      <c r="AF338" s="11">
        <v>0</v>
      </c>
      <c r="AG338" s="68" t="s">
        <v>92</v>
      </c>
      <c r="AH338" s="66">
        <f t="shared" si="55"/>
        <v>0</v>
      </c>
      <c r="AI338" s="11"/>
      <c r="AJ338" s="11"/>
      <c r="AK338" s="69">
        <v>0</v>
      </c>
      <c r="AL338" s="69">
        <v>0</v>
      </c>
      <c r="AM338" s="69">
        <v>0</v>
      </c>
      <c r="AN338" s="69">
        <v>0</v>
      </c>
      <c r="AO338" s="70">
        <v>0</v>
      </c>
      <c r="AP338" s="69">
        <f t="shared" si="57"/>
        <v>0</v>
      </c>
      <c r="AQ338" s="69"/>
      <c r="AR338" s="69"/>
      <c r="AS338" s="69"/>
      <c r="AT338" s="71">
        <f t="shared" si="58"/>
        <v>0</v>
      </c>
      <c r="AU338" s="69"/>
      <c r="AV338" s="72" t="s">
        <v>93</v>
      </c>
      <c r="AW338" s="69" t="s">
        <v>93</v>
      </c>
      <c r="AX338" s="73" t="str">
        <f t="shared" si="59"/>
        <v/>
      </c>
      <c r="BD338" s="68"/>
      <c r="BH338" s="68"/>
    </row>
    <row r="339" spans="1:60" ht="11.25" x14ac:dyDescent="0.2">
      <c r="A339" s="8">
        <v>330</v>
      </c>
      <c r="B339" s="9" t="s">
        <v>424</v>
      </c>
      <c r="C339" s="8">
        <v>1</v>
      </c>
      <c r="D339" s="64">
        <v>0</v>
      </c>
      <c r="E339" s="11">
        <v>186616</v>
      </c>
      <c r="F339" s="11">
        <v>0</v>
      </c>
      <c r="G339" s="11">
        <v>0</v>
      </c>
      <c r="H339" s="11">
        <v>0</v>
      </c>
      <c r="I339" s="11">
        <v>0</v>
      </c>
      <c r="J339" s="11">
        <v>1749841</v>
      </c>
      <c r="K339" s="65">
        <v>540742</v>
      </c>
      <c r="L339" s="11">
        <v>2797422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 t="s">
        <v>101</v>
      </c>
      <c r="U339" s="11">
        <f t="shared" si="56"/>
        <v>3316425.6</v>
      </c>
      <c r="V339" s="66">
        <f t="shared" si="50"/>
        <v>5.8805037021074789</v>
      </c>
      <c r="W339" s="11"/>
      <c r="X339" s="11">
        <v>25392258.954960003</v>
      </c>
      <c r="Y339" s="11">
        <v>56396964.75</v>
      </c>
      <c r="Z339" s="11">
        <f t="shared" si="51"/>
        <v>31004705.795039997</v>
      </c>
      <c r="AA339" s="11">
        <f t="shared" si="52"/>
        <v>1823232.8721048592</v>
      </c>
      <c r="AB339" s="11"/>
      <c r="AC339" s="66">
        <v>227.28612553608792</v>
      </c>
      <c r="AD339" s="66">
        <f t="shared" si="53"/>
        <v>214.92271315717252</v>
      </c>
      <c r="AE339" s="67">
        <f t="shared" si="54"/>
        <v>-12.363412378915399</v>
      </c>
      <c r="AF339" s="11">
        <v>0</v>
      </c>
      <c r="AG339" s="68">
        <v>1</v>
      </c>
      <c r="AH339" s="66">
        <f t="shared" si="55"/>
        <v>214.92271315717252</v>
      </c>
      <c r="AI339" s="11"/>
      <c r="AJ339" s="11"/>
      <c r="AK339" s="69">
        <v>227.28612553608792</v>
      </c>
      <c r="AL339" s="69">
        <v>227.2475894902006</v>
      </c>
      <c r="AM339" s="69">
        <v>227.28612553608792</v>
      </c>
      <c r="AN339" s="69">
        <v>227.28612553608792</v>
      </c>
      <c r="AO339" s="70">
        <v>213.85344889030824</v>
      </c>
      <c r="AP339" s="69">
        <f t="shared" si="57"/>
        <v>214.92271315717252</v>
      </c>
      <c r="AQ339" s="69"/>
      <c r="AR339" s="69"/>
      <c r="AS339" s="69"/>
      <c r="AT339" s="71">
        <f t="shared" si="58"/>
        <v>1.0692642668642804</v>
      </c>
      <c r="AU339" s="69"/>
      <c r="AV339" s="72">
        <v>8.8343062477137835</v>
      </c>
      <c r="AW339" s="69">
        <v>2.1530257483710677</v>
      </c>
      <c r="AX339" s="73">
        <f t="shared" si="59"/>
        <v>-6.6812804993427157</v>
      </c>
      <c r="BD339" s="68"/>
      <c r="BH339" s="68"/>
    </row>
    <row r="340" spans="1:60" ht="11.25" x14ac:dyDescent="0.2">
      <c r="A340" s="8">
        <v>331</v>
      </c>
      <c r="B340" s="9" t="s">
        <v>425</v>
      </c>
      <c r="C340" s="8">
        <v>1</v>
      </c>
      <c r="D340" s="64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68529</v>
      </c>
      <c r="J340" s="11">
        <v>159142</v>
      </c>
      <c r="K340" s="65">
        <v>0</v>
      </c>
      <c r="L340" s="11">
        <v>489948</v>
      </c>
      <c r="M340" s="11">
        <v>0</v>
      </c>
      <c r="N340" s="11">
        <v>0</v>
      </c>
      <c r="O340" s="11">
        <v>47575.78</v>
      </c>
      <c r="P340" s="11">
        <v>0</v>
      </c>
      <c r="Q340" s="11">
        <v>0</v>
      </c>
      <c r="R340" s="11">
        <v>0</v>
      </c>
      <c r="S340" s="11">
        <v>0</v>
      </c>
      <c r="T340" s="11" t="s">
        <v>90</v>
      </c>
      <c r="U340" s="11">
        <f t="shared" si="56"/>
        <v>765194.78</v>
      </c>
      <c r="V340" s="66">
        <f t="shared" si="50"/>
        <v>3.0547712159160643</v>
      </c>
      <c r="W340" s="11"/>
      <c r="X340" s="11">
        <v>20926189.139999997</v>
      </c>
      <c r="Y340" s="11">
        <v>25049168.199999999</v>
      </c>
      <c r="Z340" s="11">
        <f t="shared" si="51"/>
        <v>4122979.0600000024</v>
      </c>
      <c r="AA340" s="11">
        <f t="shared" si="52"/>
        <v>125947.57756312679</v>
      </c>
      <c r="AB340" s="11"/>
      <c r="AC340" s="66">
        <v>122.44188077237223</v>
      </c>
      <c r="AD340" s="66">
        <f t="shared" si="53"/>
        <v>119.10061815697073</v>
      </c>
      <c r="AE340" s="67">
        <f t="shared" si="54"/>
        <v>-3.3412626154015044</v>
      </c>
      <c r="AF340" s="11">
        <v>27</v>
      </c>
      <c r="AG340" s="68">
        <v>1</v>
      </c>
      <c r="AH340" s="66">
        <f t="shared" si="55"/>
        <v>119.10061815697073</v>
      </c>
      <c r="AI340" s="11"/>
      <c r="AJ340" s="11"/>
      <c r="AK340" s="69">
        <v>122.44188077237223</v>
      </c>
      <c r="AL340" s="69">
        <v>122.33455775748413</v>
      </c>
      <c r="AM340" s="69">
        <v>122.44188077237223</v>
      </c>
      <c r="AN340" s="69">
        <v>122.44188077237223</v>
      </c>
      <c r="AO340" s="70">
        <v>120.19882282963901</v>
      </c>
      <c r="AP340" s="69">
        <f t="shared" si="57"/>
        <v>119.10061815697073</v>
      </c>
      <c r="AQ340" s="69"/>
      <c r="AR340" s="69"/>
      <c r="AS340" s="69"/>
      <c r="AT340" s="71">
        <f t="shared" si="58"/>
        <v>-1.0982046726682881</v>
      </c>
      <c r="AU340" s="69"/>
      <c r="AV340" s="72">
        <v>7.8982011483907915</v>
      </c>
      <c r="AW340" s="69">
        <v>4.9441425167207242</v>
      </c>
      <c r="AX340" s="73">
        <f t="shared" si="59"/>
        <v>-2.9540586316700672</v>
      </c>
      <c r="BD340" s="68"/>
      <c r="BH340" s="68"/>
    </row>
    <row r="341" spans="1:60" ht="11.25" x14ac:dyDescent="0.2">
      <c r="A341" s="8">
        <v>332</v>
      </c>
      <c r="B341" s="9" t="s">
        <v>426</v>
      </c>
      <c r="C341" s="8">
        <v>1</v>
      </c>
      <c r="D341" s="64">
        <v>0</v>
      </c>
      <c r="E341" s="11">
        <v>50000</v>
      </c>
      <c r="F341" s="11">
        <v>0</v>
      </c>
      <c r="G341" s="11">
        <v>0</v>
      </c>
      <c r="H341" s="11">
        <v>0</v>
      </c>
      <c r="I341" s="11">
        <v>630000</v>
      </c>
      <c r="J341" s="11">
        <v>1546006</v>
      </c>
      <c r="K341" s="65">
        <v>2072230</v>
      </c>
      <c r="L341" s="11">
        <v>551626</v>
      </c>
      <c r="M341" s="11">
        <v>726</v>
      </c>
      <c r="N341" s="11">
        <v>76260</v>
      </c>
      <c r="O341" s="11">
        <v>139002.57</v>
      </c>
      <c r="P341" s="11">
        <v>0</v>
      </c>
      <c r="Q341" s="11">
        <v>0</v>
      </c>
      <c r="R341" s="11">
        <v>0</v>
      </c>
      <c r="S341" s="11">
        <v>0</v>
      </c>
      <c r="T341" s="11" t="s">
        <v>101</v>
      </c>
      <c r="U341" s="11">
        <f t="shared" si="56"/>
        <v>4679712.37</v>
      </c>
      <c r="V341" s="66">
        <f t="shared" si="50"/>
        <v>7.0811064517633513</v>
      </c>
      <c r="W341" s="11"/>
      <c r="X341" s="11">
        <v>63567924.089999989</v>
      </c>
      <c r="Y341" s="11">
        <v>66087304.32</v>
      </c>
      <c r="Z341" s="11">
        <f t="shared" si="51"/>
        <v>2519380.2300000116</v>
      </c>
      <c r="AA341" s="11">
        <f t="shared" si="52"/>
        <v>178399.99601098118</v>
      </c>
      <c r="AB341" s="11"/>
      <c r="AC341" s="66">
        <v>107.5711196707217</v>
      </c>
      <c r="AD341" s="66">
        <f t="shared" si="53"/>
        <v>103.68264382941726</v>
      </c>
      <c r="AE341" s="67">
        <f t="shared" si="54"/>
        <v>-3.8884758413044409</v>
      </c>
      <c r="AF341" s="11">
        <v>104</v>
      </c>
      <c r="AG341" s="68">
        <v>1</v>
      </c>
      <c r="AH341" s="66">
        <f t="shared" si="55"/>
        <v>103.68264382941726</v>
      </c>
      <c r="AI341" s="11"/>
      <c r="AJ341" s="11"/>
      <c r="AK341" s="69">
        <v>107.5711196707217</v>
      </c>
      <c r="AL341" s="69">
        <v>107.57089183977374</v>
      </c>
      <c r="AM341" s="69">
        <v>107.5711196707217</v>
      </c>
      <c r="AN341" s="69">
        <v>107.5711196707217</v>
      </c>
      <c r="AO341" s="70">
        <v>103.38698875594601</v>
      </c>
      <c r="AP341" s="69">
        <f t="shared" si="57"/>
        <v>103.68264382941726</v>
      </c>
      <c r="AQ341" s="69"/>
      <c r="AR341" s="69"/>
      <c r="AS341" s="69"/>
      <c r="AT341" s="71">
        <f t="shared" si="58"/>
        <v>0.29565507347125219</v>
      </c>
      <c r="AU341" s="69"/>
      <c r="AV341" s="72">
        <v>10.503968388456613</v>
      </c>
      <c r="AW341" s="69">
        <v>6.3018962810603467</v>
      </c>
      <c r="AX341" s="73">
        <f t="shared" si="59"/>
        <v>-4.2020721073962664</v>
      </c>
      <c r="BD341" s="68"/>
      <c r="BH341" s="68"/>
    </row>
    <row r="342" spans="1:60" ht="11.25" x14ac:dyDescent="0.2">
      <c r="A342" s="8">
        <v>333</v>
      </c>
      <c r="B342" s="9" t="s">
        <v>427</v>
      </c>
      <c r="C342" s="8">
        <v>0</v>
      </c>
      <c r="D342" s="64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65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f t="shared" si="56"/>
        <v>0</v>
      </c>
      <c r="V342" s="66">
        <f t="shared" si="50"/>
        <v>0</v>
      </c>
      <c r="W342" s="11"/>
      <c r="X342" s="11">
        <v>0</v>
      </c>
      <c r="Y342" s="11">
        <v>0</v>
      </c>
      <c r="Z342" s="11">
        <f t="shared" si="51"/>
        <v>0</v>
      </c>
      <c r="AA342" s="11">
        <f t="shared" si="52"/>
        <v>0</v>
      </c>
      <c r="AB342" s="11"/>
      <c r="AC342" s="66">
        <v>0</v>
      </c>
      <c r="AD342" s="66">
        <f t="shared" si="53"/>
        <v>0</v>
      </c>
      <c r="AE342" s="67">
        <f t="shared" si="54"/>
        <v>0</v>
      </c>
      <c r="AF342" s="11">
        <v>0</v>
      </c>
      <c r="AG342" s="68" t="s">
        <v>92</v>
      </c>
      <c r="AH342" s="66">
        <f t="shared" si="55"/>
        <v>0</v>
      </c>
      <c r="AI342" s="11"/>
      <c r="AJ342" s="11"/>
      <c r="AK342" s="69">
        <v>0</v>
      </c>
      <c r="AL342" s="69">
        <v>0</v>
      </c>
      <c r="AM342" s="69">
        <v>0</v>
      </c>
      <c r="AN342" s="69">
        <v>0</v>
      </c>
      <c r="AO342" s="70">
        <v>0</v>
      </c>
      <c r="AP342" s="69">
        <f t="shared" si="57"/>
        <v>0</v>
      </c>
      <c r="AQ342" s="69"/>
      <c r="AR342" s="69"/>
      <c r="AS342" s="69"/>
      <c r="AT342" s="71">
        <f t="shared" si="58"/>
        <v>0</v>
      </c>
      <c r="AU342" s="69"/>
      <c r="AV342" s="72" t="s">
        <v>93</v>
      </c>
      <c r="AW342" s="69" t="s">
        <v>93</v>
      </c>
      <c r="AX342" s="73" t="str">
        <f t="shared" si="59"/>
        <v/>
      </c>
      <c r="BD342" s="68"/>
      <c r="BH342" s="68"/>
    </row>
    <row r="343" spans="1:60" ht="11.25" x14ac:dyDescent="0.2">
      <c r="A343" s="8">
        <v>334</v>
      </c>
      <c r="B343" s="9" t="s">
        <v>428</v>
      </c>
      <c r="C343" s="8">
        <v>0</v>
      </c>
      <c r="D343" s="64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65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f t="shared" si="56"/>
        <v>0</v>
      </c>
      <c r="V343" s="66">
        <f t="shared" si="50"/>
        <v>0</v>
      </c>
      <c r="W343" s="11"/>
      <c r="X343" s="11">
        <v>0</v>
      </c>
      <c r="Y343" s="11">
        <v>0</v>
      </c>
      <c r="Z343" s="11">
        <f t="shared" si="51"/>
        <v>0</v>
      </c>
      <c r="AA343" s="11">
        <f t="shared" si="52"/>
        <v>0</v>
      </c>
      <c r="AB343" s="11"/>
      <c r="AC343" s="66">
        <v>0</v>
      </c>
      <c r="AD343" s="66">
        <f t="shared" si="53"/>
        <v>0</v>
      </c>
      <c r="AE343" s="67">
        <f t="shared" si="54"/>
        <v>0</v>
      </c>
      <c r="AF343" s="11">
        <v>0</v>
      </c>
      <c r="AG343" s="68" t="s">
        <v>92</v>
      </c>
      <c r="AH343" s="66">
        <f t="shared" si="55"/>
        <v>0</v>
      </c>
      <c r="AI343" s="11"/>
      <c r="AJ343" s="11"/>
      <c r="AK343" s="69">
        <v>0</v>
      </c>
      <c r="AL343" s="69">
        <v>0</v>
      </c>
      <c r="AM343" s="69">
        <v>0</v>
      </c>
      <c r="AN343" s="69">
        <v>0</v>
      </c>
      <c r="AO343" s="70">
        <v>0</v>
      </c>
      <c r="AP343" s="69">
        <f t="shared" si="57"/>
        <v>0</v>
      </c>
      <c r="AQ343" s="69"/>
      <c r="AR343" s="69"/>
      <c r="AS343" s="69"/>
      <c r="AT343" s="71">
        <f t="shared" si="58"/>
        <v>0</v>
      </c>
      <c r="AU343" s="69"/>
      <c r="AV343" s="72" t="s">
        <v>93</v>
      </c>
      <c r="AW343" s="69" t="s">
        <v>93</v>
      </c>
      <c r="AX343" s="73" t="str">
        <f t="shared" si="59"/>
        <v/>
      </c>
      <c r="BD343" s="68"/>
      <c r="BH343" s="68"/>
    </row>
    <row r="344" spans="1:60" ht="11.25" x14ac:dyDescent="0.2">
      <c r="A344" s="8">
        <v>335</v>
      </c>
      <c r="B344" s="9" t="s">
        <v>429</v>
      </c>
      <c r="C344" s="8">
        <v>1</v>
      </c>
      <c r="D344" s="64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1358213</v>
      </c>
      <c r="K344" s="65">
        <v>15663</v>
      </c>
      <c r="L344" s="11">
        <v>1737854</v>
      </c>
      <c r="M344" s="11">
        <v>0</v>
      </c>
      <c r="N344" s="11">
        <v>0</v>
      </c>
      <c r="O344" s="11">
        <v>1612.17</v>
      </c>
      <c r="P344" s="11">
        <v>0</v>
      </c>
      <c r="Q344" s="11">
        <v>0</v>
      </c>
      <c r="R344" s="11">
        <v>0</v>
      </c>
      <c r="S344" s="11">
        <v>0</v>
      </c>
      <c r="T344" s="11" t="s">
        <v>90</v>
      </c>
      <c r="U344" s="11">
        <f t="shared" si="56"/>
        <v>3113342.17</v>
      </c>
      <c r="V344" s="66">
        <f t="shared" si="50"/>
        <v>4.852912237877236</v>
      </c>
      <c r="W344" s="11"/>
      <c r="X344" s="11">
        <v>36039140.915650003</v>
      </c>
      <c r="Y344" s="11">
        <v>64154100</v>
      </c>
      <c r="Z344" s="11">
        <f t="shared" si="51"/>
        <v>28114959.084349997</v>
      </c>
      <c r="AA344" s="11">
        <f t="shared" si="52"/>
        <v>1364394.2900785988</v>
      </c>
      <c r="AB344" s="11"/>
      <c r="AC344" s="66">
        <v>175.34602419813024</v>
      </c>
      <c r="AD344" s="66">
        <f t="shared" si="53"/>
        <v>174.2264219252101</v>
      </c>
      <c r="AE344" s="67">
        <f t="shared" si="54"/>
        <v>-1.1196022729201331</v>
      </c>
      <c r="AF344" s="11">
        <v>0</v>
      </c>
      <c r="AG344" s="68">
        <v>1</v>
      </c>
      <c r="AH344" s="66">
        <f t="shared" si="55"/>
        <v>174.2264219252101</v>
      </c>
      <c r="AI344" s="11"/>
      <c r="AJ344" s="11"/>
      <c r="AK344" s="69">
        <v>175.34602419813024</v>
      </c>
      <c r="AL344" s="69">
        <v>175.28196126570833</v>
      </c>
      <c r="AM344" s="69">
        <v>175.34602419813024</v>
      </c>
      <c r="AN344" s="69">
        <v>175.34602419813024</v>
      </c>
      <c r="AO344" s="70">
        <v>174.26736239260831</v>
      </c>
      <c r="AP344" s="69">
        <f t="shared" si="57"/>
        <v>174.2264219252101</v>
      </c>
      <c r="AQ344" s="69"/>
      <c r="AR344" s="69"/>
      <c r="AS344" s="69"/>
      <c r="AT344" s="71">
        <f t="shared" si="58"/>
        <v>-4.0940467398201008E-2</v>
      </c>
      <c r="AU344" s="69"/>
      <c r="AV344" s="72">
        <v>6.3028307464894624</v>
      </c>
      <c r="AW344" s="69">
        <v>5.8693834346604152</v>
      </c>
      <c r="AX344" s="73">
        <f t="shared" si="59"/>
        <v>-0.43344731182904717</v>
      </c>
      <c r="BD344" s="68"/>
      <c r="BH344" s="68"/>
    </row>
    <row r="345" spans="1:60" ht="11.25" x14ac:dyDescent="0.2">
      <c r="A345" s="8">
        <v>336</v>
      </c>
      <c r="B345" s="9" t="s">
        <v>430</v>
      </c>
      <c r="C345" s="8">
        <v>1</v>
      </c>
      <c r="D345" s="64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1802400</v>
      </c>
      <c r="K345" s="65">
        <v>3124980</v>
      </c>
      <c r="L345" s="11">
        <v>0</v>
      </c>
      <c r="M345" s="11">
        <v>25847</v>
      </c>
      <c r="N345" s="11">
        <v>0</v>
      </c>
      <c r="O345" s="11">
        <v>356290.69</v>
      </c>
      <c r="P345" s="11">
        <v>0</v>
      </c>
      <c r="Q345" s="11">
        <v>0</v>
      </c>
      <c r="R345" s="11">
        <v>0</v>
      </c>
      <c r="S345" s="11">
        <v>0</v>
      </c>
      <c r="T345" s="11" t="s">
        <v>257</v>
      </c>
      <c r="U345" s="11">
        <f t="shared" si="56"/>
        <v>5309517.6900000004</v>
      </c>
      <c r="V345" s="66">
        <f t="shared" si="50"/>
        <v>5.4256038136764833</v>
      </c>
      <c r="W345" s="11"/>
      <c r="X345" s="11">
        <v>89980250.507149994</v>
      </c>
      <c r="Y345" s="11">
        <v>97860401.760558695</v>
      </c>
      <c r="Z345" s="11">
        <f t="shared" si="51"/>
        <v>7880151.2534087002</v>
      </c>
      <c r="AA345" s="11">
        <f t="shared" si="52"/>
        <v>427545.78692841763</v>
      </c>
      <c r="AB345" s="11"/>
      <c r="AC345" s="66">
        <v>113.38729758643215</v>
      </c>
      <c r="AD345" s="66">
        <f t="shared" si="53"/>
        <v>108.28249024033123</v>
      </c>
      <c r="AE345" s="67">
        <f t="shared" si="54"/>
        <v>-5.1048073461009267</v>
      </c>
      <c r="AF345" s="11">
        <v>290</v>
      </c>
      <c r="AG345" s="68">
        <v>0</v>
      </c>
      <c r="AH345" s="66">
        <f t="shared" si="55"/>
        <v>113.38729758643215</v>
      </c>
      <c r="AI345" s="11"/>
      <c r="AJ345" s="11"/>
      <c r="AK345" s="69">
        <v>113.38729758643215</v>
      </c>
      <c r="AL345" s="69">
        <v>113.5728099876228</v>
      </c>
      <c r="AM345" s="69">
        <v>113.39505635036427</v>
      </c>
      <c r="AN345" s="69">
        <v>113.38729758643215</v>
      </c>
      <c r="AO345" s="70">
        <v>109.15284358939029</v>
      </c>
      <c r="AP345" s="69">
        <f t="shared" si="57"/>
        <v>113.38729758643215</v>
      </c>
      <c r="AQ345" s="69"/>
      <c r="AR345" s="69"/>
      <c r="AS345" s="69"/>
      <c r="AT345" s="71">
        <f t="shared" si="58"/>
        <v>4.234453997041868</v>
      </c>
      <c r="AU345" s="69"/>
      <c r="AV345" s="72">
        <v>7.9391485715069559</v>
      </c>
      <c r="AW345" s="69">
        <v>2.8888334321655695</v>
      </c>
      <c r="AX345" s="73">
        <f t="shared" si="59"/>
        <v>-5.0503151393413859</v>
      </c>
      <c r="BD345" s="68"/>
      <c r="BH345" s="68"/>
    </row>
    <row r="346" spans="1:60" ht="11.25" x14ac:dyDescent="0.2">
      <c r="A346" s="8">
        <v>337</v>
      </c>
      <c r="B346" s="9" t="s">
        <v>431</v>
      </c>
      <c r="C346" s="8">
        <v>1</v>
      </c>
      <c r="D346" s="64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65">
        <v>0</v>
      </c>
      <c r="L346" s="11">
        <v>33000</v>
      </c>
      <c r="M346" s="11">
        <v>0</v>
      </c>
      <c r="N346" s="11">
        <v>0</v>
      </c>
      <c r="O346" s="11">
        <v>2642.85</v>
      </c>
      <c r="P346" s="11">
        <v>0</v>
      </c>
      <c r="Q346" s="11">
        <v>0</v>
      </c>
      <c r="R346" s="11">
        <v>0</v>
      </c>
      <c r="S346" s="11">
        <v>0</v>
      </c>
      <c r="T346" s="11" t="s">
        <v>101</v>
      </c>
      <c r="U346" s="11">
        <f t="shared" si="56"/>
        <v>12542.849999999999</v>
      </c>
      <c r="V346" s="66">
        <f t="shared" si="50"/>
        <v>0.55103803134860896</v>
      </c>
      <c r="W346" s="11"/>
      <c r="X346" s="11">
        <v>1127263.1800000002</v>
      </c>
      <c r="Y346" s="11">
        <v>2276222.2000000002</v>
      </c>
      <c r="Z346" s="11">
        <f t="shared" si="51"/>
        <v>1148959.02</v>
      </c>
      <c r="AA346" s="11">
        <f t="shared" si="52"/>
        <v>6331.2011648102707</v>
      </c>
      <c r="AB346" s="11"/>
      <c r="AC346" s="66">
        <v>233.23846010604413</v>
      </c>
      <c r="AD346" s="66">
        <f t="shared" si="53"/>
        <v>201.36300369849653</v>
      </c>
      <c r="AE346" s="67">
        <f t="shared" si="54"/>
        <v>-31.875456407547603</v>
      </c>
      <c r="AF346" s="11">
        <v>1</v>
      </c>
      <c r="AG346" s="68">
        <v>1</v>
      </c>
      <c r="AH346" s="66">
        <f t="shared" si="55"/>
        <v>201.36300369849653</v>
      </c>
      <c r="AI346" s="11"/>
      <c r="AJ346" s="11"/>
      <c r="AK346" s="69">
        <v>233.23846010604413</v>
      </c>
      <c r="AL346" s="69">
        <v>233.23543595385024</v>
      </c>
      <c r="AM346" s="69">
        <v>233.23846010604413</v>
      </c>
      <c r="AN346" s="69">
        <v>233.23846010604413</v>
      </c>
      <c r="AO346" s="70">
        <v>201.17357282611778</v>
      </c>
      <c r="AP346" s="69">
        <f t="shared" si="57"/>
        <v>201.36300369849653</v>
      </c>
      <c r="AQ346" s="69"/>
      <c r="AR346" s="69"/>
      <c r="AS346" s="69"/>
      <c r="AT346" s="71">
        <f t="shared" si="58"/>
        <v>0.18943087237875034</v>
      </c>
      <c r="AU346" s="69"/>
      <c r="AV346" s="72">
        <v>16.576149753155175</v>
      </c>
      <c r="AW346" s="69">
        <v>0.41258867843533087</v>
      </c>
      <c r="AX346" s="73">
        <f t="shared" si="59"/>
        <v>-16.163561074719844</v>
      </c>
      <c r="BD346" s="68"/>
      <c r="BH346" s="68"/>
    </row>
    <row r="347" spans="1:60" ht="11.25" x14ac:dyDescent="0.2">
      <c r="A347" s="8">
        <v>338</v>
      </c>
      <c r="B347" s="9" t="s">
        <v>432</v>
      </c>
      <c r="C347" s="8">
        <v>0</v>
      </c>
      <c r="D347" s="64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65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f t="shared" si="56"/>
        <v>0</v>
      </c>
      <c r="V347" s="66">
        <f t="shared" si="50"/>
        <v>0</v>
      </c>
      <c r="W347" s="11"/>
      <c r="X347" s="11">
        <v>245151</v>
      </c>
      <c r="Y347" s="11">
        <v>398717</v>
      </c>
      <c r="Z347" s="11">
        <f t="shared" si="51"/>
        <v>153566</v>
      </c>
      <c r="AA347" s="11">
        <f t="shared" si="52"/>
        <v>0</v>
      </c>
      <c r="AB347" s="11"/>
      <c r="AC347" s="66">
        <v>0</v>
      </c>
      <c r="AD347" s="66">
        <f t="shared" si="53"/>
        <v>0</v>
      </c>
      <c r="AE347" s="67">
        <f t="shared" si="54"/>
        <v>0</v>
      </c>
      <c r="AF347" s="11">
        <v>0</v>
      </c>
      <c r="AG347" s="68" t="s">
        <v>92</v>
      </c>
      <c r="AH347" s="66">
        <f t="shared" si="55"/>
        <v>0</v>
      </c>
      <c r="AI347" s="11"/>
      <c r="AJ347" s="11"/>
      <c r="AK347" s="69">
        <v>0</v>
      </c>
      <c r="AL347" s="69">
        <v>0</v>
      </c>
      <c r="AM347" s="69">
        <v>0</v>
      </c>
      <c r="AN347" s="69">
        <v>0</v>
      </c>
      <c r="AO347" s="70">
        <v>0</v>
      </c>
      <c r="AP347" s="69">
        <f t="shared" si="57"/>
        <v>0</v>
      </c>
      <c r="AQ347" s="69"/>
      <c r="AR347" s="69"/>
      <c r="AS347" s="69"/>
      <c r="AT347" s="71">
        <f t="shared" si="58"/>
        <v>0</v>
      </c>
      <c r="AU347" s="69"/>
      <c r="AV347" s="72" t="s">
        <v>93</v>
      </c>
      <c r="AW347" s="69" t="s">
        <v>93</v>
      </c>
      <c r="AX347" s="73" t="str">
        <f t="shared" si="59"/>
        <v/>
      </c>
      <c r="BD347" s="68"/>
      <c r="BH347" s="68"/>
    </row>
    <row r="348" spans="1:60" ht="11.25" x14ac:dyDescent="0.2">
      <c r="A348" s="8">
        <v>339</v>
      </c>
      <c r="B348" s="9" t="s">
        <v>433</v>
      </c>
      <c r="C348" s="8">
        <v>0</v>
      </c>
      <c r="D348" s="64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65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f t="shared" si="56"/>
        <v>0</v>
      </c>
      <c r="V348" s="66">
        <f t="shared" si="50"/>
        <v>0</v>
      </c>
      <c r="W348" s="11"/>
      <c r="X348" s="11">
        <v>0</v>
      </c>
      <c r="Y348" s="11">
        <v>0</v>
      </c>
      <c r="Z348" s="11">
        <f t="shared" si="51"/>
        <v>0</v>
      </c>
      <c r="AA348" s="11">
        <f t="shared" si="52"/>
        <v>0</v>
      </c>
      <c r="AB348" s="11"/>
      <c r="AC348" s="66">
        <v>0</v>
      </c>
      <c r="AD348" s="66">
        <f t="shared" si="53"/>
        <v>0</v>
      </c>
      <c r="AE348" s="67">
        <f t="shared" si="54"/>
        <v>0</v>
      </c>
      <c r="AF348" s="11">
        <v>0</v>
      </c>
      <c r="AG348" s="68" t="s">
        <v>92</v>
      </c>
      <c r="AH348" s="66">
        <f t="shared" si="55"/>
        <v>0</v>
      </c>
      <c r="AI348" s="11"/>
      <c r="AJ348" s="11"/>
      <c r="AK348" s="69">
        <v>0</v>
      </c>
      <c r="AL348" s="69">
        <v>0</v>
      </c>
      <c r="AM348" s="69">
        <v>0</v>
      </c>
      <c r="AN348" s="69">
        <v>0</v>
      </c>
      <c r="AO348" s="70">
        <v>0</v>
      </c>
      <c r="AP348" s="69">
        <f t="shared" si="57"/>
        <v>0</v>
      </c>
      <c r="AQ348" s="69"/>
      <c r="AR348" s="69"/>
      <c r="AS348" s="69"/>
      <c r="AT348" s="71">
        <f t="shared" si="58"/>
        <v>0</v>
      </c>
      <c r="AU348" s="69"/>
      <c r="AV348" s="72" t="s">
        <v>93</v>
      </c>
      <c r="AW348" s="69" t="s">
        <v>93</v>
      </c>
      <c r="AX348" s="73" t="str">
        <f t="shared" si="59"/>
        <v/>
      </c>
      <c r="BD348" s="68"/>
      <c r="BH348" s="68"/>
    </row>
    <row r="349" spans="1:60" ht="11.25" x14ac:dyDescent="0.2">
      <c r="A349" s="8">
        <v>340</v>
      </c>
      <c r="B349" s="9" t="s">
        <v>434</v>
      </c>
      <c r="C349" s="8">
        <v>1</v>
      </c>
      <c r="D349" s="64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65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 t="s">
        <v>101</v>
      </c>
      <c r="U349" s="11">
        <f t="shared" si="56"/>
        <v>0</v>
      </c>
      <c r="V349" s="66">
        <f t="shared" si="50"/>
        <v>0</v>
      </c>
      <c r="W349" s="11"/>
      <c r="X349" s="11">
        <v>2130357.6900000004</v>
      </c>
      <c r="Y349" s="11">
        <v>3556731.6099832943</v>
      </c>
      <c r="Z349" s="11">
        <f t="shared" si="51"/>
        <v>1426373.9199832939</v>
      </c>
      <c r="AA349" s="11">
        <f t="shared" si="52"/>
        <v>0</v>
      </c>
      <c r="AB349" s="11"/>
      <c r="AC349" s="66">
        <v>158.23967043627144</v>
      </c>
      <c r="AD349" s="66">
        <f t="shared" si="53"/>
        <v>166.95466806718704</v>
      </c>
      <c r="AE349" s="67">
        <f t="shared" si="54"/>
        <v>8.7149976309156045</v>
      </c>
      <c r="AF349" s="11">
        <v>8</v>
      </c>
      <c r="AG349" s="68">
        <v>0</v>
      </c>
      <c r="AH349" s="66">
        <f t="shared" si="55"/>
        <v>158.23967043627144</v>
      </c>
      <c r="AI349" s="11"/>
      <c r="AJ349" s="11"/>
      <c r="AK349" s="69">
        <v>158.23967043627144</v>
      </c>
      <c r="AL349" s="69">
        <v>158.52133691805966</v>
      </c>
      <c r="AM349" s="69">
        <v>158.24861654721204</v>
      </c>
      <c r="AN349" s="69">
        <v>158.23967043627144</v>
      </c>
      <c r="AO349" s="70">
        <v>158.23967043627144</v>
      </c>
      <c r="AP349" s="69">
        <f t="shared" si="57"/>
        <v>158.23967043627144</v>
      </c>
      <c r="AQ349" s="69"/>
      <c r="AR349" s="69"/>
      <c r="AS349" s="69"/>
      <c r="AT349" s="71">
        <f t="shared" si="58"/>
        <v>0</v>
      </c>
      <c r="AU349" s="69"/>
      <c r="AV349" s="72">
        <v>-2.2197359402174435</v>
      </c>
      <c r="AW349" s="69">
        <v>2.5172669672883221</v>
      </c>
      <c r="AX349" s="73">
        <f t="shared" si="59"/>
        <v>4.7370029075057651</v>
      </c>
      <c r="BD349" s="68"/>
      <c r="BH349" s="68"/>
    </row>
    <row r="350" spans="1:60" ht="11.25" x14ac:dyDescent="0.2">
      <c r="A350" s="8">
        <v>341</v>
      </c>
      <c r="B350" s="9" t="s">
        <v>435</v>
      </c>
      <c r="C350" s="8">
        <v>0</v>
      </c>
      <c r="D350" s="64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65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f t="shared" si="56"/>
        <v>0</v>
      </c>
      <c r="V350" s="66">
        <f t="shared" si="50"/>
        <v>0</v>
      </c>
      <c r="W350" s="11"/>
      <c r="X350" s="11">
        <v>0</v>
      </c>
      <c r="Y350" s="11">
        <v>14.141006211947177</v>
      </c>
      <c r="Z350" s="11">
        <f t="shared" si="51"/>
        <v>14.141006211947177</v>
      </c>
      <c r="AA350" s="11">
        <f t="shared" si="52"/>
        <v>0</v>
      </c>
      <c r="AB350" s="11"/>
      <c r="AC350" s="66">
        <v>0</v>
      </c>
      <c r="AD350" s="66">
        <f t="shared" si="53"/>
        <v>0</v>
      </c>
      <c r="AE350" s="67">
        <f t="shared" si="54"/>
        <v>0</v>
      </c>
      <c r="AF350" s="11">
        <v>0</v>
      </c>
      <c r="AG350" s="68" t="s">
        <v>92</v>
      </c>
      <c r="AH350" s="66">
        <f t="shared" si="55"/>
        <v>0</v>
      </c>
      <c r="AI350" s="11"/>
      <c r="AJ350" s="11"/>
      <c r="AK350" s="69">
        <v>0</v>
      </c>
      <c r="AL350" s="69">
        <v>0</v>
      </c>
      <c r="AM350" s="69">
        <v>0</v>
      </c>
      <c r="AN350" s="69">
        <v>0</v>
      </c>
      <c r="AO350" s="70">
        <v>0</v>
      </c>
      <c r="AP350" s="69">
        <f t="shared" si="57"/>
        <v>0</v>
      </c>
      <c r="AQ350" s="69"/>
      <c r="AR350" s="69"/>
      <c r="AS350" s="69"/>
      <c r="AT350" s="71">
        <f t="shared" si="58"/>
        <v>0</v>
      </c>
      <c r="AU350" s="69"/>
      <c r="AV350" s="72" t="s">
        <v>93</v>
      </c>
      <c r="AW350" s="69" t="s">
        <v>93</v>
      </c>
      <c r="AX350" s="73" t="str">
        <f t="shared" si="59"/>
        <v/>
      </c>
      <c r="BD350" s="68"/>
      <c r="BH350" s="68"/>
    </row>
    <row r="351" spans="1:60" ht="11.25" x14ac:dyDescent="0.2">
      <c r="A351" s="8">
        <v>342</v>
      </c>
      <c r="B351" s="9" t="s">
        <v>436</v>
      </c>
      <c r="C351" s="8">
        <v>1</v>
      </c>
      <c r="D351" s="64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2431258</v>
      </c>
      <c r="K351" s="65">
        <v>1958521</v>
      </c>
      <c r="L351" s="11">
        <v>595338</v>
      </c>
      <c r="M351" s="11">
        <v>0</v>
      </c>
      <c r="N351" s="11">
        <v>0</v>
      </c>
      <c r="O351" s="11">
        <v>6852.02</v>
      </c>
      <c r="P351" s="11">
        <v>0</v>
      </c>
      <c r="Q351" s="11">
        <v>0</v>
      </c>
      <c r="R351" s="11">
        <v>0</v>
      </c>
      <c r="S351" s="11">
        <v>0</v>
      </c>
      <c r="T351" s="11" t="s">
        <v>90</v>
      </c>
      <c r="U351" s="11">
        <f t="shared" si="56"/>
        <v>4991969.0199999996</v>
      </c>
      <c r="V351" s="66">
        <f t="shared" si="50"/>
        <v>7.7398511177062463</v>
      </c>
      <c r="W351" s="11"/>
      <c r="X351" s="11">
        <v>36154606.173280001</v>
      </c>
      <c r="Y351" s="11">
        <v>64496964.399999999</v>
      </c>
      <c r="Z351" s="11">
        <f t="shared" si="51"/>
        <v>28342358.226719998</v>
      </c>
      <c r="AA351" s="11">
        <f t="shared" si="52"/>
        <v>2193656.3299950962</v>
      </c>
      <c r="AB351" s="11"/>
      <c r="AC351" s="66">
        <v>173.19335947582849</v>
      </c>
      <c r="AD351" s="66">
        <f t="shared" si="53"/>
        <v>172.32467633971922</v>
      </c>
      <c r="AE351" s="67">
        <f t="shared" si="54"/>
        <v>-0.86868313610926862</v>
      </c>
      <c r="AF351" s="11">
        <v>5</v>
      </c>
      <c r="AG351" s="68">
        <v>1</v>
      </c>
      <c r="AH351" s="66">
        <f t="shared" si="55"/>
        <v>172.32467633971922</v>
      </c>
      <c r="AI351" s="11"/>
      <c r="AJ351" s="11"/>
      <c r="AK351" s="69">
        <v>173.19335947582849</v>
      </c>
      <c r="AL351" s="69">
        <v>173.19335934221414</v>
      </c>
      <c r="AM351" s="69">
        <v>173.19335947582849</v>
      </c>
      <c r="AN351" s="69">
        <v>173.19335947582849</v>
      </c>
      <c r="AO351" s="70">
        <v>172.2049210539524</v>
      </c>
      <c r="AP351" s="69">
        <f t="shared" si="57"/>
        <v>172.32467633971922</v>
      </c>
      <c r="AQ351" s="69"/>
      <c r="AR351" s="69"/>
      <c r="AS351" s="69"/>
      <c r="AT351" s="71">
        <f t="shared" si="58"/>
        <v>0.11975528576681427</v>
      </c>
      <c r="AU351" s="69"/>
      <c r="AV351" s="72">
        <v>5.052745728915399</v>
      </c>
      <c r="AW351" s="69">
        <v>4.6096122070328871</v>
      </c>
      <c r="AX351" s="73">
        <f t="shared" si="59"/>
        <v>-0.44313352188251187</v>
      </c>
      <c r="BD351" s="68"/>
      <c r="BH351" s="68"/>
    </row>
    <row r="352" spans="1:60" ht="11.25" x14ac:dyDescent="0.2">
      <c r="A352" s="8">
        <v>343</v>
      </c>
      <c r="B352" s="9" t="s">
        <v>437</v>
      </c>
      <c r="C352" s="8">
        <v>1</v>
      </c>
      <c r="D352" s="64">
        <v>0</v>
      </c>
      <c r="E352" s="11">
        <v>23598</v>
      </c>
      <c r="F352" s="11">
        <v>0</v>
      </c>
      <c r="G352" s="11">
        <v>0</v>
      </c>
      <c r="H352" s="11">
        <v>0</v>
      </c>
      <c r="I352" s="11">
        <v>0</v>
      </c>
      <c r="J352" s="11">
        <v>745891</v>
      </c>
      <c r="K352" s="65">
        <v>627381</v>
      </c>
      <c r="L352" s="11">
        <v>427215</v>
      </c>
      <c r="M352" s="11">
        <v>17699</v>
      </c>
      <c r="N352" s="11">
        <v>141231</v>
      </c>
      <c r="O352" s="11">
        <v>10264.1</v>
      </c>
      <c r="P352" s="11">
        <v>0</v>
      </c>
      <c r="Q352" s="11">
        <v>0</v>
      </c>
      <c r="R352" s="11">
        <v>0</v>
      </c>
      <c r="S352" s="11">
        <v>0</v>
      </c>
      <c r="T352" s="11" t="s">
        <v>101</v>
      </c>
      <c r="U352" s="11">
        <f t="shared" si="56"/>
        <v>1694228.6</v>
      </c>
      <c r="V352" s="66">
        <f t="shared" si="50"/>
        <v>8.3110138199196513</v>
      </c>
      <c r="W352" s="11"/>
      <c r="X352" s="11">
        <v>20130691.019999996</v>
      </c>
      <c r="Y352" s="11">
        <v>20385342.109999999</v>
      </c>
      <c r="Z352" s="11">
        <f t="shared" si="51"/>
        <v>254651.09000000358</v>
      </c>
      <c r="AA352" s="11">
        <f t="shared" si="52"/>
        <v>21164.087282476328</v>
      </c>
      <c r="AB352" s="11"/>
      <c r="AC352" s="66">
        <v>101.61457404914695</v>
      </c>
      <c r="AD352" s="66">
        <f t="shared" si="53"/>
        <v>101.15985587621188</v>
      </c>
      <c r="AE352" s="67">
        <f t="shared" si="54"/>
        <v>-0.45471817293507399</v>
      </c>
      <c r="AF352" s="11">
        <v>12</v>
      </c>
      <c r="AG352" s="68">
        <v>1</v>
      </c>
      <c r="AH352" s="66">
        <f t="shared" si="55"/>
        <v>101.15985587621188</v>
      </c>
      <c r="AI352" s="11"/>
      <c r="AJ352" s="11"/>
      <c r="AK352" s="69">
        <v>101.61457404914695</v>
      </c>
      <c r="AL352" s="69">
        <v>101.8076177259168</v>
      </c>
      <c r="AM352" s="69">
        <v>101.61573957608745</v>
      </c>
      <c r="AN352" s="69">
        <v>101.61457404914695</v>
      </c>
      <c r="AO352" s="70">
        <v>100.83019522542926</v>
      </c>
      <c r="AP352" s="69">
        <f t="shared" si="57"/>
        <v>101.15985587621188</v>
      </c>
      <c r="AQ352" s="69"/>
      <c r="AR352" s="69"/>
      <c r="AS352" s="69"/>
      <c r="AT352" s="71">
        <f t="shared" si="58"/>
        <v>0.32966065078261408</v>
      </c>
      <c r="AU352" s="69"/>
      <c r="AV352" s="72">
        <v>9.9720557979122582</v>
      </c>
      <c r="AW352" s="69">
        <v>9.4554643899387774</v>
      </c>
      <c r="AX352" s="73">
        <f t="shared" si="59"/>
        <v>-0.5165914079734808</v>
      </c>
      <c r="BD352" s="68"/>
      <c r="BH352" s="68"/>
    </row>
    <row r="353" spans="1:60" ht="11.25" x14ac:dyDescent="0.2">
      <c r="A353" s="8">
        <v>344</v>
      </c>
      <c r="B353" s="9" t="s">
        <v>438</v>
      </c>
      <c r="C353" s="8">
        <v>1</v>
      </c>
      <c r="D353" s="64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2000000</v>
      </c>
      <c r="K353" s="65">
        <v>585264</v>
      </c>
      <c r="L353" s="11">
        <v>1511034</v>
      </c>
      <c r="M353" s="11">
        <v>12352</v>
      </c>
      <c r="N353" s="11">
        <v>0</v>
      </c>
      <c r="O353" s="11">
        <v>4808.2299999999996</v>
      </c>
      <c r="P353" s="11">
        <v>0</v>
      </c>
      <c r="Q353" s="11">
        <v>0</v>
      </c>
      <c r="R353" s="11">
        <v>0</v>
      </c>
      <c r="S353" s="11">
        <v>0</v>
      </c>
      <c r="T353" s="11" t="s">
        <v>101</v>
      </c>
      <c r="U353" s="11">
        <f t="shared" si="56"/>
        <v>3055734.4299999997</v>
      </c>
      <c r="V353" s="66">
        <f t="shared" si="50"/>
        <v>4.0643306531167847</v>
      </c>
      <c r="W353" s="11"/>
      <c r="X353" s="11">
        <v>53860981.504270002</v>
      </c>
      <c r="Y353" s="11">
        <v>75184198.599999994</v>
      </c>
      <c r="Z353" s="11">
        <f t="shared" si="51"/>
        <v>21323217.095729992</v>
      </c>
      <c r="AA353" s="11">
        <f t="shared" si="52"/>
        <v>866646.0486523927</v>
      </c>
      <c r="AB353" s="11"/>
      <c r="AC353" s="66">
        <v>144.60086995392217</v>
      </c>
      <c r="AD353" s="66">
        <f t="shared" si="53"/>
        <v>137.98031613192165</v>
      </c>
      <c r="AE353" s="67">
        <f t="shared" si="54"/>
        <v>-6.6205538220005167</v>
      </c>
      <c r="AF353" s="11">
        <v>1</v>
      </c>
      <c r="AG353" s="68">
        <v>1</v>
      </c>
      <c r="AH353" s="66">
        <f t="shared" si="55"/>
        <v>137.98031613192165</v>
      </c>
      <c r="AI353" s="11"/>
      <c r="AJ353" s="11"/>
      <c r="AK353" s="69">
        <v>144.60086995392217</v>
      </c>
      <c r="AL353" s="69">
        <v>144.62219265004759</v>
      </c>
      <c r="AM353" s="69">
        <v>144.60087753851766</v>
      </c>
      <c r="AN353" s="69">
        <v>144.60086995392217</v>
      </c>
      <c r="AO353" s="70">
        <v>137.83187881041269</v>
      </c>
      <c r="AP353" s="69">
        <f t="shared" si="57"/>
        <v>137.98031613192165</v>
      </c>
      <c r="AQ353" s="69"/>
      <c r="AR353" s="69"/>
      <c r="AS353" s="69"/>
      <c r="AT353" s="71">
        <f t="shared" si="58"/>
        <v>0.14843732150896471</v>
      </c>
      <c r="AU353" s="69"/>
      <c r="AV353" s="72">
        <v>5.2261871007752205</v>
      </c>
      <c r="AW353" s="69">
        <v>0.18540435619601039</v>
      </c>
      <c r="AX353" s="73">
        <f t="shared" si="59"/>
        <v>-5.0407827445792099</v>
      </c>
      <c r="BD353" s="68"/>
      <c r="BH353" s="68"/>
    </row>
    <row r="354" spans="1:60" ht="11.25" x14ac:dyDescent="0.2">
      <c r="A354" s="8">
        <v>345</v>
      </c>
      <c r="B354" s="9" t="s">
        <v>439</v>
      </c>
      <c r="C354" s="8">
        <v>0</v>
      </c>
      <c r="D354" s="64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65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f t="shared" si="56"/>
        <v>0</v>
      </c>
      <c r="V354" s="66">
        <f t="shared" si="50"/>
        <v>0</v>
      </c>
      <c r="W354" s="11"/>
      <c r="X354" s="11">
        <v>65963.040000000008</v>
      </c>
      <c r="Y354" s="11">
        <v>102206</v>
      </c>
      <c r="Z354" s="11">
        <f t="shared" si="51"/>
        <v>36242.959999999992</v>
      </c>
      <c r="AA354" s="11">
        <f t="shared" si="52"/>
        <v>0</v>
      </c>
      <c r="AB354" s="11"/>
      <c r="AC354" s="66">
        <v>0</v>
      </c>
      <c r="AD354" s="66">
        <f t="shared" si="53"/>
        <v>0</v>
      </c>
      <c r="AE354" s="67">
        <f t="shared" si="54"/>
        <v>0</v>
      </c>
      <c r="AF354" s="11">
        <v>0</v>
      </c>
      <c r="AG354" s="68" t="s">
        <v>92</v>
      </c>
      <c r="AH354" s="66">
        <f t="shared" si="55"/>
        <v>0</v>
      </c>
      <c r="AI354" s="11"/>
      <c r="AJ354" s="11"/>
      <c r="AK354" s="69">
        <v>0</v>
      </c>
      <c r="AL354" s="69">
        <v>0</v>
      </c>
      <c r="AM354" s="69">
        <v>0</v>
      </c>
      <c r="AN354" s="69">
        <v>0</v>
      </c>
      <c r="AO354" s="70">
        <v>0</v>
      </c>
      <c r="AP354" s="69">
        <f t="shared" si="57"/>
        <v>0</v>
      </c>
      <c r="AQ354" s="69"/>
      <c r="AR354" s="69"/>
      <c r="AS354" s="69"/>
      <c r="AT354" s="71">
        <f t="shared" si="58"/>
        <v>0</v>
      </c>
      <c r="AU354" s="69"/>
      <c r="AV354" s="72" t="s">
        <v>93</v>
      </c>
      <c r="AW354" s="69" t="s">
        <v>93</v>
      </c>
      <c r="AX354" s="73" t="str">
        <f t="shared" si="59"/>
        <v/>
      </c>
      <c r="BD354" s="68"/>
      <c r="BH354" s="68"/>
    </row>
    <row r="355" spans="1:60" ht="11.25" x14ac:dyDescent="0.2">
      <c r="A355" s="8">
        <v>346</v>
      </c>
      <c r="B355" s="9" t="s">
        <v>440</v>
      </c>
      <c r="C355" s="8">
        <v>1</v>
      </c>
      <c r="D355" s="64">
        <v>1114173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1435242</v>
      </c>
      <c r="K355" s="65">
        <v>0</v>
      </c>
      <c r="L355" s="11">
        <v>0</v>
      </c>
      <c r="M355" s="11">
        <v>6161</v>
      </c>
      <c r="N355" s="11">
        <v>0</v>
      </c>
      <c r="O355" s="11">
        <v>35231.49</v>
      </c>
      <c r="P355" s="11">
        <v>0</v>
      </c>
      <c r="Q355" s="11">
        <v>0</v>
      </c>
      <c r="R355" s="11">
        <v>0</v>
      </c>
      <c r="S355" s="11">
        <v>0</v>
      </c>
      <c r="T355" s="11" t="s">
        <v>101</v>
      </c>
      <c r="U355" s="11">
        <f t="shared" si="56"/>
        <v>1810886.3900000001</v>
      </c>
      <c r="V355" s="66">
        <f t="shared" si="50"/>
        <v>5.6552726613754833</v>
      </c>
      <c r="W355" s="11"/>
      <c r="X355" s="11">
        <v>28718694.131870005</v>
      </c>
      <c r="Y355" s="11">
        <v>32021203.900000002</v>
      </c>
      <c r="Z355" s="11">
        <f t="shared" si="51"/>
        <v>3302509.768129997</v>
      </c>
      <c r="AA355" s="11">
        <f t="shared" si="52"/>
        <v>186765.93205631059</v>
      </c>
      <c r="AB355" s="11"/>
      <c r="AC355" s="66">
        <v>109.81840263580945</v>
      </c>
      <c r="AD355" s="66">
        <f t="shared" si="53"/>
        <v>110.84918353796613</v>
      </c>
      <c r="AE355" s="67">
        <f t="shared" si="54"/>
        <v>1.0307809021566783</v>
      </c>
      <c r="AF355" s="11">
        <v>37</v>
      </c>
      <c r="AG355" s="68">
        <v>1</v>
      </c>
      <c r="AH355" s="66">
        <f t="shared" si="55"/>
        <v>110.84918353796613</v>
      </c>
      <c r="AI355" s="11"/>
      <c r="AJ355" s="11"/>
      <c r="AK355" s="69">
        <v>109.81840263580945</v>
      </c>
      <c r="AL355" s="69">
        <v>118.23747239979329</v>
      </c>
      <c r="AM355" s="69">
        <v>101.63060312647889</v>
      </c>
      <c r="AN355" s="69">
        <v>109.81840263580945</v>
      </c>
      <c r="AO355" s="70">
        <v>111.99049224521215</v>
      </c>
      <c r="AP355" s="69">
        <f t="shared" si="57"/>
        <v>110.84918353796613</v>
      </c>
      <c r="AQ355" s="69"/>
      <c r="AR355" s="69"/>
      <c r="AS355" s="69"/>
      <c r="AT355" s="71">
        <f t="shared" si="58"/>
        <v>-1.1413087072460257</v>
      </c>
      <c r="AU355" s="69"/>
      <c r="AV355" s="72">
        <v>10.458193760267722</v>
      </c>
      <c r="AW355" s="69">
        <v>11.744998023737338</v>
      </c>
      <c r="AX355" s="73">
        <f t="shared" si="59"/>
        <v>1.286804263469616</v>
      </c>
      <c r="BD355" s="68"/>
      <c r="BH355" s="68"/>
    </row>
    <row r="356" spans="1:60" ht="11.25" x14ac:dyDescent="0.2">
      <c r="A356" s="8">
        <v>347</v>
      </c>
      <c r="B356" s="9" t="s">
        <v>441</v>
      </c>
      <c r="C356" s="8">
        <v>1</v>
      </c>
      <c r="D356" s="64">
        <v>0</v>
      </c>
      <c r="E356" s="11">
        <v>5025628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65">
        <v>0</v>
      </c>
      <c r="L356" s="11">
        <v>2700000</v>
      </c>
      <c r="M356" s="11">
        <v>39279</v>
      </c>
      <c r="N356" s="11">
        <v>0</v>
      </c>
      <c r="O356" s="11">
        <v>87611.3</v>
      </c>
      <c r="P356" s="11">
        <v>0</v>
      </c>
      <c r="Q356" s="11">
        <v>0</v>
      </c>
      <c r="R356" s="11">
        <v>0</v>
      </c>
      <c r="S356" s="11">
        <v>0</v>
      </c>
      <c r="T356" s="11" t="s">
        <v>90</v>
      </c>
      <c r="U356" s="11">
        <f t="shared" si="56"/>
        <v>7852518.2999999998</v>
      </c>
      <c r="V356" s="66">
        <f t="shared" si="50"/>
        <v>8.2106715879987799</v>
      </c>
      <c r="W356" s="11"/>
      <c r="X356" s="11">
        <v>65492150.344600007</v>
      </c>
      <c r="Y356" s="11">
        <v>95637953.799999997</v>
      </c>
      <c r="Z356" s="11">
        <f t="shared" si="51"/>
        <v>30145803.45539999</v>
      </c>
      <c r="AA356" s="11">
        <f t="shared" si="52"/>
        <v>2475172.9192864816</v>
      </c>
      <c r="AB356" s="11"/>
      <c r="AC356" s="66">
        <v>144.69595191647272</v>
      </c>
      <c r="AD356" s="66">
        <f t="shared" si="53"/>
        <v>142.25030082310474</v>
      </c>
      <c r="AE356" s="67">
        <f t="shared" si="54"/>
        <v>-2.4456510933679851</v>
      </c>
      <c r="AF356" s="11">
        <v>54</v>
      </c>
      <c r="AG356" s="68">
        <v>1</v>
      </c>
      <c r="AH356" s="66">
        <f t="shared" si="55"/>
        <v>142.25030082310474</v>
      </c>
      <c r="AI356" s="11"/>
      <c r="AJ356" s="11"/>
      <c r="AK356" s="69">
        <v>144.69595191647272</v>
      </c>
      <c r="AL356" s="69">
        <v>144.68138800660063</v>
      </c>
      <c r="AM356" s="69">
        <v>144.69595191647272</v>
      </c>
      <c r="AN356" s="69">
        <v>144.69595191647272</v>
      </c>
      <c r="AO356" s="70">
        <v>142.215838427416</v>
      </c>
      <c r="AP356" s="69">
        <f t="shared" si="57"/>
        <v>142.25030082310474</v>
      </c>
      <c r="AQ356" s="69"/>
      <c r="AR356" s="69"/>
      <c r="AS356" s="69"/>
      <c r="AT356" s="71">
        <f t="shared" si="58"/>
        <v>3.4462395688734659E-2</v>
      </c>
      <c r="AU356" s="69"/>
      <c r="AV356" s="72">
        <v>7.3734963698448421</v>
      </c>
      <c r="AW356" s="69">
        <v>5.2265994503235369</v>
      </c>
      <c r="AX356" s="73">
        <f t="shared" si="59"/>
        <v>-2.1468969195213052</v>
      </c>
      <c r="BD356" s="68"/>
      <c r="BH356" s="68"/>
    </row>
    <row r="357" spans="1:60" ht="11.25" x14ac:dyDescent="0.2">
      <c r="A357" s="8">
        <v>348</v>
      </c>
      <c r="B357" s="9" t="s">
        <v>442</v>
      </c>
      <c r="C357" s="8">
        <v>1</v>
      </c>
      <c r="D357" s="64">
        <v>15356475</v>
      </c>
      <c r="E357" s="11">
        <v>4458701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65">
        <v>12560143</v>
      </c>
      <c r="L357" s="11">
        <v>0</v>
      </c>
      <c r="M357" s="11">
        <v>216629</v>
      </c>
      <c r="N357" s="11">
        <v>596808</v>
      </c>
      <c r="O357" s="11">
        <v>2635200.96</v>
      </c>
      <c r="P357" s="11">
        <v>0</v>
      </c>
      <c r="Q357" s="11">
        <v>0</v>
      </c>
      <c r="R357" s="11">
        <v>0</v>
      </c>
      <c r="S357" s="11">
        <v>0</v>
      </c>
      <c r="T357" s="11" t="s">
        <v>90</v>
      </c>
      <c r="U357" s="11">
        <f t="shared" si="56"/>
        <v>35823956.960000001</v>
      </c>
      <c r="V357" s="66">
        <f t="shared" si="50"/>
        <v>7.4640934130482739</v>
      </c>
      <c r="W357" s="11"/>
      <c r="X357" s="11">
        <v>477974878.60999995</v>
      </c>
      <c r="Y357" s="11">
        <v>479950544.25999999</v>
      </c>
      <c r="Z357" s="11">
        <f t="shared" si="51"/>
        <v>1975665.6500000358</v>
      </c>
      <c r="AA357" s="11">
        <f t="shared" si="52"/>
        <v>147465.52964551005</v>
      </c>
      <c r="AB357" s="11"/>
      <c r="AC357" s="66">
        <v>99.897682665100689</v>
      </c>
      <c r="AD357" s="66">
        <f t="shared" si="53"/>
        <v>100.3824887462017</v>
      </c>
      <c r="AE357" s="67">
        <f t="shared" si="54"/>
        <v>0.48480608110101286</v>
      </c>
      <c r="AF357" s="11">
        <v>2089</v>
      </c>
      <c r="AG357" s="68">
        <v>1</v>
      </c>
      <c r="AH357" s="66">
        <f t="shared" si="55"/>
        <v>100.3824887462017</v>
      </c>
      <c r="AI357" s="11"/>
      <c r="AJ357" s="11"/>
      <c r="AK357" s="69">
        <v>99.897682665100689</v>
      </c>
      <c r="AL357" s="69">
        <v>100.33466990756297</v>
      </c>
      <c r="AM357" s="69">
        <v>99.897682665100689</v>
      </c>
      <c r="AN357" s="69">
        <v>99.897682665100689</v>
      </c>
      <c r="AO357" s="70">
        <v>100.51434774080124</v>
      </c>
      <c r="AP357" s="69">
        <f t="shared" si="57"/>
        <v>100.3824887462017</v>
      </c>
      <c r="AQ357" s="69"/>
      <c r="AR357" s="69"/>
      <c r="AS357" s="69"/>
      <c r="AT357" s="71">
        <f t="shared" si="58"/>
        <v>-0.13185899459953987</v>
      </c>
      <c r="AU357" s="69"/>
      <c r="AV357" s="72">
        <v>11.013101418639465</v>
      </c>
      <c r="AW357" s="69">
        <v>11.5861359280713</v>
      </c>
      <c r="AX357" s="73">
        <f t="shared" si="59"/>
        <v>0.5730345094318352</v>
      </c>
      <c r="BD357" s="68"/>
      <c r="BH357" s="68"/>
    </row>
    <row r="358" spans="1:60" ht="11.25" x14ac:dyDescent="0.2">
      <c r="A358" s="8">
        <v>349</v>
      </c>
      <c r="B358" s="9" t="s">
        <v>443</v>
      </c>
      <c r="C358" s="74">
        <v>1</v>
      </c>
      <c r="D358" s="64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65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 t="s">
        <v>90</v>
      </c>
      <c r="U358" s="11">
        <f t="shared" si="56"/>
        <v>0</v>
      </c>
      <c r="V358" s="66">
        <f t="shared" si="50"/>
        <v>0</v>
      </c>
      <c r="W358" s="11"/>
      <c r="X358" s="11">
        <v>1568790.0099999995</v>
      </c>
      <c r="Y358" s="11">
        <v>2394313.71</v>
      </c>
      <c r="Z358" s="11">
        <f t="shared" si="51"/>
        <v>825523.70000000042</v>
      </c>
      <c r="AA358" s="11">
        <f t="shared" si="52"/>
        <v>0</v>
      </c>
      <c r="AB358" s="11"/>
      <c r="AC358" s="66">
        <v>155.22380403336885</v>
      </c>
      <c r="AD358" s="66">
        <f t="shared" si="53"/>
        <v>152.62168261767556</v>
      </c>
      <c r="AE358" s="67">
        <f t="shared" si="54"/>
        <v>-2.6021214156932899</v>
      </c>
      <c r="AF358" s="11">
        <v>0</v>
      </c>
      <c r="AG358" s="68">
        <v>0</v>
      </c>
      <c r="AH358" s="66">
        <f t="shared" si="55"/>
        <v>155.22380403336885</v>
      </c>
      <c r="AI358" s="11"/>
      <c r="AJ358" s="11"/>
      <c r="AK358" s="69">
        <v>155.22380403336885</v>
      </c>
      <c r="AL358" s="69">
        <v>155.22382443982022</v>
      </c>
      <c r="AM358" s="69">
        <v>155.22380403336885</v>
      </c>
      <c r="AN358" s="69">
        <v>155.22380403336885</v>
      </c>
      <c r="AO358" s="70">
        <v>155.22380403336885</v>
      </c>
      <c r="AP358" s="69">
        <f t="shared" si="57"/>
        <v>155.22380403336885</v>
      </c>
      <c r="AQ358" s="69"/>
      <c r="AR358" s="69"/>
      <c r="AS358" s="69"/>
      <c r="AT358" s="71">
        <f t="shared" si="58"/>
        <v>0</v>
      </c>
      <c r="AU358" s="69"/>
      <c r="AV358" s="72">
        <v>18.222660641583076</v>
      </c>
      <c r="AW358" s="69">
        <v>11.477772938550537</v>
      </c>
      <c r="AX358" s="73">
        <f t="shared" si="59"/>
        <v>-6.7448877030325392</v>
      </c>
      <c r="BD358" s="68"/>
      <c r="BH358" s="68"/>
    </row>
    <row r="359" spans="1:60" ht="11.25" x14ac:dyDescent="0.2">
      <c r="A359" s="8">
        <v>350</v>
      </c>
      <c r="B359" s="9" t="s">
        <v>444</v>
      </c>
      <c r="C359" s="8">
        <v>1</v>
      </c>
      <c r="D359" s="64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65">
        <v>69881</v>
      </c>
      <c r="L359" s="11">
        <v>0</v>
      </c>
      <c r="M359" s="11">
        <v>0</v>
      </c>
      <c r="N359" s="11">
        <v>0</v>
      </c>
      <c r="O359" s="11">
        <v>94124.800000000003</v>
      </c>
      <c r="P359" s="11">
        <v>0</v>
      </c>
      <c r="Q359" s="11">
        <v>0</v>
      </c>
      <c r="R359" s="11">
        <v>0</v>
      </c>
      <c r="S359" s="11">
        <v>0</v>
      </c>
      <c r="T359" s="11" t="s">
        <v>101</v>
      </c>
      <c r="U359" s="11">
        <f t="shared" si="56"/>
        <v>164005.79999999999</v>
      </c>
      <c r="V359" s="66">
        <f t="shared" si="50"/>
        <v>0.94518733711536607</v>
      </c>
      <c r="W359" s="11"/>
      <c r="X359" s="11">
        <v>11250378.938039999</v>
      </c>
      <c r="Y359" s="11">
        <v>17351671.310000002</v>
      </c>
      <c r="Z359" s="11">
        <f t="shared" si="51"/>
        <v>6101292.3719600029</v>
      </c>
      <c r="AA359" s="11">
        <f t="shared" si="52"/>
        <v>57668.64290015171</v>
      </c>
      <c r="AB359" s="11"/>
      <c r="AC359" s="66">
        <v>171.40633750639961</v>
      </c>
      <c r="AD359" s="66">
        <f t="shared" si="53"/>
        <v>153.71929036652298</v>
      </c>
      <c r="AE359" s="67">
        <f t="shared" si="54"/>
        <v>-17.687047139876626</v>
      </c>
      <c r="AF359" s="11">
        <v>53</v>
      </c>
      <c r="AG359" s="68">
        <v>1</v>
      </c>
      <c r="AH359" s="66">
        <f t="shared" si="55"/>
        <v>153.71929036652298</v>
      </c>
      <c r="AI359" s="11"/>
      <c r="AJ359" s="11"/>
      <c r="AK359" s="69">
        <v>171.40633750639961</v>
      </c>
      <c r="AL359" s="69">
        <v>171.40390114687801</v>
      </c>
      <c r="AM359" s="69">
        <v>171.40633750639961</v>
      </c>
      <c r="AN359" s="69">
        <v>171.40633750639961</v>
      </c>
      <c r="AO359" s="70">
        <v>171.40633750639961</v>
      </c>
      <c r="AP359" s="69">
        <f t="shared" si="57"/>
        <v>153.71929036652298</v>
      </c>
      <c r="AQ359" s="69"/>
      <c r="AR359" s="69"/>
      <c r="AS359" s="69"/>
      <c r="AT359" s="71">
        <f t="shared" si="58"/>
        <v>-17.687047139876626</v>
      </c>
      <c r="AU359" s="69"/>
      <c r="AV359" s="72">
        <v>16.373947319181976</v>
      </c>
      <c r="AW359" s="69">
        <v>4.2714321929988666</v>
      </c>
      <c r="AX359" s="73">
        <f t="shared" si="59"/>
        <v>-12.102515126183111</v>
      </c>
      <c r="BD359" s="68"/>
      <c r="BH359" s="68"/>
    </row>
    <row r="360" spans="1:60" ht="11.25" x14ac:dyDescent="0.2">
      <c r="A360" s="8">
        <v>351</v>
      </c>
      <c r="B360" s="9" t="s">
        <v>445</v>
      </c>
      <c r="C360" s="8">
        <v>0</v>
      </c>
      <c r="D360" s="64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65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f t="shared" si="56"/>
        <v>0</v>
      </c>
      <c r="V360" s="66">
        <f t="shared" si="50"/>
        <v>0</v>
      </c>
      <c r="W360" s="11"/>
      <c r="X360" s="11">
        <v>0</v>
      </c>
      <c r="Y360" s="11">
        <v>93730</v>
      </c>
      <c r="Z360" s="11">
        <f t="shared" si="51"/>
        <v>93730</v>
      </c>
      <c r="AA360" s="11">
        <f t="shared" si="52"/>
        <v>0</v>
      </c>
      <c r="AB360" s="11"/>
      <c r="AC360" s="66">
        <v>0</v>
      </c>
      <c r="AD360" s="66">
        <f t="shared" si="53"/>
        <v>0</v>
      </c>
      <c r="AE360" s="67">
        <f t="shared" si="54"/>
        <v>0</v>
      </c>
      <c r="AF360" s="11">
        <v>0</v>
      </c>
      <c r="AG360" s="68" t="s">
        <v>92</v>
      </c>
      <c r="AH360" s="66">
        <f t="shared" si="55"/>
        <v>0</v>
      </c>
      <c r="AI360" s="11"/>
      <c r="AJ360" s="11"/>
      <c r="AK360" s="69">
        <v>0</v>
      </c>
      <c r="AL360" s="69">
        <v>0</v>
      </c>
      <c r="AM360" s="69">
        <v>0</v>
      </c>
      <c r="AN360" s="69">
        <v>0</v>
      </c>
      <c r="AO360" s="70">
        <v>0</v>
      </c>
      <c r="AP360" s="69">
        <f t="shared" si="57"/>
        <v>0</v>
      </c>
      <c r="AQ360" s="69"/>
      <c r="AR360" s="69"/>
      <c r="AS360" s="69"/>
      <c r="AT360" s="71">
        <f t="shared" si="58"/>
        <v>0</v>
      </c>
      <c r="AU360" s="69"/>
      <c r="AV360" s="72" t="s">
        <v>93</v>
      </c>
      <c r="AW360" s="69" t="s">
        <v>93</v>
      </c>
      <c r="AX360" s="73" t="str">
        <f t="shared" si="59"/>
        <v/>
      </c>
      <c r="BD360" s="68"/>
      <c r="BH360" s="68"/>
    </row>
    <row r="361" spans="1:60" ht="11.25" x14ac:dyDescent="0.2">
      <c r="A361" s="8">
        <v>352</v>
      </c>
      <c r="B361" s="9" t="s">
        <v>446</v>
      </c>
      <c r="C361" s="8">
        <v>0</v>
      </c>
      <c r="D361" s="64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65">
        <v>0</v>
      </c>
      <c r="L361" s="11">
        <v>0</v>
      </c>
      <c r="M361" s="11">
        <v>0</v>
      </c>
      <c r="N361" s="11">
        <v>0</v>
      </c>
      <c r="O361" s="11">
        <v>6894.3</v>
      </c>
      <c r="P361" s="11">
        <v>0</v>
      </c>
      <c r="Q361" s="11">
        <v>0</v>
      </c>
      <c r="R361" s="11">
        <v>657388</v>
      </c>
      <c r="S361" s="11">
        <v>0</v>
      </c>
      <c r="T361" s="11">
        <v>0</v>
      </c>
      <c r="U361" s="11">
        <f t="shared" si="56"/>
        <v>664282.30000000005</v>
      </c>
      <c r="V361" s="66">
        <f t="shared" si="50"/>
        <v>0</v>
      </c>
      <c r="W361" s="11"/>
      <c r="X361" s="11"/>
      <c r="Y361" s="11">
        <v>0</v>
      </c>
      <c r="Z361" s="11">
        <f t="shared" si="51"/>
        <v>0</v>
      </c>
      <c r="AA361" s="11">
        <f t="shared" si="52"/>
        <v>0</v>
      </c>
      <c r="AB361" s="11"/>
      <c r="AC361" s="66">
        <v>0</v>
      </c>
      <c r="AD361" s="66">
        <f t="shared" si="53"/>
        <v>0</v>
      </c>
      <c r="AE361" s="67">
        <f t="shared" si="54"/>
        <v>0</v>
      </c>
      <c r="AF361" s="11">
        <v>6</v>
      </c>
      <c r="AG361" s="68" t="s">
        <v>92</v>
      </c>
      <c r="AH361" s="66">
        <f t="shared" si="55"/>
        <v>0</v>
      </c>
      <c r="AI361" s="11"/>
      <c r="AJ361" s="11"/>
      <c r="AK361" s="69">
        <v>0</v>
      </c>
      <c r="AL361" s="69">
        <v>0</v>
      </c>
      <c r="AM361" s="69">
        <v>0</v>
      </c>
      <c r="AN361" s="69">
        <v>0</v>
      </c>
      <c r="AO361" s="70">
        <v>0</v>
      </c>
      <c r="AP361" s="69">
        <f t="shared" si="57"/>
        <v>0</v>
      </c>
      <c r="AQ361" s="69"/>
      <c r="AR361" s="69"/>
      <c r="AS361" s="69"/>
      <c r="AT361" s="71">
        <f t="shared" si="58"/>
        <v>0</v>
      </c>
      <c r="AU361" s="69"/>
      <c r="AV361" s="72" t="s">
        <v>93</v>
      </c>
      <c r="AW361" s="69" t="s">
        <v>93</v>
      </c>
      <c r="AX361" s="73" t="str">
        <f t="shared" si="59"/>
        <v/>
      </c>
      <c r="BD361" s="68"/>
      <c r="BH361" s="68"/>
    </row>
    <row r="362" spans="1:60" ht="11.25" x14ac:dyDescent="0.2">
      <c r="A362" s="8">
        <v>406</v>
      </c>
      <c r="B362" s="9" t="s">
        <v>447</v>
      </c>
      <c r="C362" s="8">
        <v>1</v>
      </c>
      <c r="D362" s="64">
        <v>50000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65">
        <v>0</v>
      </c>
      <c r="L362" s="11">
        <v>154795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 t="s">
        <v>137</v>
      </c>
      <c r="U362" s="11">
        <f t="shared" si="56"/>
        <v>204795</v>
      </c>
      <c r="V362" s="66">
        <f t="shared" si="50"/>
        <v>5.3651003230141701</v>
      </c>
      <c r="W362" s="11"/>
      <c r="X362" s="11">
        <v>3641524.6399999997</v>
      </c>
      <c r="Y362" s="11">
        <v>3817170</v>
      </c>
      <c r="Z362" s="11">
        <f t="shared" si="51"/>
        <v>175645.36000000034</v>
      </c>
      <c r="AA362" s="11">
        <f t="shared" si="52"/>
        <v>9423.5497767194192</v>
      </c>
      <c r="AB362" s="11"/>
      <c r="AC362" s="66">
        <v>115.32565351847222</v>
      </c>
      <c r="AD362" s="66">
        <f t="shared" si="53"/>
        <v>104.56462132364648</v>
      </c>
      <c r="AE362" s="67">
        <f t="shared" si="54"/>
        <v>-10.761032194825745</v>
      </c>
      <c r="AF362" s="11">
        <v>0</v>
      </c>
      <c r="AG362" s="68">
        <v>1</v>
      </c>
      <c r="AH362" s="66">
        <f t="shared" si="55"/>
        <v>104.56462132364648</v>
      </c>
      <c r="AI362" s="11"/>
      <c r="AJ362" s="11"/>
      <c r="AK362" s="69">
        <v>115.32565351847222</v>
      </c>
      <c r="AL362" s="69">
        <v>105.32298765475818</v>
      </c>
      <c r="AM362" s="69">
        <v>105.32298765475818</v>
      </c>
      <c r="AN362" s="69">
        <v>115.32565351847222</v>
      </c>
      <c r="AO362" s="70">
        <v>104.56462132364648</v>
      </c>
      <c r="AP362" s="69">
        <f t="shared" si="57"/>
        <v>104.56462132364648</v>
      </c>
      <c r="AQ362" s="69"/>
      <c r="AR362" s="69"/>
      <c r="AS362" s="69"/>
      <c r="AT362" s="71">
        <f t="shared" si="58"/>
        <v>0</v>
      </c>
      <c r="AU362" s="69"/>
      <c r="AV362" s="72">
        <v>7.1702646368648812</v>
      </c>
      <c r="AW362" s="69">
        <v>-2.986963675484116</v>
      </c>
      <c r="AX362" s="73">
        <f t="shared" si="59"/>
        <v>-10.157228312348998</v>
      </c>
      <c r="BD362" s="68"/>
      <c r="BH362" s="68"/>
    </row>
    <row r="363" spans="1:60" ht="11.25" x14ac:dyDescent="0.2">
      <c r="A363" s="8">
        <v>600</v>
      </c>
      <c r="B363" s="9" t="s">
        <v>448</v>
      </c>
      <c r="C363" s="8">
        <v>1</v>
      </c>
      <c r="D363" s="64">
        <v>1505102</v>
      </c>
      <c r="E363" s="11">
        <v>112556</v>
      </c>
      <c r="F363" s="11">
        <v>3124</v>
      </c>
      <c r="G363" s="11">
        <v>55946.8</v>
      </c>
      <c r="H363" s="11">
        <v>0</v>
      </c>
      <c r="I363" s="11">
        <v>0</v>
      </c>
      <c r="J363" s="11">
        <v>1556808</v>
      </c>
      <c r="K363" s="65">
        <v>1729419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 t="s">
        <v>90</v>
      </c>
      <c r="U363" s="11">
        <f t="shared" si="56"/>
        <v>4962955.8</v>
      </c>
      <c r="V363" s="66">
        <f t="shared" si="50"/>
        <v>5.2973176708232854</v>
      </c>
      <c r="W363" s="11"/>
      <c r="X363" s="11">
        <v>64406283.823839992</v>
      </c>
      <c r="Y363" s="11">
        <v>93688091</v>
      </c>
      <c r="Z363" s="11">
        <f t="shared" si="51"/>
        <v>29281807.176160008</v>
      </c>
      <c r="AA363" s="11">
        <f t="shared" si="52"/>
        <v>1551150.3458791252</v>
      </c>
      <c r="AB363" s="11"/>
      <c r="AC363" s="66">
        <v>143.72685577754311</v>
      </c>
      <c r="AD363" s="66">
        <f t="shared" si="53"/>
        <v>143.05582496597387</v>
      </c>
      <c r="AE363" s="67">
        <f t="shared" si="54"/>
        <v>-0.67103081156923849</v>
      </c>
      <c r="AF363" s="11">
        <v>40</v>
      </c>
      <c r="AG363" s="68">
        <v>1</v>
      </c>
      <c r="AH363" s="66">
        <f t="shared" si="55"/>
        <v>143.05582496597387</v>
      </c>
      <c r="AI363" s="11"/>
      <c r="AJ363" s="11"/>
      <c r="AK363" s="69">
        <v>143.72685577754311</v>
      </c>
      <c r="AL363" s="69">
        <v>143.73921735120544</v>
      </c>
      <c r="AM363" s="69">
        <v>143.72697379114697</v>
      </c>
      <c r="AN363" s="69">
        <v>143.72685577754311</v>
      </c>
      <c r="AO363" s="70">
        <v>143.11773467782527</v>
      </c>
      <c r="AP363" s="69">
        <f t="shared" si="57"/>
        <v>143.05582496597387</v>
      </c>
      <c r="AQ363" s="69"/>
      <c r="AR363" s="69"/>
      <c r="AS363" s="69"/>
      <c r="AT363" s="71">
        <f t="shared" si="58"/>
        <v>-6.1909711851399152E-2</v>
      </c>
      <c r="AU363" s="69"/>
      <c r="AV363" s="72">
        <v>5.3072728700823086</v>
      </c>
      <c r="AW363" s="69">
        <v>4.7241841996992839</v>
      </c>
      <c r="AX363" s="73">
        <f t="shared" si="59"/>
        <v>-0.5830886703830247</v>
      </c>
      <c r="BD363" s="68"/>
      <c r="BH363" s="68"/>
    </row>
    <row r="364" spans="1:60" ht="11.25" x14ac:dyDescent="0.2">
      <c r="A364" s="8">
        <v>603</v>
      </c>
      <c r="B364" s="9" t="s">
        <v>449</v>
      </c>
      <c r="C364" s="8">
        <v>1</v>
      </c>
      <c r="D364" s="64">
        <v>990796</v>
      </c>
      <c r="E364" s="11">
        <v>0</v>
      </c>
      <c r="F364" s="11">
        <v>156750</v>
      </c>
      <c r="G364" s="11">
        <v>77234.289999999994</v>
      </c>
      <c r="H364" s="11">
        <v>0</v>
      </c>
      <c r="I364" s="11">
        <v>0</v>
      </c>
      <c r="J364" s="11">
        <v>275000</v>
      </c>
      <c r="K364" s="65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 t="s">
        <v>90</v>
      </c>
      <c r="U364" s="11">
        <f t="shared" si="56"/>
        <v>1499780.29</v>
      </c>
      <c r="V364" s="66">
        <f t="shared" si="50"/>
        <v>7.563467367354793</v>
      </c>
      <c r="W364" s="11"/>
      <c r="X364" s="11">
        <v>17400551.630000003</v>
      </c>
      <c r="Y364" s="11">
        <v>19829269</v>
      </c>
      <c r="Z364" s="11">
        <f t="shared" si="51"/>
        <v>2428717.3699999973</v>
      </c>
      <c r="AA364" s="11">
        <f t="shared" si="52"/>
        <v>183695.24572522735</v>
      </c>
      <c r="AB364" s="11"/>
      <c r="AC364" s="66">
        <v>112.13749308963278</v>
      </c>
      <c r="AD364" s="66">
        <f t="shared" si="53"/>
        <v>112.90201697056641</v>
      </c>
      <c r="AE364" s="67">
        <f t="shared" si="54"/>
        <v>0.76452388093362345</v>
      </c>
      <c r="AF364" s="11">
        <v>76</v>
      </c>
      <c r="AG364" s="68">
        <v>1</v>
      </c>
      <c r="AH364" s="66">
        <f t="shared" si="55"/>
        <v>112.90201697056641</v>
      </c>
      <c r="AI364" s="11"/>
      <c r="AJ364" s="11"/>
      <c r="AK364" s="69">
        <v>112.13749308963278</v>
      </c>
      <c r="AL364" s="69">
        <v>112.27026724562414</v>
      </c>
      <c r="AM364" s="69">
        <v>112.1439583494531</v>
      </c>
      <c r="AN364" s="69">
        <v>112.13749308963278</v>
      </c>
      <c r="AO364" s="70">
        <v>111.89540112521028</v>
      </c>
      <c r="AP364" s="69">
        <f t="shared" si="57"/>
        <v>112.90201697056641</v>
      </c>
      <c r="AQ364" s="69"/>
      <c r="AR364" s="69"/>
      <c r="AS364" s="69"/>
      <c r="AT364" s="71">
        <f t="shared" si="58"/>
        <v>1.0066158453561229</v>
      </c>
      <c r="AU364" s="69"/>
      <c r="AV364" s="72">
        <v>6.2877005143772537</v>
      </c>
      <c r="AW364" s="69">
        <v>7.0049258616858276</v>
      </c>
      <c r="AX364" s="73">
        <f t="shared" si="59"/>
        <v>0.7172253473085739</v>
      </c>
      <c r="BD364" s="68"/>
      <c r="BH364" s="68"/>
    </row>
    <row r="365" spans="1:60" ht="11.25" x14ac:dyDescent="0.2">
      <c r="A365" s="8">
        <v>605</v>
      </c>
      <c r="B365" s="9" t="s">
        <v>450</v>
      </c>
      <c r="C365" s="8">
        <v>1</v>
      </c>
      <c r="D365" s="64">
        <v>1813978</v>
      </c>
      <c r="E365" s="11">
        <v>100000</v>
      </c>
      <c r="F365" s="11">
        <v>42015</v>
      </c>
      <c r="G365" s="11">
        <v>145430.95000000001</v>
      </c>
      <c r="H365" s="11">
        <v>0</v>
      </c>
      <c r="I365" s="11">
        <v>0</v>
      </c>
      <c r="J365" s="11">
        <v>247457</v>
      </c>
      <c r="K365" s="65">
        <v>201549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 t="s">
        <v>90</v>
      </c>
      <c r="U365" s="11">
        <f t="shared" si="56"/>
        <v>2550429.9500000002</v>
      </c>
      <c r="V365" s="66">
        <f t="shared" si="50"/>
        <v>8.3248174471292664</v>
      </c>
      <c r="W365" s="11"/>
      <c r="X365" s="11">
        <v>18078526.210000001</v>
      </c>
      <c r="Y365" s="11">
        <v>30636467</v>
      </c>
      <c r="Z365" s="11">
        <f t="shared" si="51"/>
        <v>12557940.789999999</v>
      </c>
      <c r="AA365" s="11">
        <f t="shared" si="52"/>
        <v>1045425.6458860828</v>
      </c>
      <c r="AB365" s="11"/>
      <c r="AC365" s="66">
        <v>168.89190649901084</v>
      </c>
      <c r="AD365" s="66">
        <f t="shared" si="53"/>
        <v>163.68060654051467</v>
      </c>
      <c r="AE365" s="67">
        <f t="shared" si="54"/>
        <v>-5.2112999584961699</v>
      </c>
      <c r="AF365" s="11">
        <v>81</v>
      </c>
      <c r="AG365" s="68">
        <v>1</v>
      </c>
      <c r="AH365" s="66">
        <f t="shared" si="55"/>
        <v>163.68060654051467</v>
      </c>
      <c r="AI365" s="11"/>
      <c r="AJ365" s="11"/>
      <c r="AK365" s="69">
        <v>168.89190649901084</v>
      </c>
      <c r="AL365" s="69">
        <v>172.39479673175916</v>
      </c>
      <c r="AM365" s="69">
        <v>169.08769328864648</v>
      </c>
      <c r="AN365" s="69">
        <v>168.89190649901084</v>
      </c>
      <c r="AO365" s="70">
        <v>164.70768224810982</v>
      </c>
      <c r="AP365" s="69">
        <f t="shared" si="57"/>
        <v>163.68060654051467</v>
      </c>
      <c r="AQ365" s="69"/>
      <c r="AR365" s="69"/>
      <c r="AS365" s="69"/>
      <c r="AT365" s="71">
        <f t="shared" si="58"/>
        <v>-1.0270757075951451</v>
      </c>
      <c r="AU365" s="69"/>
      <c r="AV365" s="72">
        <v>3.0434729799071398</v>
      </c>
      <c r="AW365" s="69">
        <v>5.7324042997604588E-2</v>
      </c>
      <c r="AX365" s="73">
        <f t="shared" si="59"/>
        <v>-2.9861489369095353</v>
      </c>
      <c r="BD365" s="68"/>
      <c r="BH365" s="68"/>
    </row>
    <row r="366" spans="1:60" ht="11.25" x14ac:dyDescent="0.2">
      <c r="A366" s="8">
        <v>610</v>
      </c>
      <c r="B366" s="9" t="s">
        <v>451</v>
      </c>
      <c r="C366" s="8">
        <v>1</v>
      </c>
      <c r="D366" s="64">
        <v>570000</v>
      </c>
      <c r="E366" s="11">
        <v>0</v>
      </c>
      <c r="F366" s="11">
        <v>91363</v>
      </c>
      <c r="G366" s="11">
        <v>16694.93</v>
      </c>
      <c r="H366" s="11">
        <v>0</v>
      </c>
      <c r="I366" s="11">
        <v>0</v>
      </c>
      <c r="J366" s="11">
        <v>1128300</v>
      </c>
      <c r="K366" s="65">
        <v>715000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 t="s">
        <v>101</v>
      </c>
      <c r="U366" s="11">
        <f t="shared" si="56"/>
        <v>2122357.9300000002</v>
      </c>
      <c r="V366" s="66">
        <f t="shared" si="50"/>
        <v>6.2904738097523127</v>
      </c>
      <c r="W366" s="11"/>
      <c r="X366" s="11">
        <v>29646112.5</v>
      </c>
      <c r="Y366" s="11">
        <v>33739238</v>
      </c>
      <c r="Z366" s="11">
        <f t="shared" si="51"/>
        <v>4093125.5</v>
      </c>
      <c r="AA366" s="11">
        <f t="shared" si="52"/>
        <v>257476.98757779342</v>
      </c>
      <c r="AB366" s="11"/>
      <c r="AC366" s="66">
        <v>115.59735568750074</v>
      </c>
      <c r="AD366" s="66">
        <f t="shared" si="53"/>
        <v>112.93811629576123</v>
      </c>
      <c r="AE366" s="67">
        <f t="shared" si="54"/>
        <v>-2.6592393917395043</v>
      </c>
      <c r="AF366" s="11">
        <v>15</v>
      </c>
      <c r="AG366" s="68">
        <v>1</v>
      </c>
      <c r="AH366" s="66">
        <f t="shared" si="55"/>
        <v>112.93811629576123</v>
      </c>
      <c r="AI366" s="11"/>
      <c r="AJ366" s="11"/>
      <c r="AK366" s="69">
        <v>115.59735568750074</v>
      </c>
      <c r="AL366" s="69">
        <v>115.52937321698353</v>
      </c>
      <c r="AM366" s="69">
        <v>115.59693327086033</v>
      </c>
      <c r="AN366" s="69">
        <v>115.59735568750074</v>
      </c>
      <c r="AO366" s="70">
        <v>112.90633927566074</v>
      </c>
      <c r="AP366" s="69">
        <f t="shared" si="57"/>
        <v>112.93811629576123</v>
      </c>
      <c r="AQ366" s="69"/>
      <c r="AR366" s="69"/>
      <c r="AS366" s="69"/>
      <c r="AT366" s="71">
        <f t="shared" si="58"/>
        <v>3.1777020100491882E-2</v>
      </c>
      <c r="AU366" s="69"/>
      <c r="AV366" s="72">
        <v>9.0682293626802544</v>
      </c>
      <c r="AW366" s="69">
        <v>6.6171296579059371</v>
      </c>
      <c r="AX366" s="73">
        <f t="shared" si="59"/>
        <v>-2.4510997047743173</v>
      </c>
      <c r="BD366" s="68"/>
      <c r="BH366" s="68"/>
    </row>
    <row r="367" spans="1:60" ht="11.25" x14ac:dyDescent="0.2">
      <c r="A367" s="8">
        <v>615</v>
      </c>
      <c r="B367" s="9" t="s">
        <v>452</v>
      </c>
      <c r="C367" s="8">
        <v>1</v>
      </c>
      <c r="D367" s="64">
        <v>1576000</v>
      </c>
      <c r="E367" s="11">
        <v>74161</v>
      </c>
      <c r="F367" s="11">
        <v>503465</v>
      </c>
      <c r="G367" s="11">
        <v>3753.12</v>
      </c>
      <c r="H367" s="11">
        <v>0</v>
      </c>
      <c r="I367" s="11">
        <v>0</v>
      </c>
      <c r="J367" s="11">
        <v>966589</v>
      </c>
      <c r="K367" s="65">
        <v>1176531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 t="s">
        <v>90</v>
      </c>
      <c r="U367" s="11">
        <f t="shared" si="56"/>
        <v>4300499.12</v>
      </c>
      <c r="V367" s="66">
        <f t="shared" si="50"/>
        <v>15.414717832652366</v>
      </c>
      <c r="W367" s="11"/>
      <c r="X367" s="11">
        <v>27758995.789999995</v>
      </c>
      <c r="Y367" s="11">
        <v>27898656.119999997</v>
      </c>
      <c r="Z367" s="11">
        <f t="shared" si="51"/>
        <v>139660.33000000194</v>
      </c>
      <c r="AA367" s="11">
        <f t="shared" si="52"/>
        <v>21528.24579365144</v>
      </c>
      <c r="AB367" s="11"/>
      <c r="AC367" s="66">
        <v>100.1186983179113</v>
      </c>
      <c r="AD367" s="66">
        <f t="shared" si="53"/>
        <v>100.42556324839715</v>
      </c>
      <c r="AE367" s="67">
        <f t="shared" si="54"/>
        <v>0.30686493048585817</v>
      </c>
      <c r="AF367" s="11">
        <v>0</v>
      </c>
      <c r="AG367" s="68">
        <v>1</v>
      </c>
      <c r="AH367" s="66">
        <f t="shared" si="55"/>
        <v>100.42556324839715</v>
      </c>
      <c r="AI367" s="11"/>
      <c r="AJ367" s="11"/>
      <c r="AK367" s="69">
        <v>100.1186983179113</v>
      </c>
      <c r="AL367" s="69">
        <v>99.42453984444532</v>
      </c>
      <c r="AM367" s="69">
        <v>100.26556619988793</v>
      </c>
      <c r="AN367" s="69">
        <v>100.1186983179113</v>
      </c>
      <c r="AO367" s="70">
        <v>100.82448354970029</v>
      </c>
      <c r="AP367" s="69">
        <f t="shared" si="57"/>
        <v>100.42556324839715</v>
      </c>
      <c r="AQ367" s="69"/>
      <c r="AR367" s="69"/>
      <c r="AS367" s="69"/>
      <c r="AT367" s="71">
        <f t="shared" si="58"/>
        <v>-0.39892030130313572</v>
      </c>
      <c r="AU367" s="69"/>
      <c r="AV367" s="72">
        <v>10.592604976042217</v>
      </c>
      <c r="AW367" s="69">
        <v>10.991964749481843</v>
      </c>
      <c r="AX367" s="73">
        <f t="shared" si="59"/>
        <v>0.3993597734396257</v>
      </c>
      <c r="BD367" s="68"/>
      <c r="BH367" s="68"/>
    </row>
    <row r="368" spans="1:60" ht="11.25" x14ac:dyDescent="0.2">
      <c r="A368" s="8">
        <v>616</v>
      </c>
      <c r="B368" s="9" t="s">
        <v>453</v>
      </c>
      <c r="C368" s="8">
        <v>1</v>
      </c>
      <c r="D368" s="64">
        <v>213094</v>
      </c>
      <c r="E368" s="11">
        <v>35000</v>
      </c>
      <c r="F368" s="11">
        <v>107937</v>
      </c>
      <c r="G368" s="11">
        <v>68715.429999999993</v>
      </c>
      <c r="H368" s="11">
        <v>0</v>
      </c>
      <c r="I368" s="11">
        <v>1000</v>
      </c>
      <c r="J368" s="11">
        <v>1409806</v>
      </c>
      <c r="K368" s="65">
        <v>875726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 t="s">
        <v>90</v>
      </c>
      <c r="U368" s="11">
        <f t="shared" si="56"/>
        <v>2711278.4299999997</v>
      </c>
      <c r="V368" s="66">
        <f t="shared" si="50"/>
        <v>9.6873529784300771</v>
      </c>
      <c r="W368" s="11"/>
      <c r="X368" s="11">
        <v>23119470.369999997</v>
      </c>
      <c r="Y368" s="11">
        <v>27987815</v>
      </c>
      <c r="Z368" s="11">
        <f t="shared" si="51"/>
        <v>4868344.6300000027</v>
      </c>
      <c r="AA368" s="11">
        <f t="shared" si="52"/>
        <v>471613.728514546</v>
      </c>
      <c r="AB368" s="11"/>
      <c r="AC368" s="66">
        <v>129.4108560809637</v>
      </c>
      <c r="AD368" s="66">
        <f t="shared" si="53"/>
        <v>119.01743781808554</v>
      </c>
      <c r="AE368" s="67">
        <f t="shared" si="54"/>
        <v>-10.393418262878157</v>
      </c>
      <c r="AF368" s="11">
        <v>54</v>
      </c>
      <c r="AG368" s="68">
        <v>1</v>
      </c>
      <c r="AH368" s="66">
        <f t="shared" si="55"/>
        <v>119.01743781808554</v>
      </c>
      <c r="AI368" s="11"/>
      <c r="AJ368" s="11"/>
      <c r="AK368" s="69">
        <v>129.4108560809637</v>
      </c>
      <c r="AL368" s="69">
        <v>129.18971671902344</v>
      </c>
      <c r="AM368" s="69">
        <v>129.40338759018556</v>
      </c>
      <c r="AN368" s="69">
        <v>129.4108560809637</v>
      </c>
      <c r="AO368" s="70">
        <v>120.14680887572673</v>
      </c>
      <c r="AP368" s="69">
        <f t="shared" si="57"/>
        <v>119.01743781808554</v>
      </c>
      <c r="AQ368" s="69"/>
      <c r="AR368" s="69"/>
      <c r="AS368" s="69"/>
      <c r="AT368" s="71">
        <f t="shared" si="58"/>
        <v>-1.1293710576411939</v>
      </c>
      <c r="AU368" s="69"/>
      <c r="AV368" s="72">
        <v>11.247406436705555</v>
      </c>
      <c r="AW368" s="69">
        <v>1.5788855922674685</v>
      </c>
      <c r="AX368" s="73">
        <f t="shared" si="59"/>
        <v>-9.6685208444380866</v>
      </c>
      <c r="BD368" s="68"/>
      <c r="BH368" s="68"/>
    </row>
    <row r="369" spans="1:60" s="11" customFormat="1" ht="11.25" x14ac:dyDescent="0.2">
      <c r="A369" s="8">
        <v>618</v>
      </c>
      <c r="B369" s="9" t="s">
        <v>454</v>
      </c>
      <c r="C369" s="8">
        <v>1</v>
      </c>
      <c r="D369" s="64">
        <v>1556520</v>
      </c>
      <c r="E369" s="11">
        <v>0</v>
      </c>
      <c r="F369" s="11">
        <v>40000</v>
      </c>
      <c r="G369" s="11">
        <v>2279.7600000000002</v>
      </c>
      <c r="H369" s="11">
        <v>0</v>
      </c>
      <c r="I369" s="11">
        <v>0</v>
      </c>
      <c r="J369" s="11">
        <v>1150000</v>
      </c>
      <c r="K369" s="65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 t="s">
        <v>90</v>
      </c>
      <c r="U369" s="11">
        <f t="shared" si="56"/>
        <v>2748799.76</v>
      </c>
      <c r="V369" s="66">
        <f t="shared" si="50"/>
        <v>9.2449598770118886</v>
      </c>
      <c r="X369" s="11">
        <v>14027795.750000002</v>
      </c>
      <c r="Y369" s="11">
        <v>29732955</v>
      </c>
      <c r="Z369" s="11">
        <f t="shared" si="51"/>
        <v>15705159.249999998</v>
      </c>
      <c r="AA369" s="11">
        <f t="shared" si="52"/>
        <v>1451935.6712833212</v>
      </c>
      <c r="AC369" s="66">
        <v>205.35380226060002</v>
      </c>
      <c r="AD369" s="66">
        <f t="shared" si="53"/>
        <v>201.60700820523908</v>
      </c>
      <c r="AE369" s="67">
        <f t="shared" si="54"/>
        <v>-3.7467940553609367</v>
      </c>
      <c r="AF369" s="11">
        <v>1</v>
      </c>
      <c r="AG369" s="68">
        <v>1</v>
      </c>
      <c r="AH369" s="66">
        <f t="shared" si="55"/>
        <v>201.60700820523908</v>
      </c>
      <c r="AK369" s="69">
        <v>205.35380226060002</v>
      </c>
      <c r="AL369" s="69">
        <v>205.47231241775154</v>
      </c>
      <c r="AM369" s="69">
        <v>205.35380226060002</v>
      </c>
      <c r="AN369" s="69">
        <v>205.35380226060002</v>
      </c>
      <c r="AO369" s="70">
        <v>201.22568216839105</v>
      </c>
      <c r="AP369" s="69">
        <f t="shared" si="57"/>
        <v>201.60700820523908</v>
      </c>
      <c r="AQ369" s="69"/>
      <c r="AR369" s="69"/>
      <c r="AS369" s="69"/>
      <c r="AT369" s="71">
        <f t="shared" si="58"/>
        <v>0.38132603684803712</v>
      </c>
      <c r="AU369" s="69"/>
      <c r="AV369" s="72">
        <v>5.3557447361941763</v>
      </c>
      <c r="AW369" s="69">
        <v>3.5140628312825801</v>
      </c>
      <c r="AX369" s="73">
        <f t="shared" si="59"/>
        <v>-1.8416819049115962</v>
      </c>
      <c r="BD369" s="68"/>
      <c r="BH369" s="68"/>
    </row>
    <row r="370" spans="1:60" s="11" customFormat="1" ht="11.25" x14ac:dyDescent="0.2">
      <c r="A370" s="8">
        <v>620</v>
      </c>
      <c r="B370" s="9" t="s">
        <v>455</v>
      </c>
      <c r="C370" s="8">
        <v>1</v>
      </c>
      <c r="D370" s="64">
        <v>405990</v>
      </c>
      <c r="E370" s="11">
        <v>90041</v>
      </c>
      <c r="F370" s="11">
        <v>50305</v>
      </c>
      <c r="G370" s="11">
        <v>0</v>
      </c>
      <c r="H370" s="11">
        <v>0</v>
      </c>
      <c r="I370" s="11">
        <v>0</v>
      </c>
      <c r="J370" s="11">
        <v>851301</v>
      </c>
      <c r="K370" s="65">
        <v>763250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 t="s">
        <v>101</v>
      </c>
      <c r="U370" s="11">
        <f t="shared" si="56"/>
        <v>1876694</v>
      </c>
      <c r="V370" s="66">
        <f t="shared" si="50"/>
        <v>8.8263487901723554</v>
      </c>
      <c r="X370" s="11">
        <v>12479595.730000002</v>
      </c>
      <c r="Y370" s="11">
        <v>21262404.699999999</v>
      </c>
      <c r="Z370" s="11">
        <f t="shared" si="51"/>
        <v>8782808.9699999969</v>
      </c>
      <c r="AA370" s="11">
        <f t="shared" si="52"/>
        <v>775201.35326674383</v>
      </c>
      <c r="AC370" s="66">
        <v>152.01186434272373</v>
      </c>
      <c r="AD370" s="66">
        <f t="shared" si="53"/>
        <v>164.16560111385317</v>
      </c>
      <c r="AE370" s="67">
        <f t="shared" si="54"/>
        <v>12.153736771129445</v>
      </c>
      <c r="AF370" s="11">
        <v>13</v>
      </c>
      <c r="AG370" s="68">
        <v>1</v>
      </c>
      <c r="AH370" s="66">
        <f t="shared" si="55"/>
        <v>164.16560111385317</v>
      </c>
      <c r="AK370" s="69">
        <v>152.01186434272373</v>
      </c>
      <c r="AL370" s="69">
        <v>151.83344273056014</v>
      </c>
      <c r="AM370" s="69">
        <v>152.00933683313008</v>
      </c>
      <c r="AN370" s="69">
        <v>152.01186434272373</v>
      </c>
      <c r="AO370" s="70">
        <v>152.01186434272373</v>
      </c>
      <c r="AP370" s="69">
        <f t="shared" si="57"/>
        <v>164.16560111385317</v>
      </c>
      <c r="AQ370" s="69"/>
      <c r="AR370" s="69"/>
      <c r="AS370" s="69"/>
      <c r="AT370" s="71">
        <f t="shared" si="58"/>
        <v>12.153736771129445</v>
      </c>
      <c r="AU370" s="69"/>
      <c r="AV370" s="72">
        <v>9.2304415517209666</v>
      </c>
      <c r="AW370" s="69">
        <v>19.896226856751912</v>
      </c>
      <c r="AX370" s="73">
        <f t="shared" si="59"/>
        <v>10.665785305030946</v>
      </c>
      <c r="BD370" s="68"/>
      <c r="BH370" s="68"/>
    </row>
    <row r="371" spans="1:60" s="11" customFormat="1" ht="11.25" x14ac:dyDescent="0.2">
      <c r="A371" s="8">
        <v>622</v>
      </c>
      <c r="B371" s="9" t="s">
        <v>456</v>
      </c>
      <c r="C371" s="8">
        <v>1</v>
      </c>
      <c r="D371" s="64">
        <v>513831</v>
      </c>
      <c r="E371" s="11">
        <v>0</v>
      </c>
      <c r="F371" s="11">
        <v>241215</v>
      </c>
      <c r="G371" s="11">
        <v>76670.44</v>
      </c>
      <c r="H371" s="11">
        <v>0</v>
      </c>
      <c r="I371" s="11">
        <v>256681</v>
      </c>
      <c r="J371" s="11">
        <v>152307</v>
      </c>
      <c r="K371" s="65">
        <v>437736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 t="s">
        <v>90</v>
      </c>
      <c r="U371" s="11">
        <f t="shared" si="56"/>
        <v>1678440.44</v>
      </c>
      <c r="V371" s="66">
        <f t="shared" si="50"/>
        <v>6.7927167674926157</v>
      </c>
      <c r="X371" s="11">
        <v>21242438.940000005</v>
      </c>
      <c r="Y371" s="11">
        <v>24709413</v>
      </c>
      <c r="Z371" s="11">
        <f t="shared" si="51"/>
        <v>3466974.0599999949</v>
      </c>
      <c r="AA371" s="11">
        <f t="shared" si="52"/>
        <v>235501.72829823915</v>
      </c>
      <c r="AC371" s="66">
        <v>112.36212229783942</v>
      </c>
      <c r="AD371" s="66">
        <f t="shared" si="53"/>
        <v>115.21234139276173</v>
      </c>
      <c r="AE371" s="67">
        <f t="shared" si="54"/>
        <v>2.8502190949223092</v>
      </c>
      <c r="AF371" s="11">
        <v>76</v>
      </c>
      <c r="AG371" s="68">
        <v>1</v>
      </c>
      <c r="AH371" s="66">
        <f t="shared" si="55"/>
        <v>115.21234139276173</v>
      </c>
      <c r="AK371" s="69">
        <v>112.36212229783942</v>
      </c>
      <c r="AL371" s="69">
        <v>112.51839412336699</v>
      </c>
      <c r="AM371" s="69">
        <v>112.36769586012223</v>
      </c>
      <c r="AN371" s="69">
        <v>112.36212229783942</v>
      </c>
      <c r="AO371" s="70">
        <v>114.9140654875665</v>
      </c>
      <c r="AP371" s="69">
        <f t="shared" si="57"/>
        <v>115.21234139276173</v>
      </c>
      <c r="AQ371" s="69"/>
      <c r="AR371" s="69"/>
      <c r="AS371" s="69"/>
      <c r="AT371" s="71">
        <f t="shared" si="58"/>
        <v>0.29827590519522573</v>
      </c>
      <c r="AU371" s="69"/>
      <c r="AV371" s="72">
        <v>3.8058297706289346</v>
      </c>
      <c r="AW371" s="69">
        <v>6.4815859832946199</v>
      </c>
      <c r="AX371" s="73">
        <f t="shared" si="59"/>
        <v>2.6757562126656853</v>
      </c>
      <c r="BD371" s="68"/>
      <c r="BH371" s="68"/>
    </row>
    <row r="372" spans="1:60" s="11" customFormat="1" ht="11.25" x14ac:dyDescent="0.2">
      <c r="A372" s="8">
        <v>625</v>
      </c>
      <c r="B372" s="9" t="s">
        <v>457</v>
      </c>
      <c r="C372" s="8">
        <v>1</v>
      </c>
      <c r="D372" s="64">
        <v>2503852.5499999998</v>
      </c>
      <c r="E372" s="11">
        <v>368786.5</v>
      </c>
      <c r="F372" s="11">
        <v>77648</v>
      </c>
      <c r="G372" s="11">
        <v>31428.74</v>
      </c>
      <c r="H372" s="11">
        <v>0</v>
      </c>
      <c r="I372" s="11">
        <v>0</v>
      </c>
      <c r="J372" s="11">
        <v>1428180.94</v>
      </c>
      <c r="K372" s="65">
        <v>431817.16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 t="s">
        <v>90</v>
      </c>
      <c r="U372" s="11">
        <f t="shared" si="56"/>
        <v>4841713.8900000006</v>
      </c>
      <c r="V372" s="66">
        <f t="shared" si="50"/>
        <v>6.0528707402511541</v>
      </c>
      <c r="X372" s="11">
        <v>73247622.790000021</v>
      </c>
      <c r="Y372" s="11">
        <v>79990373.126638114</v>
      </c>
      <c r="Z372" s="11">
        <f t="shared" si="51"/>
        <v>6742750.336638093</v>
      </c>
      <c r="AA372" s="11">
        <f t="shared" si="52"/>
        <v>408129.96221455338</v>
      </c>
      <c r="AC372" s="66">
        <v>112.648295469332</v>
      </c>
      <c r="AD372" s="66">
        <f t="shared" si="53"/>
        <v>108.64822656782296</v>
      </c>
      <c r="AE372" s="67">
        <f t="shared" si="54"/>
        <v>-4.0000689015090387</v>
      </c>
      <c r="AF372" s="11">
        <v>21</v>
      </c>
      <c r="AG372" s="68">
        <v>1</v>
      </c>
      <c r="AH372" s="66">
        <f t="shared" si="55"/>
        <v>108.64822656782296</v>
      </c>
      <c r="AK372" s="69">
        <v>112.648295469332</v>
      </c>
      <c r="AL372" s="69">
        <v>112.7330935629779</v>
      </c>
      <c r="AM372" s="69">
        <v>112.64871162723237</v>
      </c>
      <c r="AN372" s="69">
        <v>112.648295469332</v>
      </c>
      <c r="AO372" s="70">
        <v>108.8816630571408</v>
      </c>
      <c r="AP372" s="69">
        <f t="shared" si="57"/>
        <v>108.64822656782296</v>
      </c>
      <c r="AQ372" s="69"/>
      <c r="AR372" s="69"/>
      <c r="AS372" s="69"/>
      <c r="AT372" s="71">
        <f t="shared" si="58"/>
        <v>-0.23343648931783889</v>
      </c>
      <c r="AU372" s="69"/>
      <c r="AV372" s="72">
        <v>8.9697956480303169</v>
      </c>
      <c r="AW372" s="69">
        <v>4.9047798442036523</v>
      </c>
      <c r="AX372" s="73">
        <f t="shared" si="59"/>
        <v>-4.0650158038266646</v>
      </c>
      <c r="BD372" s="68"/>
      <c r="BH372" s="68"/>
    </row>
    <row r="373" spans="1:60" s="11" customFormat="1" ht="11.25" x14ac:dyDescent="0.2">
      <c r="A373" s="8">
        <v>632</v>
      </c>
      <c r="B373" s="9" t="s">
        <v>458</v>
      </c>
      <c r="C373" s="8">
        <v>1</v>
      </c>
      <c r="D373" s="64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65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 t="s">
        <v>90</v>
      </c>
      <c r="U373" s="11">
        <f t="shared" si="56"/>
        <v>0</v>
      </c>
      <c r="V373" s="66">
        <f t="shared" si="50"/>
        <v>0</v>
      </c>
      <c r="X373" s="11">
        <v>1596663.71</v>
      </c>
      <c r="Y373" s="11">
        <v>2637144.1399999997</v>
      </c>
      <c r="Z373" s="11">
        <f t="shared" si="51"/>
        <v>1040480.4299999997</v>
      </c>
      <c r="AA373" s="11">
        <f t="shared" si="52"/>
        <v>0</v>
      </c>
      <c r="AC373" s="66">
        <v>164.15983051126065</v>
      </c>
      <c r="AD373" s="66">
        <f t="shared" si="53"/>
        <v>165.16590960785348</v>
      </c>
      <c r="AE373" s="67">
        <f t="shared" si="54"/>
        <v>1.0060790965928277</v>
      </c>
      <c r="AF373" s="11">
        <v>1</v>
      </c>
      <c r="AG373" s="68">
        <v>0</v>
      </c>
      <c r="AH373" s="66">
        <f t="shared" si="55"/>
        <v>164.15983051126065</v>
      </c>
      <c r="AK373" s="69">
        <v>164.15983051126065</v>
      </c>
      <c r="AL373" s="69">
        <v>164.5686309790272</v>
      </c>
      <c r="AM373" s="69">
        <v>164.16303831967329</v>
      </c>
      <c r="AN373" s="69">
        <v>164.15983051126065</v>
      </c>
      <c r="AO373" s="70">
        <v>164.15983051126065</v>
      </c>
      <c r="AP373" s="69">
        <f t="shared" si="57"/>
        <v>164.15983051126065</v>
      </c>
      <c r="AQ373" s="69"/>
      <c r="AR373" s="69"/>
      <c r="AS373" s="69"/>
      <c r="AT373" s="71">
        <f t="shared" si="58"/>
        <v>0</v>
      </c>
      <c r="AU373" s="69"/>
      <c r="AV373" s="72">
        <v>3.7657678550195599</v>
      </c>
      <c r="AW373" s="69">
        <v>2.1235661378374999</v>
      </c>
      <c r="AX373" s="73">
        <f t="shared" si="59"/>
        <v>-1.64220171718206</v>
      </c>
      <c r="BD373" s="68"/>
      <c r="BH373" s="68"/>
    </row>
    <row r="374" spans="1:60" s="11" customFormat="1" ht="11.25" x14ac:dyDescent="0.2">
      <c r="A374" s="8">
        <v>635</v>
      </c>
      <c r="B374" s="9" t="s">
        <v>459</v>
      </c>
      <c r="C374" s="8">
        <v>1</v>
      </c>
      <c r="D374" s="64">
        <v>1703808</v>
      </c>
      <c r="E374" s="11">
        <v>1010000</v>
      </c>
      <c r="F374" s="11">
        <v>95340</v>
      </c>
      <c r="G374" s="11">
        <v>26747</v>
      </c>
      <c r="H374" s="11">
        <v>0</v>
      </c>
      <c r="I374" s="11">
        <v>0</v>
      </c>
      <c r="J374" s="11">
        <v>0</v>
      </c>
      <c r="K374" s="65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 t="s">
        <v>90</v>
      </c>
      <c r="U374" s="11">
        <f t="shared" si="56"/>
        <v>2835895</v>
      </c>
      <c r="V374" s="66">
        <f t="shared" si="50"/>
        <v>10.041170678143672</v>
      </c>
      <c r="X374" s="11">
        <v>21682070.819999997</v>
      </c>
      <c r="Y374" s="11">
        <v>28242673</v>
      </c>
      <c r="Z374" s="11">
        <f t="shared" si="51"/>
        <v>6560602.1800000034</v>
      </c>
      <c r="AA374" s="11">
        <f t="shared" si="52"/>
        <v>658761.26240781485</v>
      </c>
      <c r="AC374" s="66">
        <v>131.82886534886723</v>
      </c>
      <c r="AD374" s="66">
        <f t="shared" si="53"/>
        <v>127.21991347868953</v>
      </c>
      <c r="AE374" s="67">
        <f t="shared" si="54"/>
        <v>-4.608951870177691</v>
      </c>
      <c r="AF374" s="11">
        <v>19</v>
      </c>
      <c r="AG374" s="68">
        <v>1</v>
      </c>
      <c r="AH374" s="66">
        <f t="shared" si="55"/>
        <v>127.21991347868953</v>
      </c>
      <c r="AK374" s="69">
        <v>131.82886534886723</v>
      </c>
      <c r="AL374" s="69">
        <v>132.09465442012959</v>
      </c>
      <c r="AM374" s="69">
        <v>131.69765141393356</v>
      </c>
      <c r="AN374" s="69">
        <v>131.82886534886723</v>
      </c>
      <c r="AO374" s="70">
        <v>127.13987732083352</v>
      </c>
      <c r="AP374" s="69">
        <f t="shared" si="57"/>
        <v>127.21991347868953</v>
      </c>
      <c r="AQ374" s="69"/>
      <c r="AR374" s="69"/>
      <c r="AS374" s="69"/>
      <c r="AT374" s="71">
        <f t="shared" si="58"/>
        <v>8.0036157856014256E-2</v>
      </c>
      <c r="AU374" s="69"/>
      <c r="AV374" s="72">
        <v>7.3397340665298128</v>
      </c>
      <c r="AW374" s="69">
        <v>3.1791175586273361</v>
      </c>
      <c r="AX374" s="73">
        <f t="shared" si="59"/>
        <v>-4.1606165079024766</v>
      </c>
      <c r="BD374" s="68"/>
      <c r="BH374" s="68"/>
    </row>
    <row r="375" spans="1:60" s="11" customFormat="1" ht="11.25" x14ac:dyDescent="0.2">
      <c r="A375" s="8">
        <v>640</v>
      </c>
      <c r="B375" s="9" t="s">
        <v>460</v>
      </c>
      <c r="C375" s="8">
        <v>1</v>
      </c>
      <c r="D375" s="64">
        <v>380273</v>
      </c>
      <c r="E375" s="11">
        <v>0</v>
      </c>
      <c r="F375" s="11">
        <v>0</v>
      </c>
      <c r="G375" s="11">
        <v>4437.09</v>
      </c>
      <c r="H375" s="11">
        <v>0</v>
      </c>
      <c r="I375" s="11">
        <v>0</v>
      </c>
      <c r="J375" s="11">
        <v>1595284</v>
      </c>
      <c r="K375" s="65">
        <v>318500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 t="s">
        <v>90</v>
      </c>
      <c r="U375" s="11">
        <f t="shared" si="56"/>
        <v>2298494.09</v>
      </c>
      <c r="V375" s="66">
        <f t="shared" si="50"/>
        <v>7.1860030307284095</v>
      </c>
      <c r="X375" s="11">
        <v>18206295.725200001</v>
      </c>
      <c r="Y375" s="11">
        <v>31985710</v>
      </c>
      <c r="Z375" s="11">
        <f t="shared" si="51"/>
        <v>13779414.274799999</v>
      </c>
      <c r="AA375" s="11">
        <f t="shared" si="52"/>
        <v>990189.12740375102</v>
      </c>
      <c r="AC375" s="66">
        <v>162.8799809030626</v>
      </c>
      <c r="AD375" s="66">
        <f t="shared" si="53"/>
        <v>170.24616836083914</v>
      </c>
      <c r="AE375" s="67">
        <f t="shared" si="54"/>
        <v>7.3661874577765332</v>
      </c>
      <c r="AF375" s="11">
        <v>3</v>
      </c>
      <c r="AG375" s="68">
        <v>1</v>
      </c>
      <c r="AH375" s="66">
        <f t="shared" si="55"/>
        <v>170.24616836083914</v>
      </c>
      <c r="AK375" s="69">
        <v>162.8799809030626</v>
      </c>
      <c r="AL375" s="69">
        <v>162.7620609117032</v>
      </c>
      <c r="AM375" s="69">
        <v>162.87982685592132</v>
      </c>
      <c r="AN375" s="69">
        <v>162.8799809030626</v>
      </c>
      <c r="AO375" s="70">
        <v>170.22804145360524</v>
      </c>
      <c r="AP375" s="69">
        <f t="shared" si="57"/>
        <v>170.24616836083914</v>
      </c>
      <c r="AQ375" s="69"/>
      <c r="AR375" s="69"/>
      <c r="AS375" s="69"/>
      <c r="AT375" s="71">
        <f t="shared" si="58"/>
        <v>1.8126907233892098E-2</v>
      </c>
      <c r="AU375" s="69"/>
      <c r="AV375" s="72">
        <v>3.7560366436761834</v>
      </c>
      <c r="AW375" s="69">
        <v>9.3283800946030944</v>
      </c>
      <c r="AX375" s="73">
        <f t="shared" si="59"/>
        <v>5.572343450926911</v>
      </c>
      <c r="BD375" s="68"/>
      <c r="BH375" s="68"/>
    </row>
    <row r="376" spans="1:60" s="11" customFormat="1" ht="11.25" x14ac:dyDescent="0.2">
      <c r="A376" s="8">
        <v>645</v>
      </c>
      <c r="B376" s="9" t="s">
        <v>461</v>
      </c>
      <c r="C376" s="8">
        <v>1</v>
      </c>
      <c r="D376" s="64">
        <v>2436000</v>
      </c>
      <c r="E376" s="11">
        <v>31388</v>
      </c>
      <c r="F376" s="11">
        <v>401874</v>
      </c>
      <c r="G376" s="11">
        <v>224660.1</v>
      </c>
      <c r="H376" s="11">
        <v>0</v>
      </c>
      <c r="I376" s="11">
        <v>183750</v>
      </c>
      <c r="J376" s="11">
        <v>2399250</v>
      </c>
      <c r="K376" s="65">
        <v>458088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 t="s">
        <v>90</v>
      </c>
      <c r="U376" s="11">
        <f t="shared" si="56"/>
        <v>6135010.0999999996</v>
      </c>
      <c r="V376" s="66">
        <f t="shared" si="50"/>
        <v>9.2304216684386233</v>
      </c>
      <c r="X376" s="11">
        <v>49764294.759999998</v>
      </c>
      <c r="Y376" s="11">
        <v>66465112</v>
      </c>
      <c r="Z376" s="11">
        <f t="shared" si="51"/>
        <v>16700817.240000002</v>
      </c>
      <c r="AA376" s="11">
        <f t="shared" si="52"/>
        <v>1541555.8533272934</v>
      </c>
      <c r="AC376" s="66">
        <v>139.17068383981038</v>
      </c>
      <c r="AD376" s="66">
        <f t="shared" si="53"/>
        <v>130.46212442029332</v>
      </c>
      <c r="AE376" s="67">
        <f t="shared" si="54"/>
        <v>-8.7085594195170586</v>
      </c>
      <c r="AF376" s="11">
        <v>132</v>
      </c>
      <c r="AG376" s="68">
        <v>1</v>
      </c>
      <c r="AH376" s="66">
        <f t="shared" si="55"/>
        <v>130.46212442029332</v>
      </c>
      <c r="AK376" s="69">
        <v>139.17068383981038</v>
      </c>
      <c r="AL376" s="69">
        <v>139.4997854091076</v>
      </c>
      <c r="AM376" s="69">
        <v>139.1825531088237</v>
      </c>
      <c r="AN376" s="69">
        <v>139.17068383981038</v>
      </c>
      <c r="AO376" s="70">
        <v>131.78306552265497</v>
      </c>
      <c r="AP376" s="69">
        <f t="shared" si="57"/>
        <v>130.46212442029332</v>
      </c>
      <c r="AQ376" s="69"/>
      <c r="AR376" s="69"/>
      <c r="AS376" s="69"/>
      <c r="AT376" s="71">
        <f t="shared" si="58"/>
        <v>-1.320941102361644</v>
      </c>
      <c r="AU376" s="69"/>
      <c r="AV376" s="72">
        <v>9.0692495315958581</v>
      </c>
      <c r="AW376" s="69">
        <v>0.94235094230750294</v>
      </c>
      <c r="AX376" s="73">
        <f t="shared" si="59"/>
        <v>-8.1268985892883556</v>
      </c>
      <c r="BD376" s="68"/>
      <c r="BH376" s="68"/>
    </row>
    <row r="377" spans="1:60" s="11" customFormat="1" ht="11.25" x14ac:dyDescent="0.2">
      <c r="A377" s="8">
        <v>650</v>
      </c>
      <c r="B377" s="9" t="s">
        <v>462</v>
      </c>
      <c r="C377" s="8">
        <v>1</v>
      </c>
      <c r="D377" s="64">
        <v>995000</v>
      </c>
      <c r="E377" s="11">
        <v>0</v>
      </c>
      <c r="F377" s="11">
        <v>106472</v>
      </c>
      <c r="G377" s="11">
        <v>3570.21</v>
      </c>
      <c r="H377" s="11">
        <v>0</v>
      </c>
      <c r="I377" s="11">
        <v>447491.69</v>
      </c>
      <c r="J377" s="11">
        <v>498167.03</v>
      </c>
      <c r="K377" s="65">
        <v>1428287.74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 t="s">
        <v>90</v>
      </c>
      <c r="U377" s="11">
        <f t="shared" si="56"/>
        <v>3478988.67</v>
      </c>
      <c r="V377" s="66">
        <f t="shared" si="50"/>
        <v>7.8012703445675848</v>
      </c>
      <c r="X377" s="11">
        <v>33303334.109999999</v>
      </c>
      <c r="Y377" s="11">
        <v>44595155.869999997</v>
      </c>
      <c r="Z377" s="11">
        <f t="shared" si="51"/>
        <v>11291821.759999998</v>
      </c>
      <c r="AA377" s="11">
        <f t="shared" si="52"/>
        <v>880905.54232430935</v>
      </c>
      <c r="AC377" s="66">
        <v>133.09725785053479</v>
      </c>
      <c r="AD377" s="66">
        <f t="shared" si="53"/>
        <v>131.26088271909569</v>
      </c>
      <c r="AE377" s="67">
        <f t="shared" si="54"/>
        <v>-1.8363751314390981</v>
      </c>
      <c r="AF377" s="11">
        <v>1</v>
      </c>
      <c r="AG377" s="68">
        <v>1</v>
      </c>
      <c r="AH377" s="66">
        <f t="shared" si="55"/>
        <v>131.26088271909569</v>
      </c>
      <c r="AK377" s="69">
        <v>133.09725785053479</v>
      </c>
      <c r="AL377" s="69">
        <v>134.92802802528269</v>
      </c>
      <c r="AM377" s="69">
        <v>134.91567556827943</v>
      </c>
      <c r="AN377" s="69">
        <v>133.09725785053479</v>
      </c>
      <c r="AO377" s="70">
        <v>131.27921812513324</v>
      </c>
      <c r="AP377" s="69">
        <f t="shared" si="57"/>
        <v>131.26088271909569</v>
      </c>
      <c r="AQ377" s="69"/>
      <c r="AR377" s="69"/>
      <c r="AS377" s="69"/>
      <c r="AT377" s="71">
        <f t="shared" si="58"/>
        <v>-1.8335406037550683E-2</v>
      </c>
      <c r="AU377" s="69"/>
      <c r="AV377" s="72">
        <v>4.3697133232106067</v>
      </c>
      <c r="AW377" s="69">
        <v>3.5097323957467905</v>
      </c>
      <c r="AX377" s="73">
        <f t="shared" si="59"/>
        <v>-0.85998092746381616</v>
      </c>
      <c r="BD377" s="68"/>
      <c r="BH377" s="68"/>
    </row>
    <row r="378" spans="1:60" s="11" customFormat="1" ht="11.25" x14ac:dyDescent="0.2">
      <c r="A378" s="8">
        <v>655</v>
      </c>
      <c r="B378" s="9" t="s">
        <v>463</v>
      </c>
      <c r="C378" s="8">
        <v>1</v>
      </c>
      <c r="D378" s="64">
        <v>820000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65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 t="s">
        <v>101</v>
      </c>
      <c r="U378" s="11">
        <f t="shared" si="56"/>
        <v>246000</v>
      </c>
      <c r="V378" s="66">
        <f t="shared" si="50"/>
        <v>0.9596214691196151</v>
      </c>
      <c r="X378" s="11">
        <v>15061557.844200004</v>
      </c>
      <c r="Y378" s="11">
        <v>25635108</v>
      </c>
      <c r="Z378" s="11">
        <f t="shared" si="51"/>
        <v>10573550.155799996</v>
      </c>
      <c r="AA378" s="11">
        <f t="shared" si="52"/>
        <v>101466.05734318728</v>
      </c>
      <c r="AC378" s="66">
        <v>171.66850187383099</v>
      </c>
      <c r="AD378" s="66">
        <f t="shared" si="53"/>
        <v>169.52855877713512</v>
      </c>
      <c r="AE378" s="67">
        <f t="shared" si="54"/>
        <v>-2.1399430966958732</v>
      </c>
      <c r="AF378" s="11">
        <v>0</v>
      </c>
      <c r="AG378" s="68">
        <v>1</v>
      </c>
      <c r="AH378" s="66">
        <f t="shared" si="55"/>
        <v>169.52855877713512</v>
      </c>
      <c r="AK378" s="69">
        <v>171.66850187383099</v>
      </c>
      <c r="AL378" s="69">
        <v>171.66850187383099</v>
      </c>
      <c r="AM378" s="69">
        <v>171.66850187383099</v>
      </c>
      <c r="AN378" s="69">
        <v>171.66850187383099</v>
      </c>
      <c r="AO378" s="70">
        <v>169.000125431409</v>
      </c>
      <c r="AP378" s="69">
        <f t="shared" si="57"/>
        <v>169.52855877713512</v>
      </c>
      <c r="AQ378" s="69"/>
      <c r="AR378" s="69"/>
      <c r="AS378" s="69"/>
      <c r="AT378" s="71">
        <f t="shared" si="58"/>
        <v>0.52843334572611411</v>
      </c>
      <c r="AU378" s="69"/>
      <c r="AV378" s="72">
        <v>5.7314770344765087</v>
      </c>
      <c r="AW378" s="69">
        <v>4.258096653335298</v>
      </c>
      <c r="AX378" s="73">
        <f t="shared" si="59"/>
        <v>-1.4733803811412107</v>
      </c>
      <c r="BD378" s="68"/>
      <c r="BH378" s="68"/>
    </row>
    <row r="379" spans="1:60" s="11" customFormat="1" ht="11.25" x14ac:dyDescent="0.2">
      <c r="A379" s="8">
        <v>658</v>
      </c>
      <c r="B379" s="9" t="s">
        <v>464</v>
      </c>
      <c r="C379" s="8">
        <v>1</v>
      </c>
      <c r="D379" s="64">
        <v>606248</v>
      </c>
      <c r="E379" s="11">
        <v>844</v>
      </c>
      <c r="F379" s="11">
        <v>33084</v>
      </c>
      <c r="G379" s="11">
        <v>13216.63</v>
      </c>
      <c r="H379" s="11">
        <v>0</v>
      </c>
      <c r="I379" s="11">
        <v>0</v>
      </c>
      <c r="J379" s="11">
        <v>1799818</v>
      </c>
      <c r="K379" s="65">
        <v>330857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 t="s">
        <v>90</v>
      </c>
      <c r="U379" s="11">
        <f t="shared" si="56"/>
        <v>2784067.63</v>
      </c>
      <c r="V379" s="66">
        <f t="shared" si="50"/>
        <v>5.3273042432593156</v>
      </c>
      <c r="X379" s="11">
        <v>44767304.399999999</v>
      </c>
      <c r="Y379" s="11">
        <v>52260346</v>
      </c>
      <c r="Z379" s="11">
        <f t="shared" si="51"/>
        <v>7493041.6000000015</v>
      </c>
      <c r="AA379" s="11">
        <f t="shared" si="52"/>
        <v>399177.12310598581</v>
      </c>
      <c r="AC379" s="66">
        <v>116.32871129600528</v>
      </c>
      <c r="AD379" s="66">
        <f t="shared" si="53"/>
        <v>115.84608359151956</v>
      </c>
      <c r="AE379" s="67">
        <f t="shared" si="54"/>
        <v>-0.48262770448572212</v>
      </c>
      <c r="AF379" s="11">
        <v>9</v>
      </c>
      <c r="AG379" s="68">
        <v>1</v>
      </c>
      <c r="AH379" s="66">
        <f t="shared" si="55"/>
        <v>115.84608359151956</v>
      </c>
      <c r="AK379" s="69">
        <v>116.32871129600528</v>
      </c>
      <c r="AL379" s="69">
        <v>116.34688527534918</v>
      </c>
      <c r="AM379" s="69">
        <v>116.32880722446527</v>
      </c>
      <c r="AN379" s="69">
        <v>116.32871129600528</v>
      </c>
      <c r="AO379" s="70">
        <v>116.32871129600528</v>
      </c>
      <c r="AP379" s="69">
        <f t="shared" si="57"/>
        <v>115.84608359151956</v>
      </c>
      <c r="AQ379" s="69"/>
      <c r="AR379" s="69"/>
      <c r="AS379" s="69"/>
      <c r="AT379" s="71">
        <f t="shared" si="58"/>
        <v>-0.48262770448572212</v>
      </c>
      <c r="AU379" s="69"/>
      <c r="AV379" s="72">
        <v>5.9131300390756198</v>
      </c>
      <c r="AW379" s="69">
        <v>5.6598104160959304</v>
      </c>
      <c r="AX379" s="73">
        <f t="shared" si="59"/>
        <v>-0.25331962297968946</v>
      </c>
      <c r="BD379" s="68"/>
      <c r="BH379" s="68"/>
    </row>
    <row r="380" spans="1:60" s="11" customFormat="1" ht="11.25" x14ac:dyDescent="0.2">
      <c r="A380" s="8">
        <v>660</v>
      </c>
      <c r="B380" s="9" t="s">
        <v>465</v>
      </c>
      <c r="C380" s="8">
        <v>1</v>
      </c>
      <c r="D380" s="64">
        <v>1332704</v>
      </c>
      <c r="E380" s="11">
        <v>0</v>
      </c>
      <c r="F380" s="11">
        <v>68722</v>
      </c>
      <c r="G380" s="11">
        <v>202923.14</v>
      </c>
      <c r="H380" s="11">
        <v>0</v>
      </c>
      <c r="I380" s="11">
        <v>0</v>
      </c>
      <c r="J380" s="11">
        <v>215527</v>
      </c>
      <c r="K380" s="65">
        <v>950682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 t="s">
        <v>90</v>
      </c>
      <c r="U380" s="11">
        <f t="shared" si="56"/>
        <v>2770558.14</v>
      </c>
      <c r="V380" s="66">
        <f t="shared" si="50"/>
        <v>7.9874409104384467</v>
      </c>
      <c r="X380" s="11">
        <v>17092062.400000002</v>
      </c>
      <c r="Y380" s="11">
        <v>34686430.498400003</v>
      </c>
      <c r="Z380" s="11">
        <f t="shared" si="51"/>
        <v>17594368.0984</v>
      </c>
      <c r="AA380" s="11">
        <f t="shared" si="52"/>
        <v>1405339.7554247326</v>
      </c>
      <c r="AC380" s="66">
        <v>178.95536063289055</v>
      </c>
      <c r="AD380" s="66">
        <f t="shared" si="53"/>
        <v>194.7166466170593</v>
      </c>
      <c r="AE380" s="67">
        <f t="shared" si="54"/>
        <v>15.761285984168751</v>
      </c>
      <c r="AF380" s="11">
        <v>117</v>
      </c>
      <c r="AG380" s="68">
        <v>1</v>
      </c>
      <c r="AH380" s="66">
        <f t="shared" si="55"/>
        <v>194.7166466170593</v>
      </c>
      <c r="AK380" s="69">
        <v>178.95536063289055</v>
      </c>
      <c r="AL380" s="69">
        <v>180.29009826258675</v>
      </c>
      <c r="AM380" s="69">
        <v>179.05056624211551</v>
      </c>
      <c r="AN380" s="69">
        <v>178.95536063289055</v>
      </c>
      <c r="AO380" s="70">
        <v>193.92028082883306</v>
      </c>
      <c r="AP380" s="69">
        <f t="shared" si="57"/>
        <v>194.7166466170593</v>
      </c>
      <c r="AQ380" s="69"/>
      <c r="AR380" s="69"/>
      <c r="AS380" s="69"/>
      <c r="AT380" s="71">
        <f t="shared" si="58"/>
        <v>0.7963657882262396</v>
      </c>
      <c r="AU380" s="69"/>
      <c r="AV380" s="72">
        <v>5.6033889672671098</v>
      </c>
      <c r="AW380" s="69">
        <v>15.158092570605758</v>
      </c>
      <c r="AX380" s="73">
        <f t="shared" si="59"/>
        <v>9.5547036033386483</v>
      </c>
      <c r="BD380" s="68"/>
      <c r="BH380" s="68"/>
    </row>
    <row r="381" spans="1:60" s="11" customFormat="1" ht="11.25" x14ac:dyDescent="0.2">
      <c r="A381" s="8">
        <v>662</v>
      </c>
      <c r="B381" s="9" t="s">
        <v>466</v>
      </c>
      <c r="C381" s="8">
        <v>1</v>
      </c>
      <c r="D381" s="64">
        <v>193688</v>
      </c>
      <c r="E381" s="11">
        <v>210927</v>
      </c>
      <c r="F381" s="11">
        <v>62072</v>
      </c>
      <c r="G381" s="11">
        <v>0</v>
      </c>
      <c r="H381" s="11">
        <v>0</v>
      </c>
      <c r="I381" s="11">
        <v>0</v>
      </c>
      <c r="J381" s="11">
        <v>117938</v>
      </c>
      <c r="K381" s="65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 t="s">
        <v>101</v>
      </c>
      <c r="U381" s="11">
        <f t="shared" si="56"/>
        <v>449043.4</v>
      </c>
      <c r="V381" s="66">
        <f t="shared" si="50"/>
        <v>9.5178686626648794</v>
      </c>
      <c r="X381" s="11">
        <v>2970098.28</v>
      </c>
      <c r="Y381" s="11">
        <v>4717898.68</v>
      </c>
      <c r="Z381" s="11">
        <f t="shared" si="51"/>
        <v>1747800.4</v>
      </c>
      <c r="AA381" s="11">
        <f t="shared" si="52"/>
        <v>166353.34655753142</v>
      </c>
      <c r="AC381" s="66">
        <v>142.07445402098818</v>
      </c>
      <c r="AD381" s="66">
        <f t="shared" si="53"/>
        <v>153.24561359102461</v>
      </c>
      <c r="AE381" s="67">
        <f t="shared" si="54"/>
        <v>11.171159570036423</v>
      </c>
      <c r="AF381" s="11">
        <v>0</v>
      </c>
      <c r="AG381" s="68">
        <v>1</v>
      </c>
      <c r="AH381" s="66">
        <f t="shared" si="55"/>
        <v>153.24561359102461</v>
      </c>
      <c r="AK381" s="69">
        <v>142.07445402098818</v>
      </c>
      <c r="AL381" s="69">
        <v>142.02712059036458</v>
      </c>
      <c r="AM381" s="69">
        <v>142.07445402098818</v>
      </c>
      <c r="AN381" s="69">
        <v>142.07445402098818</v>
      </c>
      <c r="AO381" s="70">
        <v>152.00007293348017</v>
      </c>
      <c r="AP381" s="69">
        <f t="shared" si="57"/>
        <v>153.24561359102461</v>
      </c>
      <c r="AQ381" s="69"/>
      <c r="AR381" s="69"/>
      <c r="AS381" s="69"/>
      <c r="AT381" s="71">
        <f t="shared" si="58"/>
        <v>1.2455406575444385</v>
      </c>
      <c r="AU381" s="69"/>
      <c r="AV381" s="72">
        <v>4.4564533504000163</v>
      </c>
      <c r="AW381" s="69">
        <v>13.618592928494694</v>
      </c>
      <c r="AX381" s="73">
        <f t="shared" si="59"/>
        <v>9.1621395780946777</v>
      </c>
      <c r="BD381" s="68"/>
      <c r="BH381" s="68"/>
    </row>
    <row r="382" spans="1:60" s="11" customFormat="1" ht="11.25" x14ac:dyDescent="0.2">
      <c r="A382" s="8">
        <v>665</v>
      </c>
      <c r="B382" s="9" t="s">
        <v>467</v>
      </c>
      <c r="C382" s="8">
        <v>1</v>
      </c>
      <c r="D382" s="64">
        <v>0</v>
      </c>
      <c r="E382" s="11">
        <v>0</v>
      </c>
      <c r="F382" s="11">
        <v>45771</v>
      </c>
      <c r="G382" s="11">
        <v>19128.48</v>
      </c>
      <c r="H382" s="11">
        <v>0</v>
      </c>
      <c r="I382" s="11">
        <v>0</v>
      </c>
      <c r="J382" s="11">
        <v>0</v>
      </c>
      <c r="K382" s="65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 t="s">
        <v>90</v>
      </c>
      <c r="U382" s="11">
        <f t="shared" si="56"/>
        <v>64899.479999999996</v>
      </c>
      <c r="V382" s="66">
        <f t="shared" si="50"/>
        <v>0.16591247466523054</v>
      </c>
      <c r="X382" s="11">
        <v>35485915.870000005</v>
      </c>
      <c r="Y382" s="11">
        <v>39116697</v>
      </c>
      <c r="Z382" s="11">
        <f t="shared" si="51"/>
        <v>3630781.1299999952</v>
      </c>
      <c r="AA382" s="11">
        <f t="shared" si="52"/>
        <v>6023.9188224612135</v>
      </c>
      <c r="AC382" s="66">
        <v>112.27587959492098</v>
      </c>
      <c r="AD382" s="66">
        <f t="shared" si="53"/>
        <v>110.21463620794391</v>
      </c>
      <c r="AE382" s="67">
        <f t="shared" si="54"/>
        <v>-2.0612433869770683</v>
      </c>
      <c r="AF382" s="11">
        <v>12</v>
      </c>
      <c r="AG382" s="68">
        <v>0</v>
      </c>
      <c r="AH382" s="66">
        <f t="shared" si="55"/>
        <v>112.27587959492098</v>
      </c>
      <c r="AK382" s="69">
        <v>112.27587959492098</v>
      </c>
      <c r="AL382" s="69">
        <v>112.28764962095912</v>
      </c>
      <c r="AM382" s="69">
        <v>112.27595056368887</v>
      </c>
      <c r="AN382" s="69">
        <v>112.27587959492098</v>
      </c>
      <c r="AO382" s="70">
        <v>112.27587959492098</v>
      </c>
      <c r="AP382" s="69">
        <f t="shared" si="57"/>
        <v>112.27587959492098</v>
      </c>
      <c r="AQ382" s="69"/>
      <c r="AR382" s="69"/>
      <c r="AS382" s="69"/>
      <c r="AT382" s="71">
        <f t="shared" si="58"/>
        <v>0</v>
      </c>
      <c r="AU382" s="69"/>
      <c r="AV382" s="72">
        <v>6.2522077716708129</v>
      </c>
      <c r="AW382" s="69">
        <v>3.0593968387391044</v>
      </c>
      <c r="AX382" s="73">
        <f t="shared" si="59"/>
        <v>-3.1928109329317085</v>
      </c>
      <c r="BD382" s="68"/>
      <c r="BH382" s="68"/>
    </row>
    <row r="383" spans="1:60" s="11" customFormat="1" ht="11.25" x14ac:dyDescent="0.2">
      <c r="A383" s="8">
        <v>670</v>
      </c>
      <c r="B383" s="9" t="s">
        <v>468</v>
      </c>
      <c r="C383" s="8">
        <v>1</v>
      </c>
      <c r="D383" s="64">
        <v>155250</v>
      </c>
      <c r="E383" s="11">
        <v>35000</v>
      </c>
      <c r="F383" s="11">
        <v>79668</v>
      </c>
      <c r="G383" s="11">
        <v>32761.96</v>
      </c>
      <c r="H383" s="11">
        <v>0</v>
      </c>
      <c r="I383" s="11">
        <v>0</v>
      </c>
      <c r="J383" s="11">
        <v>800000</v>
      </c>
      <c r="K383" s="65">
        <v>132000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 t="s">
        <v>90</v>
      </c>
      <c r="U383" s="11">
        <f t="shared" si="56"/>
        <v>1234679.96</v>
      </c>
      <c r="V383" s="66">
        <f t="shared" si="50"/>
        <v>9.7818173290633936</v>
      </c>
      <c r="X383" s="11">
        <v>6859405.6100000003</v>
      </c>
      <c r="Y383" s="11">
        <v>12622194</v>
      </c>
      <c r="Z383" s="11">
        <f t="shared" si="51"/>
        <v>5762788.3899999997</v>
      </c>
      <c r="AA383" s="11">
        <f t="shared" si="52"/>
        <v>563705.43337027333</v>
      </c>
      <c r="AC383" s="66">
        <v>174.68819464071257</v>
      </c>
      <c r="AD383" s="66">
        <f t="shared" si="53"/>
        <v>175.79494860385907</v>
      </c>
      <c r="AE383" s="67">
        <f t="shared" si="54"/>
        <v>1.1067539631465024</v>
      </c>
      <c r="AF383" s="11">
        <v>24</v>
      </c>
      <c r="AG383" s="68">
        <v>1</v>
      </c>
      <c r="AH383" s="66">
        <f t="shared" si="55"/>
        <v>175.79494860385907</v>
      </c>
      <c r="AK383" s="69">
        <v>174.68819464071257</v>
      </c>
      <c r="AL383" s="69">
        <v>174.71610373927501</v>
      </c>
      <c r="AM383" s="69">
        <v>174.58503052950428</v>
      </c>
      <c r="AN383" s="69">
        <v>174.68819464071257</v>
      </c>
      <c r="AO383" s="70">
        <v>175.36927796863799</v>
      </c>
      <c r="AP383" s="69">
        <f t="shared" si="57"/>
        <v>175.79494860385907</v>
      </c>
      <c r="AQ383" s="69"/>
      <c r="AR383" s="69"/>
      <c r="AS383" s="69"/>
      <c r="AT383" s="71">
        <f t="shared" si="58"/>
        <v>0.42567063522108128</v>
      </c>
      <c r="AU383" s="69"/>
      <c r="AV383" s="72">
        <v>1.2113441950493649</v>
      </c>
      <c r="AW383" s="69">
        <v>1.9077084948239964</v>
      </c>
      <c r="AX383" s="73">
        <f t="shared" si="59"/>
        <v>0.69636429977463155</v>
      </c>
      <c r="BD383" s="68"/>
      <c r="BH383" s="68"/>
    </row>
    <row r="384" spans="1:60" s="11" customFormat="1" ht="11.25" x14ac:dyDescent="0.2">
      <c r="A384" s="8">
        <v>672</v>
      </c>
      <c r="B384" s="9" t="s">
        <v>469</v>
      </c>
      <c r="C384" s="74">
        <v>1</v>
      </c>
      <c r="D384" s="64">
        <v>512543</v>
      </c>
      <c r="E384" s="11">
        <v>1566</v>
      </c>
      <c r="F384" s="11">
        <v>77826</v>
      </c>
      <c r="G384" s="11">
        <v>21256.27</v>
      </c>
      <c r="H384" s="11">
        <v>0</v>
      </c>
      <c r="I384" s="11">
        <v>0</v>
      </c>
      <c r="J384" s="11">
        <v>249438</v>
      </c>
      <c r="K384" s="65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 t="s">
        <v>101</v>
      </c>
      <c r="U384" s="11">
        <f t="shared" si="56"/>
        <v>503849.17000000004</v>
      </c>
      <c r="V384" s="66">
        <f t="shared" si="50"/>
        <v>3.5416545691274717</v>
      </c>
      <c r="X384" s="11">
        <v>11571635.25</v>
      </c>
      <c r="Y384" s="11">
        <v>14226378.1</v>
      </c>
      <c r="Z384" s="11">
        <f t="shared" si="51"/>
        <v>2654742.8499999996</v>
      </c>
      <c r="AA384" s="11">
        <f t="shared" si="52"/>
        <v>94021.82144560985</v>
      </c>
      <c r="AC384" s="66">
        <v>134.04472624516984</v>
      </c>
      <c r="AD384" s="66">
        <f t="shared" si="53"/>
        <v>122.12929264733252</v>
      </c>
      <c r="AE384" s="67">
        <f t="shared" si="54"/>
        <v>-11.915433597837321</v>
      </c>
      <c r="AF384" s="11">
        <v>9</v>
      </c>
      <c r="AG384" s="68">
        <v>1</v>
      </c>
      <c r="AH384" s="66">
        <f t="shared" si="55"/>
        <v>122.12929264733252</v>
      </c>
      <c r="AK384" s="69">
        <v>134.04472624516984</v>
      </c>
      <c r="AL384" s="69">
        <v>132.99074224308765</v>
      </c>
      <c r="AM384" s="69">
        <v>134.03418519035856</v>
      </c>
      <c r="AN384" s="69">
        <v>134.04472624516984</v>
      </c>
      <c r="AO384" s="70">
        <v>122.48131783352338</v>
      </c>
      <c r="AP384" s="69">
        <f t="shared" si="57"/>
        <v>122.12929264733252</v>
      </c>
      <c r="AQ384" s="69"/>
      <c r="AR384" s="69"/>
      <c r="AS384" s="69"/>
      <c r="AT384" s="71">
        <f t="shared" si="58"/>
        <v>-0.35202518619085765</v>
      </c>
      <c r="AU384" s="69"/>
      <c r="AV384" s="72">
        <v>13.172799379414846</v>
      </c>
      <c r="AW384" s="69">
        <v>2.8320335780096308</v>
      </c>
      <c r="AX384" s="73">
        <f t="shared" si="59"/>
        <v>-10.340765801405215</v>
      </c>
      <c r="BD384" s="68"/>
      <c r="BH384" s="68"/>
    </row>
    <row r="385" spans="1:60" s="11" customFormat="1" ht="11.25" x14ac:dyDescent="0.2">
      <c r="A385" s="8">
        <v>673</v>
      </c>
      <c r="B385" s="9" t="s">
        <v>470</v>
      </c>
      <c r="C385" s="8">
        <v>1</v>
      </c>
      <c r="D385" s="64">
        <v>2307202</v>
      </c>
      <c r="E385" s="11">
        <v>25000</v>
      </c>
      <c r="F385" s="11">
        <v>16339</v>
      </c>
      <c r="G385" s="11">
        <v>60484.2</v>
      </c>
      <c r="H385" s="11">
        <v>0</v>
      </c>
      <c r="I385" s="11">
        <v>0</v>
      </c>
      <c r="J385" s="11">
        <v>1172930</v>
      </c>
      <c r="K385" s="65">
        <v>394380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 t="s">
        <v>90</v>
      </c>
      <c r="U385" s="11">
        <f t="shared" si="56"/>
        <v>3976335.2</v>
      </c>
      <c r="V385" s="66">
        <f t="shared" si="50"/>
        <v>8.9139606524406378</v>
      </c>
      <c r="X385" s="11">
        <v>27429942.139999997</v>
      </c>
      <c r="Y385" s="11">
        <v>44607951</v>
      </c>
      <c r="Z385" s="11">
        <f t="shared" si="51"/>
        <v>17178008.860000003</v>
      </c>
      <c r="AA385" s="11">
        <f t="shared" si="52"/>
        <v>1531240.9506531667</v>
      </c>
      <c r="AC385" s="66">
        <v>156.92661039684862</v>
      </c>
      <c r="AD385" s="66">
        <f t="shared" si="53"/>
        <v>157.04265736138677</v>
      </c>
      <c r="AE385" s="67">
        <f t="shared" si="54"/>
        <v>0.11604696453815677</v>
      </c>
      <c r="AF385" s="11">
        <v>38</v>
      </c>
      <c r="AG385" s="68">
        <v>1</v>
      </c>
      <c r="AH385" s="66">
        <f t="shared" si="55"/>
        <v>157.04265736138677</v>
      </c>
      <c r="AK385" s="69">
        <v>156.92661039684862</v>
      </c>
      <c r="AL385" s="69">
        <v>157.3454536362843</v>
      </c>
      <c r="AM385" s="69">
        <v>156.93447704438441</v>
      </c>
      <c r="AN385" s="69">
        <v>156.92661039684862</v>
      </c>
      <c r="AO385" s="70">
        <v>157.30508265307287</v>
      </c>
      <c r="AP385" s="69">
        <f t="shared" si="57"/>
        <v>157.04265736138677</v>
      </c>
      <c r="AQ385" s="69"/>
      <c r="AR385" s="69"/>
      <c r="AS385" s="69"/>
      <c r="AT385" s="71">
        <f t="shared" si="58"/>
        <v>-0.26242529168609963</v>
      </c>
      <c r="AU385" s="69"/>
      <c r="AV385" s="72">
        <v>5.4722977090933105</v>
      </c>
      <c r="AW385" s="69">
        <v>5.5417175698358756</v>
      </c>
      <c r="AX385" s="73">
        <f t="shared" si="59"/>
        <v>6.941986074256512E-2</v>
      </c>
      <c r="BD385" s="68"/>
      <c r="BH385" s="68"/>
    </row>
    <row r="386" spans="1:60" s="11" customFormat="1" ht="11.25" x14ac:dyDescent="0.2">
      <c r="A386" s="8">
        <v>674</v>
      </c>
      <c r="B386" s="9" t="s">
        <v>471</v>
      </c>
      <c r="C386" s="8">
        <v>1</v>
      </c>
      <c r="D386" s="64">
        <v>1387000</v>
      </c>
      <c r="E386" s="11">
        <v>45000</v>
      </c>
      <c r="F386" s="11">
        <v>277357</v>
      </c>
      <c r="G386" s="11">
        <v>95368.4</v>
      </c>
      <c r="H386" s="11">
        <v>0</v>
      </c>
      <c r="I386" s="11">
        <v>0</v>
      </c>
      <c r="J386" s="11">
        <v>569533</v>
      </c>
      <c r="K386" s="65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 t="s">
        <v>90</v>
      </c>
      <c r="U386" s="11">
        <f t="shared" si="56"/>
        <v>2374258.4</v>
      </c>
      <c r="V386" s="66">
        <f t="shared" si="50"/>
        <v>11.402783305219174</v>
      </c>
      <c r="X386" s="11">
        <v>14525789.259999998</v>
      </c>
      <c r="Y386" s="11">
        <v>20821744.449999999</v>
      </c>
      <c r="Z386" s="11">
        <f t="shared" si="51"/>
        <v>6295955.1900000013</v>
      </c>
      <c r="AA386" s="11">
        <f t="shared" si="52"/>
        <v>717914.12730940036</v>
      </c>
      <c r="AC386" s="66">
        <v>136.06262406780155</v>
      </c>
      <c r="AD386" s="66">
        <f t="shared" si="53"/>
        <v>138.400949943911</v>
      </c>
      <c r="AE386" s="67">
        <f t="shared" si="54"/>
        <v>2.338325876109451</v>
      </c>
      <c r="AF386" s="11">
        <v>49</v>
      </c>
      <c r="AG386" s="68">
        <v>1</v>
      </c>
      <c r="AH386" s="66">
        <f t="shared" si="55"/>
        <v>138.400949943911</v>
      </c>
      <c r="AK386" s="69">
        <v>136.06262406780155</v>
      </c>
      <c r="AL386" s="69">
        <v>139.55807230288008</v>
      </c>
      <c r="AM386" s="69">
        <v>136.23268654387502</v>
      </c>
      <c r="AN386" s="69">
        <v>136.06262406780155</v>
      </c>
      <c r="AO386" s="70">
        <v>140.35711650461755</v>
      </c>
      <c r="AP386" s="69">
        <f t="shared" si="57"/>
        <v>138.400949943911</v>
      </c>
      <c r="AQ386" s="69"/>
      <c r="AR386" s="69"/>
      <c r="AS386" s="69"/>
      <c r="AT386" s="71">
        <f t="shared" si="58"/>
        <v>-1.9561665607065493</v>
      </c>
      <c r="AU386" s="69"/>
      <c r="AV386" s="72">
        <v>1.8241808690624739</v>
      </c>
      <c r="AW386" s="69">
        <v>3.5417277488473085</v>
      </c>
      <c r="AX386" s="73">
        <f t="shared" si="59"/>
        <v>1.7175468797848346</v>
      </c>
      <c r="BD386" s="68"/>
      <c r="BH386" s="68"/>
    </row>
    <row r="387" spans="1:60" s="11" customFormat="1" ht="11.25" x14ac:dyDescent="0.2">
      <c r="A387" s="8">
        <v>675</v>
      </c>
      <c r="B387" s="9" t="s">
        <v>472</v>
      </c>
      <c r="C387" s="8">
        <v>1</v>
      </c>
      <c r="D387" s="64">
        <v>908869.8</v>
      </c>
      <c r="E387" s="11">
        <v>17457</v>
      </c>
      <c r="F387" s="11">
        <v>10839</v>
      </c>
      <c r="G387" s="11">
        <v>0</v>
      </c>
      <c r="H387" s="11">
        <v>0</v>
      </c>
      <c r="I387" s="11">
        <v>283870.44</v>
      </c>
      <c r="J387" s="11">
        <v>2049497.99</v>
      </c>
      <c r="K387" s="65">
        <v>859236.56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 t="s">
        <v>90</v>
      </c>
      <c r="U387" s="11">
        <f t="shared" si="56"/>
        <v>4129770.79</v>
      </c>
      <c r="V387" s="66">
        <f t="shared" si="50"/>
        <v>11.099130069546868</v>
      </c>
      <c r="X387" s="11">
        <v>19935627.51244</v>
      </c>
      <c r="Y387" s="11">
        <v>37208058.326400004</v>
      </c>
      <c r="Z387" s="11">
        <f t="shared" si="51"/>
        <v>17272430.813960005</v>
      </c>
      <c r="AA387" s="11">
        <f t="shared" si="52"/>
        <v>1917089.5622139138</v>
      </c>
      <c r="AC387" s="66">
        <v>187.86557140835467</v>
      </c>
      <c r="AD387" s="66">
        <f t="shared" si="53"/>
        <v>177.0246195770072</v>
      </c>
      <c r="AE387" s="67">
        <f t="shared" si="54"/>
        <v>-10.840951831347468</v>
      </c>
      <c r="AF387" s="11">
        <v>0</v>
      </c>
      <c r="AG387" s="68">
        <v>1</v>
      </c>
      <c r="AH387" s="66">
        <f t="shared" si="55"/>
        <v>177.0246195770072</v>
      </c>
      <c r="AK387" s="69">
        <v>187.86557140835467</v>
      </c>
      <c r="AL387" s="69">
        <v>187.83903827688604</v>
      </c>
      <c r="AM387" s="69">
        <v>187.86557140835467</v>
      </c>
      <c r="AN387" s="69">
        <v>187.86557140835467</v>
      </c>
      <c r="AO387" s="70">
        <v>187.86557140835467</v>
      </c>
      <c r="AP387" s="69">
        <f t="shared" si="57"/>
        <v>177.0246195770072</v>
      </c>
      <c r="AQ387" s="69"/>
      <c r="AR387" s="69"/>
      <c r="AS387" s="69"/>
      <c r="AT387" s="71">
        <f t="shared" si="58"/>
        <v>-10.840951831347468</v>
      </c>
      <c r="AU387" s="69"/>
      <c r="AV387" s="72">
        <v>4.6929456779868737</v>
      </c>
      <c r="AW387" s="69">
        <v>-4.423254551674245</v>
      </c>
      <c r="AX387" s="73">
        <f t="shared" si="59"/>
        <v>-9.1162002296611178</v>
      </c>
      <c r="BD387" s="68"/>
      <c r="BH387" s="68"/>
    </row>
    <row r="388" spans="1:60" s="11" customFormat="1" ht="11.25" x14ac:dyDescent="0.2">
      <c r="A388" s="8">
        <v>680</v>
      </c>
      <c r="B388" s="9" t="s">
        <v>473</v>
      </c>
      <c r="C388" s="8">
        <v>1</v>
      </c>
      <c r="D388" s="64">
        <v>2406338</v>
      </c>
      <c r="E388" s="11">
        <v>81440</v>
      </c>
      <c r="F388" s="11">
        <v>34150</v>
      </c>
      <c r="G388" s="11">
        <v>28261.1</v>
      </c>
      <c r="H388" s="11">
        <v>0</v>
      </c>
      <c r="I388" s="11">
        <v>143418</v>
      </c>
      <c r="J388" s="11">
        <v>1235255</v>
      </c>
      <c r="K388" s="65">
        <v>318937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 t="s">
        <v>90</v>
      </c>
      <c r="U388" s="11">
        <f t="shared" si="56"/>
        <v>4247799.0999999996</v>
      </c>
      <c r="V388" s="66">
        <f t="shared" si="50"/>
        <v>8.9345937455474775</v>
      </c>
      <c r="X388" s="11">
        <v>35889670.800000012</v>
      </c>
      <c r="Y388" s="11">
        <v>47543282</v>
      </c>
      <c r="Z388" s="11">
        <f t="shared" si="51"/>
        <v>11653611.199999988</v>
      </c>
      <c r="AA388" s="11">
        <f t="shared" si="52"/>
        <v>1041202.8174056194</v>
      </c>
      <c r="AC388" s="66">
        <v>131.27107417134886</v>
      </c>
      <c r="AD388" s="66">
        <f t="shared" si="53"/>
        <v>129.56953392449162</v>
      </c>
      <c r="AE388" s="67">
        <f t="shared" si="54"/>
        <v>-1.7015402468572347</v>
      </c>
      <c r="AF388" s="11">
        <v>22</v>
      </c>
      <c r="AG388" s="68">
        <v>1</v>
      </c>
      <c r="AH388" s="66">
        <f t="shared" si="55"/>
        <v>129.56953392449162</v>
      </c>
      <c r="AK388" s="69">
        <v>131.27107417134886</v>
      </c>
      <c r="AL388" s="69">
        <v>129.51079399523761</v>
      </c>
      <c r="AM388" s="69">
        <v>131.26016981636275</v>
      </c>
      <c r="AN388" s="69">
        <v>131.27107417134886</v>
      </c>
      <c r="AO388" s="70">
        <v>129.61239546789548</v>
      </c>
      <c r="AP388" s="69">
        <f t="shared" si="57"/>
        <v>129.56953392449162</v>
      </c>
      <c r="AQ388" s="69"/>
      <c r="AR388" s="69"/>
      <c r="AS388" s="69"/>
      <c r="AT388" s="71">
        <f t="shared" si="58"/>
        <v>-4.2861543403859059E-2</v>
      </c>
      <c r="AU388" s="69"/>
      <c r="AV388" s="72">
        <v>4.4429634599678751</v>
      </c>
      <c r="AW388" s="69">
        <v>3.1201942967884531</v>
      </c>
      <c r="AX388" s="73">
        <f t="shared" si="59"/>
        <v>-1.3227691631794221</v>
      </c>
      <c r="BD388" s="68"/>
      <c r="BH388" s="68"/>
    </row>
    <row r="389" spans="1:60" s="11" customFormat="1" ht="11.25" x14ac:dyDescent="0.2">
      <c r="A389" s="8">
        <v>683</v>
      </c>
      <c r="B389" s="9" t="s">
        <v>474</v>
      </c>
      <c r="C389" s="8">
        <v>1</v>
      </c>
      <c r="D389" s="64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65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 t="s">
        <v>90</v>
      </c>
      <c r="U389" s="11">
        <f t="shared" si="56"/>
        <v>0</v>
      </c>
      <c r="V389" s="66">
        <f t="shared" si="50"/>
        <v>0</v>
      </c>
      <c r="X389" s="11">
        <v>7679400.380076794</v>
      </c>
      <c r="Y389" s="11">
        <v>14774929.000000175</v>
      </c>
      <c r="Z389" s="11">
        <f t="shared" si="51"/>
        <v>7095528.6199233811</v>
      </c>
      <c r="AA389" s="11">
        <f t="shared" si="52"/>
        <v>0</v>
      </c>
      <c r="AC389" s="66">
        <v>182.29875719438201</v>
      </c>
      <c r="AD389" s="66">
        <f t="shared" si="53"/>
        <v>192.39690950782835</v>
      </c>
      <c r="AE389" s="67">
        <f t="shared" si="54"/>
        <v>10.098152313446349</v>
      </c>
      <c r="AF389" s="11">
        <v>13</v>
      </c>
      <c r="AG389" s="68">
        <v>0</v>
      </c>
      <c r="AH389" s="66">
        <f t="shared" si="55"/>
        <v>182.29875719438201</v>
      </c>
      <c r="AK389" s="69">
        <v>182.29875719438201</v>
      </c>
      <c r="AL389" s="69">
        <v>183.26215977409791</v>
      </c>
      <c r="AM389" s="69">
        <v>182.32609237086552</v>
      </c>
      <c r="AN389" s="69">
        <v>182.29875719438201</v>
      </c>
      <c r="AO389" s="70">
        <v>182.29875719438201</v>
      </c>
      <c r="AP389" s="69">
        <f t="shared" si="57"/>
        <v>182.29875719438201</v>
      </c>
      <c r="AQ389" s="69"/>
      <c r="AR389" s="69"/>
      <c r="AS389" s="69"/>
      <c r="AT389" s="71">
        <f t="shared" si="58"/>
        <v>0</v>
      </c>
      <c r="AU389" s="69"/>
      <c r="AV389" s="72">
        <v>0.87888023833695605</v>
      </c>
      <c r="AW389" s="69">
        <v>2.3818746554351775</v>
      </c>
      <c r="AX389" s="73">
        <f t="shared" si="59"/>
        <v>1.5029944170982215</v>
      </c>
      <c r="BD389" s="68"/>
      <c r="BH389" s="68"/>
    </row>
    <row r="390" spans="1:60" s="11" customFormat="1" ht="11.25" x14ac:dyDescent="0.2">
      <c r="A390" s="8">
        <v>685</v>
      </c>
      <c r="B390" s="9" t="s">
        <v>475</v>
      </c>
      <c r="C390" s="8">
        <v>1</v>
      </c>
      <c r="D390" s="64">
        <v>132214.07</v>
      </c>
      <c r="E390" s="11">
        <v>10000</v>
      </c>
      <c r="F390" s="11">
        <v>53815.55</v>
      </c>
      <c r="G390" s="11">
        <v>0</v>
      </c>
      <c r="H390" s="11">
        <v>0</v>
      </c>
      <c r="I390" s="11">
        <v>0</v>
      </c>
      <c r="J390" s="11">
        <v>0</v>
      </c>
      <c r="K390" s="65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 t="s">
        <v>90</v>
      </c>
      <c r="U390" s="11">
        <f t="shared" si="56"/>
        <v>196029.62</v>
      </c>
      <c r="V390" s="66">
        <f t="shared" si="50"/>
        <v>9.200557591261747</v>
      </c>
      <c r="X390" s="11">
        <v>1359496.83</v>
      </c>
      <c r="Y390" s="11">
        <v>2130627.6065939702</v>
      </c>
      <c r="Z390" s="11">
        <f t="shared" si="51"/>
        <v>771130.77659397013</v>
      </c>
      <c r="AA390" s="11">
        <f t="shared" si="52"/>
        <v>70948.331204472182</v>
      </c>
      <c r="AC390" s="66">
        <v>190.59928109739096</v>
      </c>
      <c r="AD390" s="66">
        <f t="shared" si="53"/>
        <v>151.50305833294942</v>
      </c>
      <c r="AE390" s="67">
        <f t="shared" si="54"/>
        <v>-39.096222764441535</v>
      </c>
      <c r="AF390" s="11">
        <v>1</v>
      </c>
      <c r="AG390" s="68">
        <v>1</v>
      </c>
      <c r="AH390" s="66">
        <f t="shared" si="55"/>
        <v>151.50305833294942</v>
      </c>
      <c r="AK390" s="69">
        <v>190.59928109739096</v>
      </c>
      <c r="AL390" s="69">
        <v>179.79368110456986</v>
      </c>
      <c r="AM390" s="69">
        <v>190.33177402086443</v>
      </c>
      <c r="AN390" s="69">
        <v>190.59928109739096</v>
      </c>
      <c r="AO390" s="70">
        <v>190.59928109739096</v>
      </c>
      <c r="AP390" s="69">
        <f t="shared" si="57"/>
        <v>151.50305833294942</v>
      </c>
      <c r="AQ390" s="69"/>
      <c r="AR390" s="69"/>
      <c r="AS390" s="69"/>
      <c r="AT390" s="71">
        <f t="shared" si="58"/>
        <v>-39.096222764441535</v>
      </c>
      <c r="AU390" s="69"/>
      <c r="AV390" s="72">
        <v>15.206249411679826</v>
      </c>
      <c r="AW390" s="69">
        <v>-8.5152779505457268</v>
      </c>
      <c r="AX390" s="73">
        <f t="shared" si="59"/>
        <v>-23.721527362225551</v>
      </c>
      <c r="BD390" s="68"/>
      <c r="BH390" s="68"/>
    </row>
    <row r="391" spans="1:60" s="11" customFormat="1" ht="11.25" x14ac:dyDescent="0.2">
      <c r="A391" s="8">
        <v>690</v>
      </c>
      <c r="B391" s="9" t="s">
        <v>476</v>
      </c>
      <c r="C391" s="8">
        <v>1</v>
      </c>
      <c r="D391" s="64">
        <v>1403104</v>
      </c>
      <c r="E391" s="11">
        <v>0</v>
      </c>
      <c r="F391" s="11">
        <v>0</v>
      </c>
      <c r="G391" s="11">
        <v>56633.78</v>
      </c>
      <c r="H391" s="11">
        <v>0</v>
      </c>
      <c r="I391" s="11">
        <v>0</v>
      </c>
      <c r="J391" s="11">
        <v>2068214</v>
      </c>
      <c r="K391" s="65">
        <v>1706225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 t="s">
        <v>90</v>
      </c>
      <c r="U391" s="11">
        <f t="shared" si="56"/>
        <v>5234176.78</v>
      </c>
      <c r="V391" s="66">
        <f t="shared" si="50"/>
        <v>13.284562598214311</v>
      </c>
      <c r="X391" s="11">
        <v>24882496.668651178</v>
      </c>
      <c r="Y391" s="11">
        <v>39400445</v>
      </c>
      <c r="Z391" s="11">
        <f t="shared" si="51"/>
        <v>14517948.331348822</v>
      </c>
      <c r="AA391" s="11">
        <f t="shared" si="52"/>
        <v>1928645.9340544443</v>
      </c>
      <c r="AC391" s="66">
        <v>147.62629783989868</v>
      </c>
      <c r="AD391" s="66">
        <f t="shared" si="53"/>
        <v>150.59501289175424</v>
      </c>
      <c r="AE391" s="67">
        <f t="shared" si="54"/>
        <v>2.9687150518555541</v>
      </c>
      <c r="AF391" s="11">
        <v>42</v>
      </c>
      <c r="AG391" s="68">
        <v>1</v>
      </c>
      <c r="AH391" s="66">
        <f t="shared" si="55"/>
        <v>150.59501289175424</v>
      </c>
      <c r="AK391" s="69">
        <v>147.62629783989868</v>
      </c>
      <c r="AL391" s="69">
        <v>140.85518870506377</v>
      </c>
      <c r="AM391" s="69">
        <v>147.54504780179141</v>
      </c>
      <c r="AN391" s="69">
        <v>147.62629783989868</v>
      </c>
      <c r="AO391" s="70">
        <v>150.17268515902265</v>
      </c>
      <c r="AP391" s="69">
        <f t="shared" si="57"/>
        <v>150.59501289175424</v>
      </c>
      <c r="AQ391" s="69"/>
      <c r="AR391" s="69"/>
      <c r="AS391" s="69"/>
      <c r="AT391" s="71">
        <f t="shared" si="58"/>
        <v>0.42232773273158841</v>
      </c>
      <c r="AU391" s="69"/>
      <c r="AV391" s="72">
        <v>3.5003018350724764</v>
      </c>
      <c r="AW391" s="69">
        <v>5.3503974806886747</v>
      </c>
      <c r="AX391" s="73">
        <f t="shared" si="59"/>
        <v>1.8500956456161983</v>
      </c>
      <c r="BD391" s="68"/>
      <c r="BH391" s="68"/>
    </row>
    <row r="392" spans="1:60" s="11" customFormat="1" ht="11.25" x14ac:dyDescent="0.2">
      <c r="A392" s="8">
        <v>695</v>
      </c>
      <c r="B392" s="9" t="s">
        <v>477</v>
      </c>
      <c r="C392" s="8">
        <v>1</v>
      </c>
      <c r="D392" s="64">
        <v>1218109</v>
      </c>
      <c r="E392" s="11">
        <v>27360</v>
      </c>
      <c r="F392" s="11">
        <v>0</v>
      </c>
      <c r="G392" s="11">
        <v>3052.42</v>
      </c>
      <c r="H392" s="11">
        <v>0</v>
      </c>
      <c r="I392" s="11">
        <v>50000</v>
      </c>
      <c r="J392" s="11">
        <v>3170251</v>
      </c>
      <c r="K392" s="65">
        <v>337050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 t="s">
        <v>90</v>
      </c>
      <c r="U392" s="11">
        <f t="shared" si="56"/>
        <v>4805822.42</v>
      </c>
      <c r="V392" s="66">
        <f t="shared" si="50"/>
        <v>13.896010971719534</v>
      </c>
      <c r="X392" s="11">
        <v>20042623.919999998</v>
      </c>
      <c r="Y392" s="11">
        <v>34584187</v>
      </c>
      <c r="Z392" s="11">
        <f t="shared" si="51"/>
        <v>14541563.080000002</v>
      </c>
      <c r="AA392" s="11">
        <f t="shared" si="52"/>
        <v>2020697.2010563172</v>
      </c>
      <c r="AC392" s="66">
        <v>163.01786140208151</v>
      </c>
      <c r="AD392" s="66">
        <f t="shared" si="53"/>
        <v>162.47119104225393</v>
      </c>
      <c r="AE392" s="67">
        <f t="shared" si="54"/>
        <v>-0.54667035982757284</v>
      </c>
      <c r="AF392" s="11">
        <v>1</v>
      </c>
      <c r="AG392" s="68">
        <v>1</v>
      </c>
      <c r="AH392" s="66">
        <f t="shared" si="55"/>
        <v>162.47119104225393</v>
      </c>
      <c r="AK392" s="69">
        <v>163.01786140208151</v>
      </c>
      <c r="AL392" s="69">
        <v>163.11106388049043</v>
      </c>
      <c r="AM392" s="69">
        <v>163.01796496007375</v>
      </c>
      <c r="AN392" s="69">
        <v>163.01786140208151</v>
      </c>
      <c r="AO392" s="70">
        <v>162.56524557671358</v>
      </c>
      <c r="AP392" s="69">
        <f t="shared" si="57"/>
        <v>162.47119104225393</v>
      </c>
      <c r="AQ392" s="69"/>
      <c r="AR392" s="69"/>
      <c r="AS392" s="69"/>
      <c r="AT392" s="71">
        <f t="shared" si="58"/>
        <v>-9.4054534459644401E-2</v>
      </c>
      <c r="AU392" s="69"/>
      <c r="AV392" s="72">
        <v>2.9917933840721189</v>
      </c>
      <c r="AW392" s="69">
        <v>2.262334943055528</v>
      </c>
      <c r="AX392" s="73">
        <f t="shared" si="59"/>
        <v>-0.72945844101659096</v>
      </c>
      <c r="BD392" s="68"/>
      <c r="BH392" s="68"/>
    </row>
    <row r="393" spans="1:60" s="11" customFormat="1" ht="11.25" x14ac:dyDescent="0.2">
      <c r="A393" s="8">
        <v>698</v>
      </c>
      <c r="B393" s="9" t="s">
        <v>478</v>
      </c>
      <c r="C393" s="8">
        <v>1</v>
      </c>
      <c r="D393" s="64">
        <v>1692018</v>
      </c>
      <c r="E393" s="11">
        <v>173271</v>
      </c>
      <c r="F393" s="11">
        <v>21290</v>
      </c>
      <c r="G393" s="11">
        <v>0</v>
      </c>
      <c r="H393" s="11">
        <v>0</v>
      </c>
      <c r="I393" s="11">
        <v>0</v>
      </c>
      <c r="J393" s="11">
        <v>287775</v>
      </c>
      <c r="K393" s="65">
        <v>609139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 t="s">
        <v>90</v>
      </c>
      <c r="U393" s="11">
        <f t="shared" si="56"/>
        <v>2783493</v>
      </c>
      <c r="V393" s="66">
        <f t="shared" si="50"/>
        <v>9.877344611076138</v>
      </c>
      <c r="X393" s="11">
        <v>14995281.195770001</v>
      </c>
      <c r="Y393" s="11">
        <v>28180580</v>
      </c>
      <c r="Z393" s="11">
        <f t="shared" si="51"/>
        <v>13185298.804229999</v>
      </c>
      <c r="AA393" s="11">
        <f t="shared" si="52"/>
        <v>1302357.4008938984</v>
      </c>
      <c r="AC393" s="66">
        <v>179.21924615129512</v>
      </c>
      <c r="AD393" s="66">
        <f t="shared" si="53"/>
        <v>179.24453865318742</v>
      </c>
      <c r="AE393" s="67">
        <f t="shared" si="54"/>
        <v>2.5292501892295149E-2</v>
      </c>
      <c r="AF393" s="11">
        <v>0</v>
      </c>
      <c r="AG393" s="68">
        <v>1</v>
      </c>
      <c r="AH393" s="66">
        <f t="shared" si="55"/>
        <v>179.24453865318742</v>
      </c>
      <c r="AK393" s="69">
        <v>179.21924615129512</v>
      </c>
      <c r="AL393" s="69">
        <v>179.07097610397869</v>
      </c>
      <c r="AM393" s="69">
        <v>179.07097738082976</v>
      </c>
      <c r="AN393" s="69">
        <v>179.21924615129512</v>
      </c>
      <c r="AO393" s="70">
        <v>179.43680225539481</v>
      </c>
      <c r="AP393" s="69">
        <f t="shared" si="57"/>
        <v>179.24453865318742</v>
      </c>
      <c r="AQ393" s="69"/>
      <c r="AR393" s="69"/>
      <c r="AS393" s="69"/>
      <c r="AT393" s="71">
        <f t="shared" si="58"/>
        <v>-0.19226360220739025</v>
      </c>
      <c r="AU393" s="69"/>
      <c r="AV393" s="72">
        <v>1.320598853849454</v>
      </c>
      <c r="AW393" s="69">
        <v>1.0756219039233821</v>
      </c>
      <c r="AX393" s="73">
        <f t="shared" si="59"/>
        <v>-0.24497694992607189</v>
      </c>
      <c r="BD393" s="68"/>
      <c r="BH393" s="68"/>
    </row>
    <row r="394" spans="1:60" s="11" customFormat="1" ht="11.25" x14ac:dyDescent="0.2">
      <c r="A394" s="8">
        <v>700</v>
      </c>
      <c r="B394" s="9" t="s">
        <v>479</v>
      </c>
      <c r="C394" s="8">
        <v>1</v>
      </c>
      <c r="D394" s="64">
        <v>832090</v>
      </c>
      <c r="E394" s="11">
        <v>0</v>
      </c>
      <c r="F394" s="11">
        <v>0</v>
      </c>
      <c r="G394" s="11">
        <v>73712.52</v>
      </c>
      <c r="H394" s="11">
        <v>0</v>
      </c>
      <c r="I394" s="11">
        <v>0</v>
      </c>
      <c r="J394" s="11">
        <v>1347397</v>
      </c>
      <c r="K394" s="65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 t="s">
        <v>101</v>
      </c>
      <c r="U394" s="11">
        <f t="shared" si="56"/>
        <v>1670736.52</v>
      </c>
      <c r="V394" s="66">
        <f t="shared" ref="V394:V448" si="60">IF(AND(C394=1,U394&gt;0),U394/Y394*100,0)</f>
        <v>7.0947907360628228</v>
      </c>
      <c r="X394" s="11">
        <v>14493699.970000001</v>
      </c>
      <c r="Y394" s="11">
        <v>23548778</v>
      </c>
      <c r="Z394" s="11">
        <f t="shared" ref="Z394:Z448" si="61">IF(Y394-X394&gt;0,Y394-X394,0)</f>
        <v>9055078.0299999993</v>
      </c>
      <c r="AA394" s="11">
        <f t="shared" ref="AA394:AA448" si="62">V394*0.01*Z394</f>
        <v>642438.83721569984</v>
      </c>
      <c r="AC394" s="66">
        <v>191.92619881790571</v>
      </c>
      <c r="AD394" s="66">
        <f t="shared" ref="AD394:AD448" si="63">IFERROR(IF(C394=1,(Y394-AA394)/X394*100,0),"")</f>
        <v>158.04342031501497</v>
      </c>
      <c r="AE394" s="67">
        <f t="shared" ref="AE394:AE448" si="64">AD394-AC394</f>
        <v>-33.882778502890744</v>
      </c>
      <c r="AF394" s="11">
        <v>30</v>
      </c>
      <c r="AG394" s="68">
        <v>1</v>
      </c>
      <c r="AH394" s="66">
        <f t="shared" ref="AH394:AH448" si="65">IF(AG394=1,AD394,AC394)</f>
        <v>158.04342031501497</v>
      </c>
      <c r="AK394" s="69">
        <v>191.92619881790571</v>
      </c>
      <c r="AL394" s="69">
        <v>186.48234149706383</v>
      </c>
      <c r="AM394" s="69">
        <v>191.70158909293855</v>
      </c>
      <c r="AN394" s="69">
        <v>191.92619881790571</v>
      </c>
      <c r="AO394" s="70">
        <v>159.52679024216121</v>
      </c>
      <c r="AP394" s="69">
        <f t="shared" si="57"/>
        <v>158.04342031501497</v>
      </c>
      <c r="AQ394" s="69"/>
      <c r="AR394" s="69"/>
      <c r="AS394" s="69"/>
      <c r="AT394" s="71">
        <f t="shared" si="58"/>
        <v>-1.4833699271462422</v>
      </c>
      <c r="AU394" s="69"/>
      <c r="AV394" s="72">
        <v>23.806111348550154</v>
      </c>
      <c r="AW394" s="69">
        <v>1.2529066705453875</v>
      </c>
      <c r="AX394" s="73">
        <f t="shared" si="59"/>
        <v>-22.553204678004768</v>
      </c>
      <c r="BD394" s="68"/>
      <c r="BH394" s="68"/>
    </row>
    <row r="395" spans="1:60" s="11" customFormat="1" ht="11.25" x14ac:dyDescent="0.2">
      <c r="A395" s="8">
        <v>705</v>
      </c>
      <c r="B395" s="9" t="s">
        <v>480</v>
      </c>
      <c r="C395" s="8">
        <v>1</v>
      </c>
      <c r="D395" s="64">
        <v>1389054</v>
      </c>
      <c r="E395" s="11">
        <v>169480</v>
      </c>
      <c r="F395" s="11">
        <v>39577</v>
      </c>
      <c r="G395" s="11">
        <v>3053.61</v>
      </c>
      <c r="H395" s="11">
        <v>0</v>
      </c>
      <c r="I395" s="11">
        <v>0</v>
      </c>
      <c r="J395" s="11">
        <v>2352209</v>
      </c>
      <c r="K395" s="65">
        <v>996414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 t="s">
        <v>90</v>
      </c>
      <c r="U395" s="11">
        <f t="shared" ref="U395:U448" si="66">IF(OR(T395="X",T395="X16",T395="X17"),SUM(D395:S395),
IF(T395="x18",SUM(D395:S395)-D395*0.7-L395*0.7,SUM(D395:S395)-D395-L395))</f>
        <v>4949787.6100000003</v>
      </c>
      <c r="V395" s="66">
        <f t="shared" si="60"/>
        <v>13.084531205276079</v>
      </c>
      <c r="X395" s="11">
        <v>20800201.785499997</v>
      </c>
      <c r="Y395" s="11">
        <v>37829308</v>
      </c>
      <c r="Z395" s="11">
        <f t="shared" si="61"/>
        <v>17029106.214500003</v>
      </c>
      <c r="AA395" s="11">
        <f t="shared" si="62"/>
        <v>2228178.7166158608</v>
      </c>
      <c r="AC395" s="66">
        <v>165.8481900926385</v>
      </c>
      <c r="AD395" s="66">
        <f t="shared" si="63"/>
        <v>171.15761496218752</v>
      </c>
      <c r="AE395" s="67">
        <f t="shared" si="64"/>
        <v>5.3094248695490194</v>
      </c>
      <c r="AF395" s="11">
        <v>5</v>
      </c>
      <c r="AG395" s="68">
        <v>1</v>
      </c>
      <c r="AH395" s="66">
        <f t="shared" si="65"/>
        <v>171.15761496218752</v>
      </c>
      <c r="AK395" s="69">
        <v>165.8481900926385</v>
      </c>
      <c r="AL395" s="69">
        <v>165.7191187154138</v>
      </c>
      <c r="AM395" s="69">
        <v>165.84798216350293</v>
      </c>
      <c r="AN395" s="69">
        <v>165.8481900926385</v>
      </c>
      <c r="AO395" s="70">
        <v>170.91826331257207</v>
      </c>
      <c r="AP395" s="69">
        <f t="shared" ref="AP395:AP448" si="67">+AH395</f>
        <v>171.15761496218752</v>
      </c>
      <c r="AQ395" s="69"/>
      <c r="AR395" s="69"/>
      <c r="AS395" s="69"/>
      <c r="AT395" s="71">
        <f t="shared" ref="AT395:AT448" si="68">+AP395-AO395</f>
        <v>0.23935164961545752</v>
      </c>
      <c r="AU395" s="69"/>
      <c r="AV395" s="72">
        <v>0.8401330963514263</v>
      </c>
      <c r="AW395" s="69">
        <v>4.9982495808250533</v>
      </c>
      <c r="AX395" s="73">
        <f t="shared" ref="AX395:AX449" si="69">IFERROR(AW395-AV395,"")</f>
        <v>4.1581164844736271</v>
      </c>
      <c r="BD395" s="68"/>
      <c r="BH395" s="68"/>
    </row>
    <row r="396" spans="1:60" s="11" customFormat="1" ht="11.25" x14ac:dyDescent="0.2">
      <c r="A396" s="8">
        <v>710</v>
      </c>
      <c r="B396" s="9" t="s">
        <v>481</v>
      </c>
      <c r="C396" s="8">
        <v>1</v>
      </c>
      <c r="D396" s="64">
        <v>562130</v>
      </c>
      <c r="E396" s="11">
        <v>135000</v>
      </c>
      <c r="F396" s="11">
        <v>18109</v>
      </c>
      <c r="G396" s="11">
        <v>24543.47</v>
      </c>
      <c r="H396" s="11">
        <v>0</v>
      </c>
      <c r="I396" s="11">
        <v>0</v>
      </c>
      <c r="J396" s="11">
        <v>893256</v>
      </c>
      <c r="K396" s="65">
        <v>325000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 t="s">
        <v>101</v>
      </c>
      <c r="U396" s="11">
        <f t="shared" si="66"/>
        <v>1564547.47</v>
      </c>
      <c r="V396" s="66">
        <f t="shared" si="60"/>
        <v>4.295433004671982</v>
      </c>
      <c r="X396" s="11">
        <v>24957462.550000001</v>
      </c>
      <c r="Y396" s="11">
        <v>36423510</v>
      </c>
      <c r="Z396" s="11">
        <f t="shared" si="61"/>
        <v>11466047.449999999</v>
      </c>
      <c r="AA396" s="11">
        <f t="shared" si="62"/>
        <v>492516.38649865013</v>
      </c>
      <c r="AC396" s="66">
        <v>146.03262021245581</v>
      </c>
      <c r="AD396" s="66">
        <f t="shared" si="63"/>
        <v>143.96893731290541</v>
      </c>
      <c r="AE396" s="67">
        <f t="shared" si="64"/>
        <v>-2.0636828995504004</v>
      </c>
      <c r="AF396" s="11">
        <v>19</v>
      </c>
      <c r="AG396" s="68">
        <v>1</v>
      </c>
      <c r="AH396" s="66">
        <f t="shared" si="65"/>
        <v>143.96893731290541</v>
      </c>
      <c r="AK396" s="69">
        <v>146.03262021245581</v>
      </c>
      <c r="AL396" s="69">
        <v>146.24478723803773</v>
      </c>
      <c r="AM396" s="69">
        <v>146.03425481667233</v>
      </c>
      <c r="AN396" s="69">
        <v>146.03262021245581</v>
      </c>
      <c r="AO396" s="70">
        <v>143.65683222763153</v>
      </c>
      <c r="AP396" s="69">
        <f t="shared" si="67"/>
        <v>143.96893731290541</v>
      </c>
      <c r="AQ396" s="69"/>
      <c r="AR396" s="69"/>
      <c r="AS396" s="69"/>
      <c r="AT396" s="71">
        <f t="shared" si="68"/>
        <v>0.3121050852738847</v>
      </c>
      <c r="AU396" s="69"/>
      <c r="AV396" s="72">
        <v>4.1651971209621967</v>
      </c>
      <c r="AW396" s="69">
        <v>2.0576218629061676</v>
      </c>
      <c r="AX396" s="73">
        <f t="shared" si="69"/>
        <v>-2.1075752580560292</v>
      </c>
      <c r="BD396" s="68"/>
      <c r="BH396" s="68"/>
    </row>
    <row r="397" spans="1:60" s="11" customFormat="1" ht="11.25" x14ac:dyDescent="0.2">
      <c r="A397" s="8">
        <v>712</v>
      </c>
      <c r="B397" s="9" t="s">
        <v>482</v>
      </c>
      <c r="C397" s="8">
        <v>1</v>
      </c>
      <c r="D397" s="64">
        <v>1119537</v>
      </c>
      <c r="E397" s="11">
        <v>34447</v>
      </c>
      <c r="F397" s="11">
        <v>93167</v>
      </c>
      <c r="G397" s="11">
        <v>70046.48</v>
      </c>
      <c r="H397" s="11">
        <v>0</v>
      </c>
      <c r="I397" s="11">
        <v>0</v>
      </c>
      <c r="J397" s="11">
        <v>817954</v>
      </c>
      <c r="K397" s="65">
        <v>297696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 t="s">
        <v>90</v>
      </c>
      <c r="U397" s="11">
        <f t="shared" si="66"/>
        <v>2432847.48</v>
      </c>
      <c r="V397" s="66">
        <f t="shared" si="60"/>
        <v>6.0451952639377842</v>
      </c>
      <c r="X397" s="11">
        <v>23706658.220000003</v>
      </c>
      <c r="Y397" s="11">
        <v>40244315.920000002</v>
      </c>
      <c r="Z397" s="11">
        <f t="shared" si="61"/>
        <v>16537657.699999999</v>
      </c>
      <c r="AA397" s="11">
        <f t="shared" si="62"/>
        <v>999733.70004664233</v>
      </c>
      <c r="AC397" s="66">
        <v>172.59846658649457</v>
      </c>
      <c r="AD397" s="66">
        <f t="shared" si="63"/>
        <v>165.54244742451664</v>
      </c>
      <c r="AE397" s="67">
        <f t="shared" si="64"/>
        <v>-7.0560191619779289</v>
      </c>
      <c r="AF397" s="11">
        <v>48</v>
      </c>
      <c r="AG397" s="68">
        <v>1</v>
      </c>
      <c r="AH397" s="66">
        <f t="shared" si="65"/>
        <v>165.54244742451664</v>
      </c>
      <c r="AK397" s="69">
        <v>172.59846658649457</v>
      </c>
      <c r="AL397" s="69">
        <v>174.97864818882721</v>
      </c>
      <c r="AM397" s="69">
        <v>172.65476397331588</v>
      </c>
      <c r="AN397" s="69">
        <v>172.59846658649457</v>
      </c>
      <c r="AO397" s="70">
        <v>167.77827813045923</v>
      </c>
      <c r="AP397" s="69">
        <f t="shared" si="67"/>
        <v>165.54244742451664</v>
      </c>
      <c r="AQ397" s="69"/>
      <c r="AR397" s="69"/>
      <c r="AS397" s="69"/>
      <c r="AT397" s="71">
        <f t="shared" si="68"/>
        <v>-2.2358307059425897</v>
      </c>
      <c r="AU397" s="69"/>
      <c r="AV397" s="72">
        <v>7.5945696888168071</v>
      </c>
      <c r="AW397" s="69">
        <v>4.3617764224418734</v>
      </c>
      <c r="AX397" s="73">
        <f t="shared" si="69"/>
        <v>-3.2327932663749337</v>
      </c>
      <c r="BD397" s="68"/>
      <c r="BH397" s="68"/>
    </row>
    <row r="398" spans="1:60" s="11" customFormat="1" ht="11.25" x14ac:dyDescent="0.2">
      <c r="A398" s="8">
        <v>715</v>
      </c>
      <c r="B398" s="9" t="s">
        <v>483</v>
      </c>
      <c r="C398" s="8">
        <v>1</v>
      </c>
      <c r="D398" s="64">
        <v>700000</v>
      </c>
      <c r="E398" s="11">
        <v>0</v>
      </c>
      <c r="F398" s="11">
        <v>33130</v>
      </c>
      <c r="G398" s="11">
        <v>14053.2</v>
      </c>
      <c r="H398" s="11">
        <v>0</v>
      </c>
      <c r="I398" s="11">
        <v>0</v>
      </c>
      <c r="J398" s="11">
        <v>100000</v>
      </c>
      <c r="K398" s="65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 t="s">
        <v>90</v>
      </c>
      <c r="U398" s="11">
        <f t="shared" si="66"/>
        <v>847183.2</v>
      </c>
      <c r="V398" s="66">
        <f t="shared" si="60"/>
        <v>3.8869365372994324</v>
      </c>
      <c r="X398" s="11">
        <v>14323308.950000001</v>
      </c>
      <c r="Y398" s="11">
        <v>21795653</v>
      </c>
      <c r="Z398" s="11">
        <f t="shared" si="61"/>
        <v>7472344.0499999989</v>
      </c>
      <c r="AA398" s="11">
        <f t="shared" si="62"/>
        <v>290445.27107217012</v>
      </c>
      <c r="AC398" s="66">
        <v>156.95546398162509</v>
      </c>
      <c r="AD398" s="66">
        <f t="shared" si="63"/>
        <v>150.14133817819956</v>
      </c>
      <c r="AE398" s="67">
        <f t="shared" si="64"/>
        <v>-6.8141258034255259</v>
      </c>
      <c r="AF398" s="11">
        <v>12</v>
      </c>
      <c r="AG398" s="68">
        <v>1</v>
      </c>
      <c r="AH398" s="66">
        <f t="shared" si="65"/>
        <v>150.14133817819956</v>
      </c>
      <c r="AK398" s="69">
        <v>156.95546398162509</v>
      </c>
      <c r="AL398" s="69">
        <v>156.53795960018471</v>
      </c>
      <c r="AM398" s="69">
        <v>156.95196094756923</v>
      </c>
      <c r="AN398" s="69">
        <v>156.95546398162509</v>
      </c>
      <c r="AO398" s="70">
        <v>149.53097218418699</v>
      </c>
      <c r="AP398" s="69">
        <f t="shared" si="67"/>
        <v>150.14133817819956</v>
      </c>
      <c r="AQ398" s="69"/>
      <c r="AR398" s="69"/>
      <c r="AS398" s="69"/>
      <c r="AT398" s="71">
        <f t="shared" si="68"/>
        <v>0.61036599401256808</v>
      </c>
      <c r="AU398" s="69"/>
      <c r="AV398" s="72">
        <v>11.69908170307761</v>
      </c>
      <c r="AW398" s="69">
        <v>6.7882933943853043</v>
      </c>
      <c r="AX398" s="73">
        <f t="shared" si="69"/>
        <v>-4.9107883086923056</v>
      </c>
      <c r="BD398" s="68"/>
      <c r="BH398" s="68"/>
    </row>
    <row r="399" spans="1:60" s="11" customFormat="1" ht="11.25" x14ac:dyDescent="0.2">
      <c r="A399" s="8">
        <v>717</v>
      </c>
      <c r="B399" s="9" t="s">
        <v>484</v>
      </c>
      <c r="C399" s="8">
        <v>1</v>
      </c>
      <c r="D399" s="64">
        <v>1308899.3799999999</v>
      </c>
      <c r="E399" s="11">
        <v>1772</v>
      </c>
      <c r="F399" s="11">
        <v>237418</v>
      </c>
      <c r="G399" s="11">
        <v>48951.28</v>
      </c>
      <c r="H399" s="11">
        <v>0</v>
      </c>
      <c r="I399" s="11">
        <v>0</v>
      </c>
      <c r="J399" s="11">
        <v>626062</v>
      </c>
      <c r="K399" s="65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 t="s">
        <v>101</v>
      </c>
      <c r="U399" s="11">
        <f t="shared" si="66"/>
        <v>1306873.0940000003</v>
      </c>
      <c r="V399" s="66">
        <f t="shared" si="60"/>
        <v>7.5520382593683228</v>
      </c>
      <c r="X399" s="11">
        <v>11381489.499886185</v>
      </c>
      <c r="Y399" s="11">
        <v>17304905.630990691</v>
      </c>
      <c r="Z399" s="11">
        <f t="shared" si="61"/>
        <v>5923416.1311045066</v>
      </c>
      <c r="AA399" s="11">
        <f t="shared" si="62"/>
        <v>447338.65248260723</v>
      </c>
      <c r="AC399" s="66">
        <v>162.52506768324781</v>
      </c>
      <c r="AD399" s="66">
        <f t="shared" si="63"/>
        <v>148.11389123257251</v>
      </c>
      <c r="AE399" s="67">
        <f t="shared" si="64"/>
        <v>-14.411176450675299</v>
      </c>
      <c r="AF399" s="11">
        <v>23</v>
      </c>
      <c r="AG399" s="68">
        <v>1</v>
      </c>
      <c r="AH399" s="66">
        <f t="shared" si="65"/>
        <v>148.11389123257251</v>
      </c>
      <c r="AK399" s="69">
        <v>162.52506768324781</v>
      </c>
      <c r="AL399" s="69">
        <v>163.38272886259207</v>
      </c>
      <c r="AM399" s="69">
        <v>162.55238177553818</v>
      </c>
      <c r="AN399" s="69">
        <v>162.52506768324781</v>
      </c>
      <c r="AO399" s="70">
        <v>162.52506768324781</v>
      </c>
      <c r="AP399" s="69">
        <f t="shared" si="67"/>
        <v>148.11389123257251</v>
      </c>
      <c r="AQ399" s="69"/>
      <c r="AR399" s="69"/>
      <c r="AS399" s="69"/>
      <c r="AT399" s="71">
        <f t="shared" si="68"/>
        <v>-14.411176450675299</v>
      </c>
      <c r="AU399" s="69"/>
      <c r="AV399" s="72">
        <v>4.2553448205452593</v>
      </c>
      <c r="AW399" s="69">
        <v>-5.1232454907218834</v>
      </c>
      <c r="AX399" s="73">
        <f t="shared" si="69"/>
        <v>-9.3785903112671427</v>
      </c>
      <c r="BD399" s="68"/>
      <c r="BH399" s="68"/>
    </row>
    <row r="400" spans="1:60" s="11" customFormat="1" ht="11.25" x14ac:dyDescent="0.2">
      <c r="A400" s="8">
        <v>720</v>
      </c>
      <c r="B400" s="9" t="s">
        <v>485</v>
      </c>
      <c r="C400" s="8">
        <v>1</v>
      </c>
      <c r="D400" s="64">
        <v>857628</v>
      </c>
      <c r="E400" s="11">
        <v>53508</v>
      </c>
      <c r="F400" s="11">
        <v>144596</v>
      </c>
      <c r="G400" s="11">
        <v>5641.72</v>
      </c>
      <c r="H400" s="11">
        <v>0</v>
      </c>
      <c r="I400" s="11">
        <v>0</v>
      </c>
      <c r="J400" s="11">
        <v>749837</v>
      </c>
      <c r="K400" s="65">
        <v>383073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 t="s">
        <v>90</v>
      </c>
      <c r="U400" s="11">
        <f t="shared" si="66"/>
        <v>2194283.7199999997</v>
      </c>
      <c r="V400" s="66">
        <f t="shared" si="60"/>
        <v>10.2911108258571</v>
      </c>
      <c r="X400" s="11">
        <v>19090731.800000001</v>
      </c>
      <c r="Y400" s="11">
        <v>21322127</v>
      </c>
      <c r="Z400" s="11">
        <f t="shared" si="61"/>
        <v>2231395.1999999993</v>
      </c>
      <c r="AA400" s="11">
        <f t="shared" si="62"/>
        <v>229635.35299485561</v>
      </c>
      <c r="AC400" s="66">
        <v>110.16711770286105</v>
      </c>
      <c r="AD400" s="66">
        <f t="shared" si="63"/>
        <v>110.48550609780786</v>
      </c>
      <c r="AE400" s="67">
        <f t="shared" si="64"/>
        <v>0.31838839494680826</v>
      </c>
      <c r="AF400" s="11">
        <v>3</v>
      </c>
      <c r="AG400" s="68">
        <v>1</v>
      </c>
      <c r="AH400" s="66">
        <f t="shared" si="65"/>
        <v>110.48550609780786</v>
      </c>
      <c r="AK400" s="69">
        <v>110.16711770286105</v>
      </c>
      <c r="AL400" s="69">
        <v>110.61041306807657</v>
      </c>
      <c r="AM400" s="69">
        <v>110.16957318334599</v>
      </c>
      <c r="AN400" s="69">
        <v>110.16711770286105</v>
      </c>
      <c r="AO400" s="70">
        <v>110.61464870877393</v>
      </c>
      <c r="AP400" s="69">
        <f t="shared" si="67"/>
        <v>110.48550609780786</v>
      </c>
      <c r="AQ400" s="69"/>
      <c r="AR400" s="69"/>
      <c r="AS400" s="69"/>
      <c r="AT400" s="71">
        <f t="shared" si="68"/>
        <v>-0.12914261096607049</v>
      </c>
      <c r="AU400" s="69"/>
      <c r="AV400" s="72">
        <v>12.401284338633216</v>
      </c>
      <c r="AW400" s="69">
        <v>12.802988917524164</v>
      </c>
      <c r="AX400" s="73">
        <f t="shared" si="69"/>
        <v>0.40170457889094813</v>
      </c>
      <c r="BD400" s="68"/>
      <c r="BH400" s="68"/>
    </row>
    <row r="401" spans="1:60" s="11" customFormat="1" ht="11.25" x14ac:dyDescent="0.2">
      <c r="A401" s="8">
        <v>725</v>
      </c>
      <c r="B401" s="9" t="s">
        <v>486</v>
      </c>
      <c r="C401" s="8">
        <v>1</v>
      </c>
      <c r="D401" s="64">
        <v>950929</v>
      </c>
      <c r="E401" s="11">
        <v>0</v>
      </c>
      <c r="F401" s="11">
        <v>43422</v>
      </c>
      <c r="G401" s="11">
        <v>45418.8</v>
      </c>
      <c r="H401" s="11">
        <v>0</v>
      </c>
      <c r="I401" s="11">
        <v>0</v>
      </c>
      <c r="J401" s="11">
        <v>1828860</v>
      </c>
      <c r="K401" s="65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 t="s">
        <v>90</v>
      </c>
      <c r="U401" s="11">
        <f t="shared" si="66"/>
        <v>2868629.8</v>
      </c>
      <c r="V401" s="66">
        <f t="shared" si="60"/>
        <v>5.7313344205071948</v>
      </c>
      <c r="X401" s="11">
        <v>38851075.754790001</v>
      </c>
      <c r="Y401" s="11">
        <v>50051691.098949</v>
      </c>
      <c r="Z401" s="11">
        <f t="shared" si="61"/>
        <v>11200615.344159</v>
      </c>
      <c r="AA401" s="11">
        <f t="shared" si="62"/>
        <v>641944.72252839513</v>
      </c>
      <c r="AC401" s="66">
        <v>128.92050996533334</v>
      </c>
      <c r="AD401" s="66">
        <f t="shared" si="63"/>
        <v>127.17729282008057</v>
      </c>
      <c r="AE401" s="67">
        <f t="shared" si="64"/>
        <v>-1.7432171452527712</v>
      </c>
      <c r="AF401" s="11">
        <v>31</v>
      </c>
      <c r="AG401" s="68">
        <v>1</v>
      </c>
      <c r="AH401" s="66">
        <f t="shared" si="65"/>
        <v>127.17729282008057</v>
      </c>
      <c r="AK401" s="69">
        <v>128.92050996533334</v>
      </c>
      <c r="AL401" s="69">
        <v>128.80015464510913</v>
      </c>
      <c r="AM401" s="69">
        <v>128.91920557005341</v>
      </c>
      <c r="AN401" s="69">
        <v>128.92050996533334</v>
      </c>
      <c r="AO401" s="70">
        <v>127.41949680198718</v>
      </c>
      <c r="AP401" s="69">
        <f t="shared" si="67"/>
        <v>127.17729282008057</v>
      </c>
      <c r="AQ401" s="69"/>
      <c r="AR401" s="69"/>
      <c r="AS401" s="69"/>
      <c r="AT401" s="71">
        <f t="shared" si="68"/>
        <v>-0.24220398190661285</v>
      </c>
      <c r="AU401" s="69"/>
      <c r="AV401" s="72">
        <v>4.4705780779029816</v>
      </c>
      <c r="AW401" s="69">
        <v>3.2692881948451582</v>
      </c>
      <c r="AX401" s="73">
        <f t="shared" si="69"/>
        <v>-1.2012898830578234</v>
      </c>
      <c r="BD401" s="68"/>
      <c r="BH401" s="68"/>
    </row>
    <row r="402" spans="1:60" s="11" customFormat="1" ht="11.25" x14ac:dyDescent="0.2">
      <c r="A402" s="8">
        <v>728</v>
      </c>
      <c r="B402" s="9" t="s">
        <v>487</v>
      </c>
      <c r="C402" s="8">
        <v>1</v>
      </c>
      <c r="D402" s="64">
        <v>84064</v>
      </c>
      <c r="E402" s="11">
        <v>0</v>
      </c>
      <c r="F402" s="11">
        <v>4904</v>
      </c>
      <c r="G402" s="11">
        <v>0</v>
      </c>
      <c r="H402" s="11">
        <v>0</v>
      </c>
      <c r="I402" s="11">
        <v>0</v>
      </c>
      <c r="J402" s="11">
        <v>0</v>
      </c>
      <c r="K402" s="65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 t="s">
        <v>101</v>
      </c>
      <c r="U402" s="11">
        <f t="shared" si="66"/>
        <v>30123.200000000004</v>
      </c>
      <c r="V402" s="66">
        <f t="shared" si="60"/>
        <v>0.91805134860582571</v>
      </c>
      <c r="X402" s="11">
        <v>1670707.68</v>
      </c>
      <c r="Y402" s="11">
        <v>3281210.8</v>
      </c>
      <c r="Z402" s="11">
        <f t="shared" si="61"/>
        <v>1610503.1199999999</v>
      </c>
      <c r="AA402" s="11">
        <f t="shared" si="62"/>
        <v>14785.245612498898</v>
      </c>
      <c r="AC402" s="66">
        <v>220.26312981648033</v>
      </c>
      <c r="AD402" s="66">
        <f t="shared" si="63"/>
        <v>195.51149452952183</v>
      </c>
      <c r="AE402" s="67">
        <f t="shared" si="64"/>
        <v>-24.751635286958503</v>
      </c>
      <c r="AF402" s="11">
        <v>0</v>
      </c>
      <c r="AG402" s="68">
        <v>1</v>
      </c>
      <c r="AH402" s="66">
        <f t="shared" si="65"/>
        <v>195.51149452952183</v>
      </c>
      <c r="AK402" s="69">
        <v>220.26312981648033</v>
      </c>
      <c r="AL402" s="69">
        <v>218.21527294479225</v>
      </c>
      <c r="AM402" s="69">
        <v>220.24430410602767</v>
      </c>
      <c r="AN402" s="69">
        <v>220.26312981648033</v>
      </c>
      <c r="AO402" s="70">
        <v>195.27621002057242</v>
      </c>
      <c r="AP402" s="69">
        <f t="shared" si="67"/>
        <v>195.51149452952183</v>
      </c>
      <c r="AQ402" s="69"/>
      <c r="AR402" s="69"/>
      <c r="AS402" s="69"/>
      <c r="AT402" s="71">
        <f t="shared" si="68"/>
        <v>0.23528450894940534</v>
      </c>
      <c r="AU402" s="69"/>
      <c r="AV402" s="72">
        <v>19.288396683853524</v>
      </c>
      <c r="AW402" s="69">
        <v>5.7115969544386775</v>
      </c>
      <c r="AX402" s="73">
        <f t="shared" si="69"/>
        <v>-13.576799729414846</v>
      </c>
      <c r="BD402" s="68"/>
      <c r="BH402" s="68"/>
    </row>
    <row r="403" spans="1:60" s="11" customFormat="1" ht="11.25" x14ac:dyDescent="0.2">
      <c r="A403" s="8">
        <v>730</v>
      </c>
      <c r="B403" s="9" t="s">
        <v>488</v>
      </c>
      <c r="C403" s="8">
        <v>1</v>
      </c>
      <c r="D403" s="64">
        <v>890000</v>
      </c>
      <c r="E403" s="11">
        <v>0</v>
      </c>
      <c r="F403" s="11">
        <v>0</v>
      </c>
      <c r="G403" s="11">
        <v>10771.04</v>
      </c>
      <c r="H403" s="11">
        <v>0</v>
      </c>
      <c r="I403" s="11">
        <v>0</v>
      </c>
      <c r="J403" s="11">
        <v>41470</v>
      </c>
      <c r="K403" s="65">
        <v>215232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 t="s">
        <v>90</v>
      </c>
      <c r="U403" s="11">
        <f t="shared" si="66"/>
        <v>1157473.04</v>
      </c>
      <c r="V403" s="66">
        <f t="shared" si="60"/>
        <v>4.6683509689524243</v>
      </c>
      <c r="X403" s="11">
        <v>16594258.149999997</v>
      </c>
      <c r="Y403" s="11">
        <v>24794045</v>
      </c>
      <c r="Z403" s="11">
        <f t="shared" si="61"/>
        <v>8199786.8500000034</v>
      </c>
      <c r="AA403" s="11">
        <f t="shared" si="62"/>
        <v>382794.8288640086</v>
      </c>
      <c r="AC403" s="66">
        <v>145.17905347402461</v>
      </c>
      <c r="AD403" s="66">
        <f t="shared" si="63"/>
        <v>147.10660730040527</v>
      </c>
      <c r="AE403" s="67">
        <f t="shared" si="64"/>
        <v>1.9275538263806595</v>
      </c>
      <c r="AF403" s="11">
        <v>5</v>
      </c>
      <c r="AG403" s="68">
        <v>1</v>
      </c>
      <c r="AH403" s="66">
        <f t="shared" si="65"/>
        <v>147.10660730040527</v>
      </c>
      <c r="AK403" s="69">
        <v>145.17905347402461</v>
      </c>
      <c r="AL403" s="69">
        <v>144.67856415285357</v>
      </c>
      <c r="AM403" s="69">
        <v>145.17650901441147</v>
      </c>
      <c r="AN403" s="69">
        <v>145.17905347402461</v>
      </c>
      <c r="AO403" s="70">
        <v>147.34870035499111</v>
      </c>
      <c r="AP403" s="69">
        <f t="shared" si="67"/>
        <v>147.10660730040527</v>
      </c>
      <c r="AQ403" s="69"/>
      <c r="AR403" s="69"/>
      <c r="AS403" s="69"/>
      <c r="AT403" s="71">
        <f t="shared" si="68"/>
        <v>-0.24209305458583685</v>
      </c>
      <c r="AU403" s="69"/>
      <c r="AV403" s="72">
        <v>1.5621718647750733</v>
      </c>
      <c r="AW403" s="69">
        <v>2.4054033146099831</v>
      </c>
      <c r="AX403" s="73">
        <f t="shared" si="69"/>
        <v>0.84323144983490983</v>
      </c>
      <c r="BD403" s="68"/>
      <c r="BH403" s="68"/>
    </row>
    <row r="404" spans="1:60" s="11" customFormat="1" ht="11.25" x14ac:dyDescent="0.2">
      <c r="A404" s="8">
        <v>735</v>
      </c>
      <c r="B404" s="9" t="s">
        <v>489</v>
      </c>
      <c r="C404" s="8">
        <v>1</v>
      </c>
      <c r="D404" s="64">
        <v>2322197</v>
      </c>
      <c r="E404" s="11">
        <v>148013</v>
      </c>
      <c r="F404" s="11">
        <v>45025</v>
      </c>
      <c r="G404" s="11">
        <v>86453.78</v>
      </c>
      <c r="H404" s="11">
        <v>0</v>
      </c>
      <c r="I404" s="11">
        <v>48000</v>
      </c>
      <c r="J404" s="11">
        <v>2705195</v>
      </c>
      <c r="K404" s="65">
        <v>1452000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 t="s">
        <v>90</v>
      </c>
      <c r="U404" s="11">
        <f t="shared" si="66"/>
        <v>6806883.7799999993</v>
      </c>
      <c r="V404" s="66">
        <f t="shared" si="60"/>
        <v>12.503022772623403</v>
      </c>
      <c r="X404" s="11">
        <v>40550528.920000002</v>
      </c>
      <c r="Y404" s="11">
        <v>54441905</v>
      </c>
      <c r="Z404" s="11">
        <f t="shared" si="61"/>
        <v>13891376.079999998</v>
      </c>
      <c r="AA404" s="11">
        <f t="shared" si="62"/>
        <v>1736841.9147131601</v>
      </c>
      <c r="AC404" s="66">
        <v>135.01000895931608</v>
      </c>
      <c r="AD404" s="66">
        <f t="shared" si="63"/>
        <v>129.97379932889626</v>
      </c>
      <c r="AE404" s="67">
        <f t="shared" si="64"/>
        <v>-5.036209630419819</v>
      </c>
      <c r="AF404" s="11">
        <v>65</v>
      </c>
      <c r="AG404" s="68">
        <v>1</v>
      </c>
      <c r="AH404" s="66">
        <f t="shared" si="65"/>
        <v>129.97379932889626</v>
      </c>
      <c r="AK404" s="69">
        <v>135.01000895931608</v>
      </c>
      <c r="AL404" s="69">
        <v>135.02498149165871</v>
      </c>
      <c r="AM404" s="69">
        <v>135.01026309710102</v>
      </c>
      <c r="AN404" s="69">
        <v>135.01000895931608</v>
      </c>
      <c r="AO404" s="70">
        <v>130.18142953859689</v>
      </c>
      <c r="AP404" s="69">
        <f t="shared" si="67"/>
        <v>129.97379932889626</v>
      </c>
      <c r="AQ404" s="69"/>
      <c r="AR404" s="69"/>
      <c r="AS404" s="69"/>
      <c r="AT404" s="71">
        <f t="shared" si="68"/>
        <v>-0.20763020970062485</v>
      </c>
      <c r="AU404" s="69"/>
      <c r="AV404" s="72">
        <v>7.8155039769438011</v>
      </c>
      <c r="AW404" s="69">
        <v>3.7901389240544723</v>
      </c>
      <c r="AX404" s="73">
        <f t="shared" si="69"/>
        <v>-4.0253650528893292</v>
      </c>
      <c r="BD404" s="68"/>
      <c r="BH404" s="68"/>
    </row>
    <row r="405" spans="1:60" s="11" customFormat="1" ht="11.25" x14ac:dyDescent="0.2">
      <c r="A405" s="8">
        <v>740</v>
      </c>
      <c r="B405" s="9" t="s">
        <v>490</v>
      </c>
      <c r="C405" s="8">
        <v>1</v>
      </c>
      <c r="D405" s="64">
        <v>296369</v>
      </c>
      <c r="E405" s="11">
        <v>6225</v>
      </c>
      <c r="F405" s="11">
        <v>0</v>
      </c>
      <c r="G405" s="11">
        <v>20138.439999999999</v>
      </c>
      <c r="H405" s="11">
        <v>0</v>
      </c>
      <c r="I405" s="11">
        <v>0</v>
      </c>
      <c r="J405" s="11">
        <v>6400</v>
      </c>
      <c r="K405" s="65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 t="s">
        <v>90</v>
      </c>
      <c r="U405" s="11">
        <f t="shared" si="66"/>
        <v>329132.44</v>
      </c>
      <c r="V405" s="66">
        <f t="shared" si="60"/>
        <v>1.6645830999513722</v>
      </c>
      <c r="X405" s="11">
        <v>13019997.510000002</v>
      </c>
      <c r="Y405" s="11">
        <v>19772665</v>
      </c>
      <c r="Z405" s="11">
        <f t="shared" si="61"/>
        <v>6752667.4899999984</v>
      </c>
      <c r="AA405" s="11">
        <f t="shared" si="62"/>
        <v>112403.76183445049</v>
      </c>
      <c r="AC405" s="66">
        <v>152.66880063437026</v>
      </c>
      <c r="AD405" s="66">
        <f t="shared" si="63"/>
        <v>151.00049921718877</v>
      </c>
      <c r="AE405" s="67">
        <f t="shared" si="64"/>
        <v>-1.6683014171814818</v>
      </c>
      <c r="AF405" s="11">
        <v>10</v>
      </c>
      <c r="AG405" s="68">
        <v>1</v>
      </c>
      <c r="AH405" s="66">
        <f t="shared" si="65"/>
        <v>151.00049921718877</v>
      </c>
      <c r="AK405" s="69">
        <v>152.66880063437026</v>
      </c>
      <c r="AL405" s="69">
        <v>153.21084702468508</v>
      </c>
      <c r="AM405" s="69">
        <v>152.67371601357144</v>
      </c>
      <c r="AN405" s="69">
        <v>152.66880063437026</v>
      </c>
      <c r="AO405" s="70">
        <v>151.73157665331092</v>
      </c>
      <c r="AP405" s="69">
        <f t="shared" si="67"/>
        <v>151.00049921718877</v>
      </c>
      <c r="AQ405" s="69"/>
      <c r="AR405" s="69"/>
      <c r="AS405" s="69"/>
      <c r="AT405" s="71">
        <f t="shared" si="68"/>
        <v>-0.73107743612214904</v>
      </c>
      <c r="AU405" s="69"/>
      <c r="AV405" s="72">
        <v>3.8187588821271206</v>
      </c>
      <c r="AW405" s="69">
        <v>2.6000123186444135</v>
      </c>
      <c r="AX405" s="73">
        <f t="shared" si="69"/>
        <v>-1.218746563482707</v>
      </c>
      <c r="BD405" s="68"/>
      <c r="BH405" s="68"/>
    </row>
    <row r="406" spans="1:60" s="11" customFormat="1" ht="11.25" x14ac:dyDescent="0.2">
      <c r="A406" s="8">
        <v>745</v>
      </c>
      <c r="B406" s="9" t="s">
        <v>491</v>
      </c>
      <c r="C406" s="8">
        <v>1</v>
      </c>
      <c r="D406" s="64">
        <v>2215300</v>
      </c>
      <c r="E406" s="11">
        <v>19474</v>
      </c>
      <c r="F406" s="11">
        <v>84251</v>
      </c>
      <c r="G406" s="11">
        <v>42576.73</v>
      </c>
      <c r="H406" s="11">
        <v>0</v>
      </c>
      <c r="I406" s="11">
        <v>0</v>
      </c>
      <c r="J406" s="11">
        <v>1548831</v>
      </c>
      <c r="K406" s="65">
        <v>947545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 t="s">
        <v>101</v>
      </c>
      <c r="U406" s="11">
        <f t="shared" si="66"/>
        <v>3307267.7300000004</v>
      </c>
      <c r="V406" s="66">
        <f t="shared" si="60"/>
        <v>8.0670886694703494</v>
      </c>
      <c r="X406" s="11">
        <v>27982141.810000002</v>
      </c>
      <c r="Y406" s="11">
        <v>40997042</v>
      </c>
      <c r="Z406" s="11">
        <f t="shared" si="61"/>
        <v>13014900.189999998</v>
      </c>
      <c r="AA406" s="11">
        <f t="shared" si="62"/>
        <v>1049923.5385703649</v>
      </c>
      <c r="AC406" s="66">
        <v>143.57396728045327</v>
      </c>
      <c r="AD406" s="66">
        <f t="shared" si="63"/>
        <v>142.75933105004026</v>
      </c>
      <c r="AE406" s="67">
        <f t="shared" si="64"/>
        <v>-0.81463623041301503</v>
      </c>
      <c r="AF406" s="11">
        <v>37</v>
      </c>
      <c r="AG406" s="68">
        <v>1</v>
      </c>
      <c r="AH406" s="66">
        <f t="shared" si="65"/>
        <v>142.75933105004026</v>
      </c>
      <c r="AK406" s="69">
        <v>143.57396728045327</v>
      </c>
      <c r="AL406" s="69">
        <v>143.54286562363424</v>
      </c>
      <c r="AM406" s="69">
        <v>143.57353589068828</v>
      </c>
      <c r="AN406" s="69">
        <v>143.57396728045327</v>
      </c>
      <c r="AO406" s="70">
        <v>141.94486901901817</v>
      </c>
      <c r="AP406" s="69">
        <f t="shared" si="67"/>
        <v>142.75933105004026</v>
      </c>
      <c r="AQ406" s="69"/>
      <c r="AR406" s="69"/>
      <c r="AS406" s="69"/>
      <c r="AT406" s="71">
        <f t="shared" si="68"/>
        <v>0.81446203102208869</v>
      </c>
      <c r="AU406" s="69"/>
      <c r="AV406" s="72">
        <v>8.1913936357797557</v>
      </c>
      <c r="AW406" s="69">
        <v>7.0967628409780463</v>
      </c>
      <c r="AX406" s="73">
        <f t="shared" si="69"/>
        <v>-1.0946307948017093</v>
      </c>
      <c r="BD406" s="68"/>
      <c r="BH406" s="68"/>
    </row>
    <row r="407" spans="1:60" s="11" customFormat="1" ht="11.25" x14ac:dyDescent="0.2">
      <c r="A407" s="8">
        <v>750</v>
      </c>
      <c r="B407" s="9" t="s">
        <v>492</v>
      </c>
      <c r="C407" s="8">
        <v>1</v>
      </c>
      <c r="D407" s="64">
        <v>930000</v>
      </c>
      <c r="E407" s="11">
        <v>44000</v>
      </c>
      <c r="F407" s="11">
        <v>118973</v>
      </c>
      <c r="G407" s="11">
        <v>37278.57</v>
      </c>
      <c r="H407" s="11">
        <v>0</v>
      </c>
      <c r="I407" s="11">
        <v>0</v>
      </c>
      <c r="J407" s="11">
        <v>122731</v>
      </c>
      <c r="K407" s="65">
        <v>128203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 t="s">
        <v>90</v>
      </c>
      <c r="U407" s="11">
        <f t="shared" si="66"/>
        <v>1381185.57</v>
      </c>
      <c r="V407" s="66">
        <f t="shared" si="60"/>
        <v>10.701470181349666</v>
      </c>
      <c r="X407" s="11">
        <v>7858151.0500000017</v>
      </c>
      <c r="Y407" s="11">
        <v>12906503</v>
      </c>
      <c r="Z407" s="11">
        <f t="shared" si="61"/>
        <v>5048351.9499999983</v>
      </c>
      <c r="AA407" s="11">
        <f t="shared" si="62"/>
        <v>540247.87857883424</v>
      </c>
      <c r="AC407" s="66">
        <v>160.95928147891567</v>
      </c>
      <c r="AD407" s="66">
        <f t="shared" si="63"/>
        <v>157.36850873363096</v>
      </c>
      <c r="AE407" s="67">
        <f t="shared" si="64"/>
        <v>-3.5907727452847098</v>
      </c>
      <c r="AF407" s="11">
        <v>22</v>
      </c>
      <c r="AG407" s="68">
        <v>1</v>
      </c>
      <c r="AH407" s="66">
        <f t="shared" si="65"/>
        <v>157.36850873363096</v>
      </c>
      <c r="AK407" s="69">
        <v>160.95928147891567</v>
      </c>
      <c r="AL407" s="69">
        <v>160.33925334121284</v>
      </c>
      <c r="AM407" s="69">
        <v>160.93449395556721</v>
      </c>
      <c r="AN407" s="69">
        <v>160.95928147891567</v>
      </c>
      <c r="AO407" s="70">
        <v>160.95928147891567</v>
      </c>
      <c r="AP407" s="69">
        <f t="shared" si="67"/>
        <v>157.36850873363096</v>
      </c>
      <c r="AQ407" s="69"/>
      <c r="AR407" s="69"/>
      <c r="AS407" s="69"/>
      <c r="AT407" s="71">
        <f t="shared" si="68"/>
        <v>-3.5907727452847098</v>
      </c>
      <c r="AU407" s="69"/>
      <c r="AV407" s="72">
        <v>-3.842463410154199</v>
      </c>
      <c r="AW407" s="69">
        <v>-5.709365450806148</v>
      </c>
      <c r="AX407" s="73">
        <f t="shared" si="69"/>
        <v>-1.866902040651949</v>
      </c>
      <c r="BD407" s="68"/>
      <c r="BH407" s="68"/>
    </row>
    <row r="408" spans="1:60" s="11" customFormat="1" ht="11.25" x14ac:dyDescent="0.2">
      <c r="A408" s="8">
        <v>753</v>
      </c>
      <c r="B408" s="9" t="s">
        <v>493</v>
      </c>
      <c r="C408" s="8">
        <v>1</v>
      </c>
      <c r="D408" s="64">
        <v>1316384</v>
      </c>
      <c r="E408" s="11">
        <v>27276</v>
      </c>
      <c r="F408" s="11">
        <v>84215</v>
      </c>
      <c r="G408" s="11">
        <v>13497.19</v>
      </c>
      <c r="H408" s="11">
        <v>0</v>
      </c>
      <c r="I408" s="11">
        <v>157649.19</v>
      </c>
      <c r="J408" s="11">
        <v>931128.89</v>
      </c>
      <c r="K408" s="65">
        <v>580242.12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 t="s">
        <v>90</v>
      </c>
      <c r="U408" s="11">
        <f t="shared" si="66"/>
        <v>3110392.39</v>
      </c>
      <c r="V408" s="66">
        <f t="shared" si="60"/>
        <v>8.8942722695215419</v>
      </c>
      <c r="X408" s="11">
        <v>27040442.530000001</v>
      </c>
      <c r="Y408" s="11">
        <v>34970735.049999997</v>
      </c>
      <c r="Z408" s="11">
        <f t="shared" si="61"/>
        <v>7930292.5199999958</v>
      </c>
      <c r="AA408" s="11">
        <f t="shared" si="62"/>
        <v>705341.80849830073</v>
      </c>
      <c r="AC408" s="66">
        <v>127.80505161844748</v>
      </c>
      <c r="AD408" s="66">
        <f t="shared" si="63"/>
        <v>126.71905499877074</v>
      </c>
      <c r="AE408" s="67">
        <f t="shared" si="64"/>
        <v>-1.0859966196767346</v>
      </c>
      <c r="AF408" s="11">
        <v>11</v>
      </c>
      <c r="AG408" s="68">
        <v>1</v>
      </c>
      <c r="AH408" s="66">
        <f t="shared" si="65"/>
        <v>126.71905499877074</v>
      </c>
      <c r="AK408" s="69">
        <v>127.80505161844748</v>
      </c>
      <c r="AL408" s="69">
        <v>127.52575145076837</v>
      </c>
      <c r="AM408" s="69">
        <v>127.8032439969234</v>
      </c>
      <c r="AN408" s="69">
        <v>127.80505161844748</v>
      </c>
      <c r="AO408" s="70">
        <v>126.36631121530651</v>
      </c>
      <c r="AP408" s="69">
        <f t="shared" si="67"/>
        <v>126.71905499877074</v>
      </c>
      <c r="AQ408" s="69"/>
      <c r="AR408" s="69"/>
      <c r="AS408" s="69"/>
      <c r="AT408" s="71">
        <f t="shared" si="68"/>
        <v>0.35274378346423418</v>
      </c>
      <c r="AU408" s="69"/>
      <c r="AV408" s="72">
        <v>5.6218069031056794</v>
      </c>
      <c r="AW408" s="69">
        <v>4.8998510945365874</v>
      </c>
      <c r="AX408" s="73">
        <f t="shared" si="69"/>
        <v>-0.72195580856909203</v>
      </c>
      <c r="BD408" s="68"/>
      <c r="BH408" s="68"/>
    </row>
    <row r="409" spans="1:60" s="11" customFormat="1" ht="11.25" x14ac:dyDescent="0.2">
      <c r="A409" s="8">
        <v>755</v>
      </c>
      <c r="B409" s="9" t="s">
        <v>494</v>
      </c>
      <c r="C409" s="8">
        <v>1</v>
      </c>
      <c r="D409" s="64">
        <v>680000</v>
      </c>
      <c r="E409" s="11">
        <v>194837</v>
      </c>
      <c r="F409" s="11">
        <v>121231</v>
      </c>
      <c r="G409" s="11">
        <v>24500</v>
      </c>
      <c r="H409" s="11">
        <v>0</v>
      </c>
      <c r="I409" s="11">
        <v>50000</v>
      </c>
      <c r="J409" s="11">
        <v>860275</v>
      </c>
      <c r="K409" s="65">
        <v>306653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 t="s">
        <v>90</v>
      </c>
      <c r="U409" s="11">
        <f t="shared" si="66"/>
        <v>2237496</v>
      </c>
      <c r="V409" s="66">
        <f t="shared" si="60"/>
        <v>15.732391783451028</v>
      </c>
      <c r="X409" s="11">
        <v>8804675.8299999982</v>
      </c>
      <c r="Y409" s="11">
        <v>14222224</v>
      </c>
      <c r="Z409" s="11">
        <f t="shared" si="61"/>
        <v>5417548.1700000018</v>
      </c>
      <c r="AA409" s="11">
        <f t="shared" si="62"/>
        <v>852309.90316158172</v>
      </c>
      <c r="AC409" s="66">
        <v>147.53206396356518</v>
      </c>
      <c r="AD409" s="66">
        <f t="shared" si="63"/>
        <v>151.8501572912358</v>
      </c>
      <c r="AE409" s="67">
        <f t="shared" si="64"/>
        <v>4.3180933276706241</v>
      </c>
      <c r="AF409" s="11">
        <v>25</v>
      </c>
      <c r="AG409" s="68">
        <v>1</v>
      </c>
      <c r="AH409" s="66">
        <f t="shared" si="65"/>
        <v>151.8501572912358</v>
      </c>
      <c r="AK409" s="69">
        <v>147.53206396356518</v>
      </c>
      <c r="AL409" s="69">
        <v>145.49838103808446</v>
      </c>
      <c r="AM409" s="69">
        <v>146.89745232973178</v>
      </c>
      <c r="AN409" s="69">
        <v>147.53206396356518</v>
      </c>
      <c r="AO409" s="70">
        <v>151.32499763926967</v>
      </c>
      <c r="AP409" s="69">
        <f t="shared" si="67"/>
        <v>151.8501572912358</v>
      </c>
      <c r="AQ409" s="69"/>
      <c r="AR409" s="69"/>
      <c r="AS409" s="69"/>
      <c r="AT409" s="71">
        <f t="shared" si="68"/>
        <v>0.52515965196613479</v>
      </c>
      <c r="AU409" s="69"/>
      <c r="AV409" s="72">
        <v>3.8549616273517633</v>
      </c>
      <c r="AW409" s="69">
        <v>7.0784421182826973</v>
      </c>
      <c r="AX409" s="73">
        <f t="shared" si="69"/>
        <v>3.223480490930934</v>
      </c>
      <c r="BD409" s="68"/>
      <c r="BH409" s="68"/>
    </row>
    <row r="410" spans="1:60" s="11" customFormat="1" ht="11.25" x14ac:dyDescent="0.2">
      <c r="A410" s="8">
        <v>760</v>
      </c>
      <c r="B410" s="9" t="s">
        <v>495</v>
      </c>
      <c r="C410" s="8">
        <v>1</v>
      </c>
      <c r="D410" s="64">
        <v>826051</v>
      </c>
      <c r="E410" s="11">
        <v>8178</v>
      </c>
      <c r="F410" s="11">
        <v>9924</v>
      </c>
      <c r="G410" s="11">
        <v>90156.64</v>
      </c>
      <c r="H410" s="11">
        <v>0</v>
      </c>
      <c r="I410" s="11">
        <v>0</v>
      </c>
      <c r="J410" s="11">
        <v>0</v>
      </c>
      <c r="K410" s="65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 t="s">
        <v>90</v>
      </c>
      <c r="U410" s="11">
        <f t="shared" si="66"/>
        <v>934309.64</v>
      </c>
      <c r="V410" s="66">
        <f t="shared" si="60"/>
        <v>3.1851933368202032</v>
      </c>
      <c r="X410" s="11">
        <v>24399125.516533989</v>
      </c>
      <c r="Y410" s="11">
        <v>29332902</v>
      </c>
      <c r="Z410" s="11">
        <f t="shared" si="61"/>
        <v>4933776.4834660105</v>
      </c>
      <c r="AA410" s="11">
        <f t="shared" si="62"/>
        <v>157150.3198049615</v>
      </c>
      <c r="AC410" s="66">
        <v>121.3032629452201</v>
      </c>
      <c r="AD410" s="66">
        <f t="shared" si="63"/>
        <v>119.57703836731437</v>
      </c>
      <c r="AE410" s="67">
        <f t="shared" si="64"/>
        <v>-1.7262245779057253</v>
      </c>
      <c r="AF410" s="11">
        <v>76</v>
      </c>
      <c r="AG410" s="68">
        <v>1</v>
      </c>
      <c r="AH410" s="66">
        <f t="shared" si="65"/>
        <v>119.57703836731437</v>
      </c>
      <c r="AK410" s="69">
        <v>121.3032629452201</v>
      </c>
      <c r="AL410" s="69">
        <v>123.79384913515142</v>
      </c>
      <c r="AM410" s="69">
        <v>123.79384913515142</v>
      </c>
      <c r="AN410" s="69">
        <v>121.3032629452201</v>
      </c>
      <c r="AO410" s="70">
        <v>119.29945366943045</v>
      </c>
      <c r="AP410" s="69">
        <f t="shared" si="67"/>
        <v>119.57703836731437</v>
      </c>
      <c r="AQ410" s="69"/>
      <c r="AR410" s="69"/>
      <c r="AS410" s="69"/>
      <c r="AT410" s="71">
        <f t="shared" si="68"/>
        <v>0.27758469788392404</v>
      </c>
      <c r="AU410" s="69"/>
      <c r="AV410" s="72">
        <v>6.608912157811635</v>
      </c>
      <c r="AW410" s="69">
        <v>4.9675627569133791</v>
      </c>
      <c r="AX410" s="73">
        <f t="shared" si="69"/>
        <v>-1.6413494008982559</v>
      </c>
      <c r="BD410" s="68"/>
      <c r="BH410" s="68"/>
    </row>
    <row r="411" spans="1:60" s="11" customFormat="1" ht="11.25" x14ac:dyDescent="0.2">
      <c r="A411" s="8">
        <v>763</v>
      </c>
      <c r="B411" s="9" t="s">
        <v>496</v>
      </c>
      <c r="C411" s="8">
        <v>1</v>
      </c>
      <c r="D411" s="64">
        <v>292375</v>
      </c>
      <c r="E411" s="11">
        <v>0</v>
      </c>
      <c r="F411" s="11">
        <v>8286</v>
      </c>
      <c r="G411" s="11">
        <v>7672.14</v>
      </c>
      <c r="H411" s="11">
        <v>0</v>
      </c>
      <c r="I411" s="11">
        <v>180194</v>
      </c>
      <c r="J411" s="11">
        <v>385683</v>
      </c>
      <c r="K411" s="65">
        <v>633497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 t="s">
        <v>90</v>
      </c>
      <c r="U411" s="11">
        <f t="shared" si="66"/>
        <v>1507707.1400000001</v>
      </c>
      <c r="V411" s="66">
        <f t="shared" si="60"/>
        <v>8.5957443484830645</v>
      </c>
      <c r="X411" s="11">
        <v>14135320.560000001</v>
      </c>
      <c r="Y411" s="11">
        <v>17540158</v>
      </c>
      <c r="Z411" s="11">
        <f t="shared" si="61"/>
        <v>3404837.4399999995</v>
      </c>
      <c r="AA411" s="11">
        <f t="shared" si="62"/>
        <v>292671.12182383542</v>
      </c>
      <c r="AC411" s="66">
        <v>123.6557803967078</v>
      </c>
      <c r="AD411" s="66">
        <f t="shared" si="63"/>
        <v>122.01694899642348</v>
      </c>
      <c r="AE411" s="67">
        <f t="shared" si="64"/>
        <v>-1.6388314002843174</v>
      </c>
      <c r="AF411" s="11">
        <v>4</v>
      </c>
      <c r="AG411" s="68">
        <v>1</v>
      </c>
      <c r="AH411" s="66">
        <f t="shared" si="65"/>
        <v>122.01694899642348</v>
      </c>
      <c r="AK411" s="69">
        <v>123.6557803967078</v>
      </c>
      <c r="AL411" s="69">
        <v>123.8329087093344</v>
      </c>
      <c r="AM411" s="69">
        <v>123.65664889348142</v>
      </c>
      <c r="AN411" s="69">
        <v>123.6557803967078</v>
      </c>
      <c r="AO411" s="70">
        <v>121.89864923632685</v>
      </c>
      <c r="AP411" s="69">
        <f t="shared" si="67"/>
        <v>122.01694899642348</v>
      </c>
      <c r="AQ411" s="69"/>
      <c r="AR411" s="69"/>
      <c r="AS411" s="69"/>
      <c r="AT411" s="71">
        <f t="shared" si="68"/>
        <v>0.11829976009663312</v>
      </c>
      <c r="AU411" s="69"/>
      <c r="AV411" s="72">
        <v>7.1426323157284104</v>
      </c>
      <c r="AW411" s="69">
        <v>5.1468436778452027</v>
      </c>
      <c r="AX411" s="73">
        <f t="shared" si="69"/>
        <v>-1.9957886378832077</v>
      </c>
      <c r="BD411" s="68"/>
      <c r="BH411" s="68"/>
    </row>
    <row r="412" spans="1:60" s="11" customFormat="1" ht="11.25" x14ac:dyDescent="0.2">
      <c r="A412" s="8">
        <v>765</v>
      </c>
      <c r="B412" s="9" t="s">
        <v>497</v>
      </c>
      <c r="C412" s="8">
        <v>1</v>
      </c>
      <c r="D412" s="64">
        <v>865500</v>
      </c>
      <c r="E412" s="11">
        <v>0</v>
      </c>
      <c r="F412" s="11">
        <v>68539</v>
      </c>
      <c r="G412" s="11">
        <v>0</v>
      </c>
      <c r="H412" s="11">
        <v>0</v>
      </c>
      <c r="I412" s="11">
        <v>0</v>
      </c>
      <c r="J412" s="11">
        <v>0</v>
      </c>
      <c r="K412" s="65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 t="s">
        <v>90</v>
      </c>
      <c r="U412" s="11">
        <f t="shared" si="66"/>
        <v>934039</v>
      </c>
      <c r="V412" s="66">
        <f t="shared" si="60"/>
        <v>5.8310271356181591</v>
      </c>
      <c r="X412" s="11">
        <v>9252135.43990748</v>
      </c>
      <c r="Y412" s="11">
        <v>16018430</v>
      </c>
      <c r="Z412" s="11">
        <f t="shared" si="61"/>
        <v>6766294.56009252</v>
      </c>
      <c r="AA412" s="11">
        <f t="shared" si="62"/>
        <v>394544.47187485022</v>
      </c>
      <c r="AC412" s="66">
        <v>173.98604196843561</v>
      </c>
      <c r="AD412" s="66">
        <f t="shared" si="63"/>
        <v>168.86788600969061</v>
      </c>
      <c r="AE412" s="67">
        <f t="shared" si="64"/>
        <v>-5.1181559587450067</v>
      </c>
      <c r="AF412" s="11">
        <v>0</v>
      </c>
      <c r="AG412" s="68">
        <v>1</v>
      </c>
      <c r="AH412" s="66">
        <f t="shared" si="65"/>
        <v>168.86788600969061</v>
      </c>
      <c r="AK412" s="69">
        <v>173.98604196843561</v>
      </c>
      <c r="AL412" s="69">
        <v>173.88361430911417</v>
      </c>
      <c r="AM412" s="69">
        <v>173.98604196843561</v>
      </c>
      <c r="AN412" s="69">
        <v>173.98604196843561</v>
      </c>
      <c r="AO412" s="70">
        <v>169.0025480890765</v>
      </c>
      <c r="AP412" s="69">
        <f t="shared" si="67"/>
        <v>168.86788600969061</v>
      </c>
      <c r="AQ412" s="69"/>
      <c r="AR412" s="69"/>
      <c r="AS412" s="69"/>
      <c r="AT412" s="71">
        <f t="shared" si="68"/>
        <v>-0.13466207938589037</v>
      </c>
      <c r="AU412" s="69"/>
      <c r="AV412" s="72">
        <v>5.6465870802141813</v>
      </c>
      <c r="AW412" s="69">
        <v>2.5611162816427573</v>
      </c>
      <c r="AX412" s="73">
        <f t="shared" si="69"/>
        <v>-3.085470798571424</v>
      </c>
      <c r="BD412" s="68"/>
      <c r="BH412" s="68"/>
    </row>
    <row r="413" spans="1:60" s="11" customFormat="1" ht="11.25" x14ac:dyDescent="0.2">
      <c r="A413" s="8">
        <v>766</v>
      </c>
      <c r="B413" s="9" t="s">
        <v>498</v>
      </c>
      <c r="C413" s="8">
        <v>1</v>
      </c>
      <c r="D413" s="64">
        <v>562755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65">
        <v>175000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 t="s">
        <v>90</v>
      </c>
      <c r="U413" s="11">
        <f t="shared" si="66"/>
        <v>737755</v>
      </c>
      <c r="V413" s="66">
        <f t="shared" si="60"/>
        <v>3.1549061911947005</v>
      </c>
      <c r="X413" s="11">
        <v>18106696.800181068</v>
      </c>
      <c r="Y413" s="11">
        <v>23384372</v>
      </c>
      <c r="Z413" s="11">
        <f t="shared" si="61"/>
        <v>5277675.1998189315</v>
      </c>
      <c r="AA413" s="11">
        <f t="shared" si="62"/>
        <v>166505.70163023478</v>
      </c>
      <c r="AC413" s="66">
        <v>130.19836707573944</v>
      </c>
      <c r="AD413" s="66">
        <f t="shared" si="63"/>
        <v>128.22806144375039</v>
      </c>
      <c r="AE413" s="67">
        <f t="shared" si="64"/>
        <v>-1.9703056319890493</v>
      </c>
      <c r="AF413" s="11">
        <v>4</v>
      </c>
      <c r="AG413" s="68">
        <v>1</v>
      </c>
      <c r="AH413" s="66">
        <f t="shared" si="65"/>
        <v>128.22806144375039</v>
      </c>
      <c r="AK413" s="69">
        <v>130.19836707573944</v>
      </c>
      <c r="AL413" s="69">
        <v>130.38928038326335</v>
      </c>
      <c r="AM413" s="69">
        <v>130.19884418754299</v>
      </c>
      <c r="AN413" s="69">
        <v>130.19836707573944</v>
      </c>
      <c r="AO413" s="70">
        <v>128.06882161893921</v>
      </c>
      <c r="AP413" s="69">
        <f t="shared" si="67"/>
        <v>128.22806144375039</v>
      </c>
      <c r="AQ413" s="69"/>
      <c r="AR413" s="69"/>
      <c r="AS413" s="69"/>
      <c r="AT413" s="71">
        <f t="shared" si="68"/>
        <v>0.1592398248111806</v>
      </c>
      <c r="AU413" s="69"/>
      <c r="AV413" s="72">
        <v>5.0639948109103186</v>
      </c>
      <c r="AW413" s="69">
        <v>3.5322605181595632</v>
      </c>
      <c r="AX413" s="73">
        <f t="shared" si="69"/>
        <v>-1.5317342927507553</v>
      </c>
      <c r="BD413" s="68"/>
      <c r="BH413" s="68"/>
    </row>
    <row r="414" spans="1:60" s="11" customFormat="1" ht="11.25" x14ac:dyDescent="0.2">
      <c r="A414" s="8">
        <v>767</v>
      </c>
      <c r="B414" s="9" t="s">
        <v>499</v>
      </c>
      <c r="C414" s="8">
        <v>1</v>
      </c>
      <c r="D414" s="64">
        <v>882500</v>
      </c>
      <c r="E414" s="11">
        <v>35000</v>
      </c>
      <c r="F414" s="11">
        <v>177048</v>
      </c>
      <c r="G414" s="11">
        <v>70916.160000000003</v>
      </c>
      <c r="H414" s="11">
        <v>0</v>
      </c>
      <c r="I414" s="11">
        <v>0</v>
      </c>
      <c r="J414" s="11">
        <v>400000</v>
      </c>
      <c r="K414" s="65">
        <v>575000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 t="s">
        <v>90</v>
      </c>
      <c r="U414" s="11">
        <f t="shared" si="66"/>
        <v>2140464.16</v>
      </c>
      <c r="V414" s="66">
        <f t="shared" si="60"/>
        <v>8.6362681078198733</v>
      </c>
      <c r="X414" s="11">
        <v>22391801.729999993</v>
      </c>
      <c r="Y414" s="11">
        <v>24784596</v>
      </c>
      <c r="Z414" s="11">
        <f t="shared" si="61"/>
        <v>2392794.270000007</v>
      </c>
      <c r="AA414" s="11">
        <f t="shared" si="62"/>
        <v>206648.12842575196</v>
      </c>
      <c r="AC414" s="66">
        <v>111.55667406755097</v>
      </c>
      <c r="AD414" s="66">
        <f t="shared" si="63"/>
        <v>109.76315424696401</v>
      </c>
      <c r="AE414" s="67">
        <f t="shared" si="64"/>
        <v>-1.7935198205869654</v>
      </c>
      <c r="AF414" s="11">
        <v>64</v>
      </c>
      <c r="AG414" s="68">
        <v>1</v>
      </c>
      <c r="AH414" s="66">
        <f t="shared" si="65"/>
        <v>109.76315424696401</v>
      </c>
      <c r="AK414" s="69">
        <v>111.55667406755097</v>
      </c>
      <c r="AL414" s="69">
        <v>112.91191095081913</v>
      </c>
      <c r="AM414" s="69">
        <v>111.60642522136261</v>
      </c>
      <c r="AN414" s="69">
        <v>111.55667406755097</v>
      </c>
      <c r="AO414" s="70">
        <v>109.70310809791729</v>
      </c>
      <c r="AP414" s="69">
        <f t="shared" si="67"/>
        <v>109.76315424696401</v>
      </c>
      <c r="AQ414" s="69"/>
      <c r="AR414" s="69"/>
      <c r="AS414" s="69"/>
      <c r="AT414" s="71">
        <f t="shared" si="68"/>
        <v>6.0046149046712571E-2</v>
      </c>
      <c r="AU414" s="69"/>
      <c r="AV414" s="72">
        <v>6.2409354244572723</v>
      </c>
      <c r="AW414" s="69">
        <v>4.4405728720955686</v>
      </c>
      <c r="AX414" s="73">
        <f t="shared" si="69"/>
        <v>-1.8003625523617037</v>
      </c>
      <c r="BD414" s="68"/>
      <c r="BH414" s="68"/>
    </row>
    <row r="415" spans="1:60" s="11" customFormat="1" ht="11.25" x14ac:dyDescent="0.2">
      <c r="A415" s="8">
        <v>770</v>
      </c>
      <c r="B415" s="9" t="s">
        <v>500</v>
      </c>
      <c r="C415" s="8">
        <v>1</v>
      </c>
      <c r="D415" s="64">
        <v>408000</v>
      </c>
      <c r="E415" s="11">
        <v>0</v>
      </c>
      <c r="F415" s="11">
        <v>61274</v>
      </c>
      <c r="G415" s="11">
        <v>17843</v>
      </c>
      <c r="H415" s="11">
        <v>0</v>
      </c>
      <c r="I415" s="11">
        <v>0</v>
      </c>
      <c r="J415" s="11">
        <v>0</v>
      </c>
      <c r="K415" s="65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 t="s">
        <v>101</v>
      </c>
      <c r="U415" s="11">
        <f t="shared" si="66"/>
        <v>201517</v>
      </c>
      <c r="V415" s="66">
        <f t="shared" si="60"/>
        <v>0.76889391673837004</v>
      </c>
      <c r="X415" s="11">
        <v>22722962.140000004</v>
      </c>
      <c r="Y415" s="11">
        <v>26208687</v>
      </c>
      <c r="Z415" s="11">
        <f t="shared" si="61"/>
        <v>3485724.8599999957</v>
      </c>
      <c r="AA415" s="11">
        <f t="shared" si="62"/>
        <v>26801.526402777032</v>
      </c>
      <c r="AC415" s="66">
        <v>115.0928067775188</v>
      </c>
      <c r="AD415" s="66">
        <f t="shared" si="63"/>
        <v>115.22214978965424</v>
      </c>
      <c r="AE415" s="67">
        <f t="shared" si="64"/>
        <v>0.1293430121354362</v>
      </c>
      <c r="AF415" s="11">
        <v>8</v>
      </c>
      <c r="AG415" s="68">
        <v>1</v>
      </c>
      <c r="AH415" s="66">
        <f t="shared" si="65"/>
        <v>115.22214978965424</v>
      </c>
      <c r="AK415" s="69">
        <v>115.0928067775188</v>
      </c>
      <c r="AL415" s="69">
        <v>115.0593946972746</v>
      </c>
      <c r="AM415" s="69">
        <v>115.09271156018299</v>
      </c>
      <c r="AN415" s="69">
        <v>115.0928067775188</v>
      </c>
      <c r="AO415" s="70">
        <v>115.51617737868567</v>
      </c>
      <c r="AP415" s="69">
        <f t="shared" si="67"/>
        <v>115.22214978965424</v>
      </c>
      <c r="AQ415" s="69"/>
      <c r="AR415" s="69"/>
      <c r="AS415" s="69"/>
      <c r="AT415" s="71">
        <f t="shared" si="68"/>
        <v>-0.29402758903142967</v>
      </c>
      <c r="AU415" s="69"/>
      <c r="AV415" s="72">
        <v>4.4642011987306311</v>
      </c>
      <c r="AW415" s="69">
        <v>4.4681650301824885</v>
      </c>
      <c r="AX415" s="73">
        <f t="shared" si="69"/>
        <v>3.9638314518573026E-3</v>
      </c>
      <c r="BD415" s="68"/>
      <c r="BH415" s="68"/>
    </row>
    <row r="416" spans="1:60" s="11" customFormat="1" ht="11.25" x14ac:dyDescent="0.2">
      <c r="A416" s="8">
        <v>773</v>
      </c>
      <c r="B416" s="9" t="s">
        <v>501</v>
      </c>
      <c r="C416" s="8">
        <v>1</v>
      </c>
      <c r="D416" s="64">
        <v>1651069</v>
      </c>
      <c r="E416" s="11">
        <v>9733</v>
      </c>
      <c r="F416" s="11">
        <v>199191</v>
      </c>
      <c r="G416" s="11">
        <v>51588.25</v>
      </c>
      <c r="H416" s="11">
        <v>0</v>
      </c>
      <c r="I416" s="11">
        <v>0</v>
      </c>
      <c r="J416" s="11">
        <v>1018067</v>
      </c>
      <c r="K416" s="65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 t="s">
        <v>90</v>
      </c>
      <c r="U416" s="11">
        <f t="shared" si="66"/>
        <v>2929648.25</v>
      </c>
      <c r="V416" s="66">
        <f t="shared" si="60"/>
        <v>6.2678288188636282</v>
      </c>
      <c r="X416" s="11">
        <v>30407397.850965925</v>
      </c>
      <c r="Y416" s="11">
        <v>46741038</v>
      </c>
      <c r="Z416" s="11">
        <f t="shared" si="61"/>
        <v>16333640.149034075</v>
      </c>
      <c r="AA416" s="11">
        <f t="shared" si="62"/>
        <v>1023764.6044306379</v>
      </c>
      <c r="AC416" s="66">
        <v>152.62106089920781</v>
      </c>
      <c r="AD416" s="66">
        <f t="shared" si="63"/>
        <v>150.34918022134244</v>
      </c>
      <c r="AE416" s="67">
        <f t="shared" si="64"/>
        <v>-2.2718806778653686</v>
      </c>
      <c r="AF416" s="11">
        <v>43</v>
      </c>
      <c r="AG416" s="68">
        <v>1</v>
      </c>
      <c r="AH416" s="66">
        <f t="shared" si="65"/>
        <v>150.34918022134244</v>
      </c>
      <c r="AK416" s="69">
        <v>152.62106089920781</v>
      </c>
      <c r="AL416" s="69">
        <v>152.80481662438859</v>
      </c>
      <c r="AM416" s="69">
        <v>152.62337246560861</v>
      </c>
      <c r="AN416" s="69">
        <v>152.62106089920781</v>
      </c>
      <c r="AO416" s="70">
        <v>150.370164590972</v>
      </c>
      <c r="AP416" s="69">
        <f t="shared" si="67"/>
        <v>150.34918022134244</v>
      </c>
      <c r="AQ416" s="69"/>
      <c r="AR416" s="69"/>
      <c r="AS416" s="69"/>
      <c r="AT416" s="71">
        <f t="shared" si="68"/>
        <v>-2.0984369629559296E-2</v>
      </c>
      <c r="AU416" s="69"/>
      <c r="AV416" s="72">
        <v>7.3140824656866474</v>
      </c>
      <c r="AW416" s="69">
        <v>5.4995890482753502</v>
      </c>
      <c r="AX416" s="73">
        <f t="shared" si="69"/>
        <v>-1.8144934174112972</v>
      </c>
      <c r="BD416" s="68"/>
      <c r="BH416" s="68"/>
    </row>
    <row r="417" spans="1:78" s="11" customFormat="1" ht="11.25" x14ac:dyDescent="0.2">
      <c r="A417" s="8">
        <v>774</v>
      </c>
      <c r="B417" s="9" t="s">
        <v>502</v>
      </c>
      <c r="C417" s="8">
        <v>1</v>
      </c>
      <c r="D417" s="64">
        <v>405574</v>
      </c>
      <c r="E417" s="11">
        <v>0</v>
      </c>
      <c r="F417" s="11">
        <v>5412</v>
      </c>
      <c r="G417" s="11">
        <v>91803.029604439304</v>
      </c>
      <c r="H417" s="11">
        <v>0</v>
      </c>
      <c r="I417" s="11">
        <v>0</v>
      </c>
      <c r="J417" s="11">
        <v>0</v>
      </c>
      <c r="K417" s="65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 t="s">
        <v>101</v>
      </c>
      <c r="U417" s="11">
        <f t="shared" si="66"/>
        <v>218887.22960443929</v>
      </c>
      <c r="V417" s="66">
        <f t="shared" si="60"/>
        <v>1.4801379103610097</v>
      </c>
      <c r="X417" s="11">
        <v>5529555.0699999994</v>
      </c>
      <c r="Y417" s="11">
        <v>14788299.66263428</v>
      </c>
      <c r="Z417" s="11">
        <f t="shared" si="61"/>
        <v>9258744.5926342793</v>
      </c>
      <c r="AA417" s="11">
        <f t="shared" si="62"/>
        <v>137042.18873908001</v>
      </c>
      <c r="AC417" s="66">
        <v>268.87305725947368</v>
      </c>
      <c r="AD417" s="66">
        <f t="shared" si="63"/>
        <v>264.96268304450041</v>
      </c>
      <c r="AE417" s="67">
        <f t="shared" si="64"/>
        <v>-3.9103742149732739</v>
      </c>
      <c r="AF417" s="11">
        <v>36</v>
      </c>
      <c r="AG417" s="68">
        <v>1</v>
      </c>
      <c r="AH417" s="66">
        <f t="shared" si="65"/>
        <v>264.96268304450041</v>
      </c>
      <c r="AK417" s="69">
        <v>268.87305725947368</v>
      </c>
      <c r="AL417" s="69">
        <v>267.720304674141</v>
      </c>
      <c r="AM417" s="69">
        <v>268.77787326032552</v>
      </c>
      <c r="AN417" s="69">
        <v>268.87305725947368</v>
      </c>
      <c r="AO417" s="70">
        <v>263.33471610196011</v>
      </c>
      <c r="AP417" s="69">
        <f t="shared" si="67"/>
        <v>264.96268304450041</v>
      </c>
      <c r="AQ417" s="69"/>
      <c r="AR417" s="69"/>
      <c r="AS417" s="69"/>
      <c r="AT417" s="71">
        <f t="shared" si="68"/>
        <v>1.6279669425402972</v>
      </c>
      <c r="AU417" s="69"/>
      <c r="AV417" s="72">
        <v>9.8180580458174873</v>
      </c>
      <c r="AW417" s="69">
        <v>7.9397021738685254</v>
      </c>
      <c r="AX417" s="73">
        <f t="shared" si="69"/>
        <v>-1.8783558719489619</v>
      </c>
      <c r="BD417" s="68"/>
      <c r="BH417" s="68"/>
    </row>
    <row r="418" spans="1:78" s="11" customFormat="1" ht="11.25" x14ac:dyDescent="0.2">
      <c r="A418" s="8">
        <v>775</v>
      </c>
      <c r="B418" s="9" t="s">
        <v>503</v>
      </c>
      <c r="C418" s="8">
        <v>1</v>
      </c>
      <c r="D418" s="64">
        <v>3438242</v>
      </c>
      <c r="E418" s="11">
        <v>879950</v>
      </c>
      <c r="F418" s="11">
        <v>0</v>
      </c>
      <c r="G418" s="11">
        <v>0</v>
      </c>
      <c r="H418" s="11">
        <v>0</v>
      </c>
      <c r="I418" s="11">
        <v>0</v>
      </c>
      <c r="J418" s="11">
        <v>1683620</v>
      </c>
      <c r="K418" s="65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 t="s">
        <v>90</v>
      </c>
      <c r="U418" s="11">
        <f t="shared" si="66"/>
        <v>6001812</v>
      </c>
      <c r="V418" s="66">
        <f t="shared" si="60"/>
        <v>6.3091463416384217</v>
      </c>
      <c r="X418" s="11">
        <v>84952456.879999995</v>
      </c>
      <c r="Y418" s="11">
        <v>95128749.200028688</v>
      </c>
      <c r="Z418" s="11">
        <f t="shared" si="61"/>
        <v>10176292.320028692</v>
      </c>
      <c r="AA418" s="11">
        <f t="shared" si="62"/>
        <v>642037.17462352198</v>
      </c>
      <c r="AC418" s="66">
        <v>123.29816209035354</v>
      </c>
      <c r="AD418" s="66">
        <f t="shared" si="63"/>
        <v>111.22304815606785</v>
      </c>
      <c r="AE418" s="67">
        <f t="shared" si="64"/>
        <v>-12.075113934285696</v>
      </c>
      <c r="AF418" s="11">
        <v>46</v>
      </c>
      <c r="AG418" s="68">
        <v>1</v>
      </c>
      <c r="AH418" s="66">
        <f t="shared" si="65"/>
        <v>111.22304815606785</v>
      </c>
      <c r="AK418" s="69">
        <v>123.29816209035354</v>
      </c>
      <c r="AL418" s="69">
        <v>128.17664689744015</v>
      </c>
      <c r="AM418" s="69">
        <v>128.17664689744015</v>
      </c>
      <c r="AN418" s="69">
        <v>123.29816209035354</v>
      </c>
      <c r="AO418" s="70">
        <v>123.29816209035354</v>
      </c>
      <c r="AP418" s="69">
        <f t="shared" si="67"/>
        <v>111.22304815606785</v>
      </c>
      <c r="AQ418" s="69"/>
      <c r="AR418" s="69"/>
      <c r="AS418" s="69"/>
      <c r="AT418" s="71">
        <f t="shared" si="68"/>
        <v>-12.075113934285696</v>
      </c>
      <c r="AU418" s="69"/>
      <c r="AV418" s="72">
        <v>6.8993424697728569</v>
      </c>
      <c r="AW418" s="69">
        <v>-4.097815022477187</v>
      </c>
      <c r="AX418" s="73">
        <f t="shared" si="69"/>
        <v>-10.997157492250043</v>
      </c>
      <c r="BD418" s="68"/>
      <c r="BH418" s="68"/>
    </row>
    <row r="419" spans="1:78" s="11" customFormat="1" ht="11.25" x14ac:dyDescent="0.2">
      <c r="A419" s="8">
        <v>778</v>
      </c>
      <c r="B419" s="9" t="s">
        <v>504</v>
      </c>
      <c r="C419" s="8">
        <v>1</v>
      </c>
      <c r="D419" s="64">
        <v>407002</v>
      </c>
      <c r="E419" s="11">
        <v>0</v>
      </c>
      <c r="F419" s="11">
        <v>95066</v>
      </c>
      <c r="G419" s="11">
        <v>13111</v>
      </c>
      <c r="H419" s="11">
        <v>0</v>
      </c>
      <c r="I419" s="11">
        <v>0</v>
      </c>
      <c r="J419" s="11">
        <v>0</v>
      </c>
      <c r="K419" s="65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 t="s">
        <v>90</v>
      </c>
      <c r="U419" s="11">
        <f t="shared" si="66"/>
        <v>515179</v>
      </c>
      <c r="V419" s="66">
        <f t="shared" si="60"/>
        <v>2.8193079903769682</v>
      </c>
      <c r="X419" s="11">
        <v>16750016.709999999</v>
      </c>
      <c r="Y419" s="11">
        <v>18273243</v>
      </c>
      <c r="Z419" s="11">
        <f t="shared" si="61"/>
        <v>1523226.290000001</v>
      </c>
      <c r="AA419" s="11">
        <f t="shared" si="62"/>
        <v>42944.440505492683</v>
      </c>
      <c r="AC419" s="66">
        <v>116.54965458390774</v>
      </c>
      <c r="AD419" s="66">
        <f t="shared" si="63"/>
        <v>108.83749476268139</v>
      </c>
      <c r="AE419" s="67">
        <f t="shared" si="64"/>
        <v>-7.7121598212263507</v>
      </c>
      <c r="AF419" s="11">
        <v>9</v>
      </c>
      <c r="AG419" s="68">
        <v>1</v>
      </c>
      <c r="AH419" s="66">
        <f t="shared" si="65"/>
        <v>108.83749476268139</v>
      </c>
      <c r="AK419" s="69">
        <v>116.54965458390774</v>
      </c>
      <c r="AL419" s="69">
        <v>116.32480992098431</v>
      </c>
      <c r="AM419" s="69">
        <v>116.54795630838117</v>
      </c>
      <c r="AN419" s="69">
        <v>116.54965458390774</v>
      </c>
      <c r="AO419" s="70">
        <v>109.13143805752318</v>
      </c>
      <c r="AP419" s="69">
        <f t="shared" si="67"/>
        <v>108.83749476268139</v>
      </c>
      <c r="AQ419" s="69"/>
      <c r="AR419" s="69"/>
      <c r="AS419" s="69"/>
      <c r="AT419" s="71">
        <f t="shared" si="68"/>
        <v>-0.29394329484179593</v>
      </c>
      <c r="AU419" s="69"/>
      <c r="AV419" s="72">
        <v>9.9744538527820712</v>
      </c>
      <c r="AW419" s="69">
        <v>2.1867780355201281</v>
      </c>
      <c r="AX419" s="73">
        <f t="shared" si="69"/>
        <v>-7.7876758172619436</v>
      </c>
      <c r="BD419" s="68"/>
      <c r="BH419" s="68"/>
    </row>
    <row r="420" spans="1:78" s="11" customFormat="1" ht="11.25" x14ac:dyDescent="0.2">
      <c r="A420" s="8">
        <v>780</v>
      </c>
      <c r="B420" s="9" t="s">
        <v>505</v>
      </c>
      <c r="C420" s="8">
        <v>1</v>
      </c>
      <c r="D420" s="64">
        <v>1269216</v>
      </c>
      <c r="E420" s="11">
        <v>2255840</v>
      </c>
      <c r="F420" s="11">
        <v>51749</v>
      </c>
      <c r="G420" s="11">
        <v>94701.81</v>
      </c>
      <c r="H420" s="11">
        <v>0</v>
      </c>
      <c r="I420" s="11">
        <v>0</v>
      </c>
      <c r="J420" s="11">
        <v>0</v>
      </c>
      <c r="K420" s="65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 t="s">
        <v>90</v>
      </c>
      <c r="U420" s="11">
        <f t="shared" si="66"/>
        <v>3671506.81</v>
      </c>
      <c r="V420" s="66">
        <f t="shared" si="60"/>
        <v>6.4670300796749309</v>
      </c>
      <c r="X420" s="11">
        <v>47694959.75</v>
      </c>
      <c r="Y420" s="11">
        <v>56772688</v>
      </c>
      <c r="Z420" s="11">
        <f t="shared" si="61"/>
        <v>9077728.25</v>
      </c>
      <c r="AA420" s="11">
        <f t="shared" si="62"/>
        <v>587059.41647864867</v>
      </c>
      <c r="AC420" s="66">
        <v>124.75484850202585</v>
      </c>
      <c r="AD420" s="66">
        <f t="shared" si="63"/>
        <v>117.80202536709625</v>
      </c>
      <c r="AE420" s="67">
        <f t="shared" si="64"/>
        <v>-6.9528231349296021</v>
      </c>
      <c r="AF420" s="11">
        <v>76</v>
      </c>
      <c r="AG420" s="68">
        <v>1</v>
      </c>
      <c r="AH420" s="66">
        <f t="shared" si="65"/>
        <v>117.80202536709625</v>
      </c>
      <c r="AK420" s="69">
        <v>124.75484850202585</v>
      </c>
      <c r="AL420" s="69">
        <v>127.96467395946172</v>
      </c>
      <c r="AM420" s="69">
        <v>126.58248920667265</v>
      </c>
      <c r="AN420" s="69">
        <v>124.75484850202585</v>
      </c>
      <c r="AO420" s="70">
        <v>124.75484850202585</v>
      </c>
      <c r="AP420" s="69">
        <f t="shared" si="67"/>
        <v>117.80202536709625</v>
      </c>
      <c r="AQ420" s="69"/>
      <c r="AR420" s="69"/>
      <c r="AS420" s="69"/>
      <c r="AT420" s="71">
        <f t="shared" si="68"/>
        <v>-6.9528231349296021</v>
      </c>
      <c r="AU420" s="69"/>
      <c r="AV420" s="72">
        <v>11.751386044215199</v>
      </c>
      <c r="AW420" s="69">
        <v>4.9745639647760731</v>
      </c>
      <c r="AX420" s="73">
        <f t="shared" si="69"/>
        <v>-6.7768220794391256</v>
      </c>
      <c r="BD420" s="68"/>
      <c r="BH420" s="68"/>
    </row>
    <row r="421" spans="1:78" s="11" customFormat="1" ht="11.25" x14ac:dyDescent="0.2">
      <c r="A421" s="8">
        <v>801</v>
      </c>
      <c r="B421" s="9" t="s">
        <v>506</v>
      </c>
      <c r="C421" s="8">
        <v>1</v>
      </c>
      <c r="D421" s="64">
        <v>400000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65">
        <v>35000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 t="s">
        <v>90</v>
      </c>
      <c r="U421" s="11">
        <f t="shared" si="66"/>
        <v>435000</v>
      </c>
      <c r="V421" s="66">
        <f t="shared" si="60"/>
        <v>1.9769663289434782</v>
      </c>
      <c r="X421" s="11">
        <v>21431809.599349998</v>
      </c>
      <c r="Y421" s="11">
        <v>22003409.649999999</v>
      </c>
      <c r="Z421" s="11">
        <f t="shared" si="61"/>
        <v>571600.05065000057</v>
      </c>
      <c r="AA421" s="11">
        <f t="shared" si="62"/>
        <v>11300.340537574379</v>
      </c>
      <c r="AC421" s="66">
        <v>101.3603196006154</v>
      </c>
      <c r="AD421" s="66">
        <f t="shared" si="63"/>
        <v>102.61433691595234</v>
      </c>
      <c r="AE421" s="67">
        <f t="shared" si="64"/>
        <v>1.2540173153369381</v>
      </c>
      <c r="AF421" s="11">
        <v>0</v>
      </c>
      <c r="AG421" s="68">
        <v>1</v>
      </c>
      <c r="AH421" s="66">
        <f t="shared" si="65"/>
        <v>102.61433691595234</v>
      </c>
      <c r="AK421" s="69">
        <v>101.3603196006154</v>
      </c>
      <c r="AL421" s="69">
        <v>101.36032269565665</v>
      </c>
      <c r="AM421" s="69">
        <v>101.3603196006154</v>
      </c>
      <c r="AN421" s="69">
        <v>101.3603196006154</v>
      </c>
      <c r="AO421" s="70">
        <v>101.3603196006154</v>
      </c>
      <c r="AP421" s="69">
        <f t="shared" si="67"/>
        <v>102.61433691595234</v>
      </c>
      <c r="AQ421" s="69"/>
      <c r="AR421" s="69"/>
      <c r="AS421" s="69"/>
      <c r="AT421" s="71">
        <f t="shared" si="68"/>
        <v>1.2540173153369381</v>
      </c>
      <c r="AU421" s="69"/>
      <c r="AV421" s="72">
        <v>13.323700253652596</v>
      </c>
      <c r="AW421" s="69">
        <v>14.745543418320128</v>
      </c>
      <c r="AX421" s="73">
        <f t="shared" si="69"/>
        <v>1.421843164667532</v>
      </c>
      <c r="BD421" s="68"/>
      <c r="BH421" s="68"/>
    </row>
    <row r="422" spans="1:78" s="11" customFormat="1" ht="11.25" x14ac:dyDescent="0.2">
      <c r="A422" s="8">
        <v>805</v>
      </c>
      <c r="B422" s="9" t="s">
        <v>507</v>
      </c>
      <c r="C422" s="8">
        <v>1</v>
      </c>
      <c r="D422" s="64">
        <v>1119664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65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 t="s">
        <v>90</v>
      </c>
      <c r="U422" s="11">
        <f t="shared" si="66"/>
        <v>1119664</v>
      </c>
      <c r="V422" s="66">
        <f t="shared" si="60"/>
        <v>4.2584116317516649</v>
      </c>
      <c r="X422" s="11">
        <v>23489724.719765104</v>
      </c>
      <c r="Y422" s="11">
        <v>26292996</v>
      </c>
      <c r="Z422" s="11">
        <f t="shared" si="61"/>
        <v>2803271.2802348956</v>
      </c>
      <c r="AA422" s="11">
        <f t="shared" si="62"/>
        <v>119374.83026707661</v>
      </c>
      <c r="AC422" s="66">
        <v>110.03804830509284</v>
      </c>
      <c r="AD422" s="66">
        <f t="shared" si="63"/>
        <v>111.42583185621369</v>
      </c>
      <c r="AE422" s="67">
        <f t="shared" si="64"/>
        <v>1.3877835511208474</v>
      </c>
      <c r="AF422" s="11">
        <v>0</v>
      </c>
      <c r="AG422" s="68">
        <v>1</v>
      </c>
      <c r="AH422" s="66">
        <f t="shared" si="65"/>
        <v>111.42583185621369</v>
      </c>
      <c r="AK422" s="69">
        <v>110.03804830509284</v>
      </c>
      <c r="AL422" s="69">
        <v>110.03804830509284</v>
      </c>
      <c r="AM422" s="69">
        <v>110.03804830509284</v>
      </c>
      <c r="AN422" s="69">
        <v>110.03804830509284</v>
      </c>
      <c r="AO422" s="70">
        <v>111.45224628567181</v>
      </c>
      <c r="AP422" s="69">
        <f t="shared" si="67"/>
        <v>111.42583185621369</v>
      </c>
      <c r="AQ422" s="69"/>
      <c r="AR422" s="69"/>
      <c r="AS422" s="69"/>
      <c r="AT422" s="71">
        <f t="shared" si="68"/>
        <v>-2.6414429458114341E-2</v>
      </c>
      <c r="AU422" s="69"/>
      <c r="AV422" s="72">
        <v>5.333211278251853</v>
      </c>
      <c r="AW422" s="69">
        <v>6.7114416737038534</v>
      </c>
      <c r="AX422" s="73">
        <f t="shared" si="69"/>
        <v>1.3782303954520003</v>
      </c>
      <c r="BD422" s="68"/>
      <c r="BH422" s="68"/>
    </row>
    <row r="423" spans="1:78" s="11" customFormat="1" ht="11.25" x14ac:dyDescent="0.2">
      <c r="A423" s="8">
        <v>806</v>
      </c>
      <c r="B423" s="9" t="s">
        <v>508</v>
      </c>
      <c r="C423" s="8">
        <v>1</v>
      </c>
      <c r="D423" s="64">
        <v>1312139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65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 t="s">
        <v>90</v>
      </c>
      <c r="U423" s="11">
        <f t="shared" si="66"/>
        <v>1312139</v>
      </c>
      <c r="V423" s="66">
        <f t="shared" si="60"/>
        <v>6.0654880343009099</v>
      </c>
      <c r="X423" s="11">
        <v>20180627.194921803</v>
      </c>
      <c r="Y423" s="11">
        <v>21632867.670000002</v>
      </c>
      <c r="Z423" s="11">
        <f t="shared" si="61"/>
        <v>1452240.4750781991</v>
      </c>
      <c r="AA423" s="11">
        <f t="shared" si="62"/>
        <v>88085.472245142853</v>
      </c>
      <c r="AC423" s="66">
        <v>109.27354766949058</v>
      </c>
      <c r="AD423" s="66">
        <f t="shared" si="63"/>
        <v>106.75972550137753</v>
      </c>
      <c r="AE423" s="67">
        <f t="shared" si="64"/>
        <v>-2.5138221681130517</v>
      </c>
      <c r="AF423" s="11">
        <v>0</v>
      </c>
      <c r="AG423" s="68">
        <v>1</v>
      </c>
      <c r="AH423" s="66">
        <f t="shared" si="65"/>
        <v>106.75972550137753</v>
      </c>
      <c r="AK423" s="69">
        <v>109.27354766949058</v>
      </c>
      <c r="AL423" s="69">
        <v>109.27355213337964</v>
      </c>
      <c r="AM423" s="69">
        <v>109.27354766949058</v>
      </c>
      <c r="AN423" s="69">
        <v>109.27354766949058</v>
      </c>
      <c r="AO423" s="70">
        <v>106.78660640004117</v>
      </c>
      <c r="AP423" s="69">
        <f t="shared" si="67"/>
        <v>106.75972550137753</v>
      </c>
      <c r="AQ423" s="69"/>
      <c r="AR423" s="69"/>
      <c r="AS423" s="69"/>
      <c r="AT423" s="71">
        <f t="shared" si="68"/>
        <v>-2.6880898663634412E-2</v>
      </c>
      <c r="AU423" s="69"/>
      <c r="AV423" s="72">
        <v>6.2501385431789043</v>
      </c>
      <c r="AW423" s="69">
        <v>3.5164839840608919</v>
      </c>
      <c r="AX423" s="73">
        <f t="shared" si="69"/>
        <v>-2.7336545591180124</v>
      </c>
      <c r="BD423" s="68"/>
      <c r="BH423" s="68"/>
    </row>
    <row r="424" spans="1:78" s="11" customFormat="1" ht="11.25" x14ac:dyDescent="0.2">
      <c r="A424" s="8">
        <v>810</v>
      </c>
      <c r="B424" s="9" t="s">
        <v>509</v>
      </c>
      <c r="C424" s="8">
        <v>1</v>
      </c>
      <c r="D424" s="64">
        <v>509183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65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 t="s">
        <v>90</v>
      </c>
      <c r="U424" s="11">
        <f t="shared" si="66"/>
        <v>509183</v>
      </c>
      <c r="V424" s="66">
        <f t="shared" si="60"/>
        <v>1.9009481127252079</v>
      </c>
      <c r="X424" s="11">
        <v>26611587.789733887</v>
      </c>
      <c r="Y424" s="11">
        <v>26785739</v>
      </c>
      <c r="Z424" s="11">
        <f t="shared" si="61"/>
        <v>174151.21026611328</v>
      </c>
      <c r="AA424" s="11">
        <f t="shared" si="62"/>
        <v>3310.5241448417887</v>
      </c>
      <c r="AC424" s="66">
        <v>100.47014299012287</v>
      </c>
      <c r="AD424" s="66">
        <f t="shared" si="63"/>
        <v>100.64197855261826</v>
      </c>
      <c r="AE424" s="67">
        <f t="shared" si="64"/>
        <v>0.17183556249538867</v>
      </c>
      <c r="AF424" s="11">
        <v>0</v>
      </c>
      <c r="AG424" s="68">
        <v>1</v>
      </c>
      <c r="AH424" s="66">
        <f t="shared" si="65"/>
        <v>100.64197855261826</v>
      </c>
      <c r="AK424" s="69">
        <v>100.47014299012287</v>
      </c>
      <c r="AL424" s="69">
        <v>100.47014299012287</v>
      </c>
      <c r="AM424" s="69">
        <v>100.47014299012287</v>
      </c>
      <c r="AN424" s="69">
        <v>100.47014299012287</v>
      </c>
      <c r="AO424" s="70">
        <v>100.71304246814188</v>
      </c>
      <c r="AP424" s="69">
        <f t="shared" si="67"/>
        <v>100.64197855261826</v>
      </c>
      <c r="AQ424" s="69"/>
      <c r="AR424" s="69"/>
      <c r="AS424" s="69"/>
      <c r="AT424" s="71">
        <f t="shared" si="68"/>
        <v>-7.1063915523623677E-2</v>
      </c>
      <c r="AU424" s="69"/>
      <c r="AV424" s="72">
        <v>2.8637560194527101</v>
      </c>
      <c r="AW424" s="69">
        <v>3.0429670200819183</v>
      </c>
      <c r="AX424" s="73">
        <f t="shared" si="69"/>
        <v>0.17921100062920825</v>
      </c>
      <c r="BD424" s="68"/>
      <c r="BH424" s="68"/>
    </row>
    <row r="425" spans="1:78" s="11" customFormat="1" ht="11.25" x14ac:dyDescent="0.2">
      <c r="A425" s="8">
        <v>815</v>
      </c>
      <c r="B425" s="9" t="s">
        <v>510</v>
      </c>
      <c r="C425" s="8">
        <v>1</v>
      </c>
      <c r="D425" s="64">
        <v>909354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65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 t="s">
        <v>90</v>
      </c>
      <c r="U425" s="11">
        <f t="shared" si="66"/>
        <v>909354</v>
      </c>
      <c r="V425" s="66">
        <f t="shared" si="60"/>
        <v>5.9014085247413206</v>
      </c>
      <c r="X425" s="11">
        <v>14522131.980000004</v>
      </c>
      <c r="Y425" s="11">
        <v>15409101</v>
      </c>
      <c r="Z425" s="11">
        <f t="shared" si="61"/>
        <v>886969.01999999583</v>
      </c>
      <c r="AA425" s="11">
        <f t="shared" si="62"/>
        <v>52343.665358094302</v>
      </c>
      <c r="AC425" s="66">
        <v>109.34327891030755</v>
      </c>
      <c r="AD425" s="66">
        <f t="shared" si="63"/>
        <v>105.74726462885309</v>
      </c>
      <c r="AE425" s="67">
        <f t="shared" si="64"/>
        <v>-3.5960142814544582</v>
      </c>
      <c r="AF425" s="11">
        <v>0</v>
      </c>
      <c r="AG425" s="68">
        <v>1</v>
      </c>
      <c r="AH425" s="66">
        <f t="shared" si="65"/>
        <v>105.74726462885309</v>
      </c>
      <c r="AK425" s="69">
        <v>109.34327891030755</v>
      </c>
      <c r="AL425" s="69">
        <v>109.34327891030755</v>
      </c>
      <c r="AM425" s="69">
        <v>109.34327891030755</v>
      </c>
      <c r="AN425" s="69">
        <v>109.34327891030755</v>
      </c>
      <c r="AO425" s="70">
        <v>105.6789787462767</v>
      </c>
      <c r="AP425" s="69">
        <f t="shared" si="67"/>
        <v>105.74726462885309</v>
      </c>
      <c r="AQ425" s="69"/>
      <c r="AR425" s="69"/>
      <c r="AS425" s="69"/>
      <c r="AT425" s="71">
        <f t="shared" si="68"/>
        <v>6.8285882576390122E-2</v>
      </c>
      <c r="AU425" s="69"/>
      <c r="AV425" s="72">
        <v>7.9365499554217998</v>
      </c>
      <c r="AW425" s="69">
        <v>4.1852317303309832</v>
      </c>
      <c r="AX425" s="73">
        <f t="shared" si="69"/>
        <v>-3.7513182250908166</v>
      </c>
      <c r="BD425" s="68"/>
      <c r="BH425" s="68"/>
    </row>
    <row r="426" spans="1:78" s="11" customFormat="1" ht="11.25" x14ac:dyDescent="0.2">
      <c r="A426" s="8">
        <v>817</v>
      </c>
      <c r="B426" s="9" t="s">
        <v>511</v>
      </c>
      <c r="C426" s="8">
        <v>1</v>
      </c>
      <c r="D426" s="64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65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 t="s">
        <v>90</v>
      </c>
      <c r="U426" s="11">
        <f t="shared" si="66"/>
        <v>0</v>
      </c>
      <c r="V426" s="66">
        <f t="shared" si="60"/>
        <v>0</v>
      </c>
      <c r="X426" s="11">
        <v>27035849.729459278</v>
      </c>
      <c r="Y426" s="11">
        <v>32361830</v>
      </c>
      <c r="Z426" s="11">
        <f t="shared" si="61"/>
        <v>5325980.2705407217</v>
      </c>
      <c r="AA426" s="11">
        <f t="shared" si="62"/>
        <v>0</v>
      </c>
      <c r="AC426" s="66">
        <v>100.24988659729645</v>
      </c>
      <c r="AD426" s="66">
        <f t="shared" si="63"/>
        <v>119.6996962323597</v>
      </c>
      <c r="AE426" s="67">
        <f t="shared" si="64"/>
        <v>19.449809635063247</v>
      </c>
      <c r="AF426" s="11">
        <v>0</v>
      </c>
      <c r="AG426" s="68">
        <v>1</v>
      </c>
      <c r="AH426" s="66">
        <f t="shared" si="65"/>
        <v>119.6996962323597</v>
      </c>
      <c r="AK426" s="69">
        <v>100.24988659729645</v>
      </c>
      <c r="AL426" s="69">
        <v>100.24988659729645</v>
      </c>
      <c r="AM426" s="69">
        <v>100.24988659729645</v>
      </c>
      <c r="AN426" s="69">
        <v>100.24988659729645</v>
      </c>
      <c r="AO426" s="70">
        <v>100.24988659729645</v>
      </c>
      <c r="AP426" s="69">
        <f t="shared" si="67"/>
        <v>119.6996962323597</v>
      </c>
      <c r="AQ426" s="69"/>
      <c r="AR426" s="69"/>
      <c r="AS426" s="69"/>
      <c r="AT426" s="71">
        <f t="shared" si="68"/>
        <v>19.449809635063247</v>
      </c>
      <c r="AU426" s="69"/>
      <c r="AV426" s="72">
        <v>10.484629380871496</v>
      </c>
      <c r="AW426" s="69">
        <v>31.920115065664454</v>
      </c>
      <c r="AX426" s="73">
        <f t="shared" si="69"/>
        <v>21.435485684792958</v>
      </c>
      <c r="BD426" s="68"/>
      <c r="BH426" s="68"/>
    </row>
    <row r="427" spans="1:78" s="11" customFormat="1" ht="11.25" x14ac:dyDescent="0.2">
      <c r="A427" s="8">
        <v>818</v>
      </c>
      <c r="B427" s="9" t="s">
        <v>512</v>
      </c>
      <c r="C427" s="8">
        <v>1</v>
      </c>
      <c r="D427" s="64">
        <v>525000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65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 t="s">
        <v>90</v>
      </c>
      <c r="U427" s="11">
        <f t="shared" si="66"/>
        <v>525000</v>
      </c>
      <c r="V427" s="66">
        <f t="shared" si="60"/>
        <v>4.0752409010737987</v>
      </c>
      <c r="X427" s="11">
        <v>11960851.490000004</v>
      </c>
      <c r="Y427" s="11">
        <v>12882674</v>
      </c>
      <c r="Z427" s="11">
        <f t="shared" si="61"/>
        <v>921822.50999999605</v>
      </c>
      <c r="AA427" s="11">
        <f t="shared" si="62"/>
        <v>37566.487962824947</v>
      </c>
      <c r="AC427" s="66">
        <v>109.66358311560282</v>
      </c>
      <c r="AD427" s="66">
        <f t="shared" si="63"/>
        <v>107.3929186628265</v>
      </c>
      <c r="AE427" s="67">
        <f t="shared" si="64"/>
        <v>-2.270664452776316</v>
      </c>
      <c r="AF427" s="11">
        <v>0</v>
      </c>
      <c r="AG427" s="68">
        <v>1</v>
      </c>
      <c r="AH427" s="66">
        <f t="shared" si="65"/>
        <v>107.3929186628265</v>
      </c>
      <c r="AK427" s="69">
        <v>109.66358311560282</v>
      </c>
      <c r="AL427" s="69">
        <v>109.82189364331127</v>
      </c>
      <c r="AM427" s="69">
        <v>109.66358311560282</v>
      </c>
      <c r="AN427" s="69">
        <v>109.66358311560282</v>
      </c>
      <c r="AO427" s="70">
        <v>107.28915162157409</v>
      </c>
      <c r="AP427" s="69">
        <f t="shared" si="67"/>
        <v>107.3929186628265</v>
      </c>
      <c r="AQ427" s="69"/>
      <c r="AR427" s="69"/>
      <c r="AS427" s="69"/>
      <c r="AT427" s="71">
        <f t="shared" si="68"/>
        <v>0.10376704125241076</v>
      </c>
      <c r="AU427" s="69"/>
      <c r="AV427" s="72">
        <v>9.1797669538112796</v>
      </c>
      <c r="AW427" s="69">
        <v>6.8372778071722022</v>
      </c>
      <c r="AX427" s="73">
        <f t="shared" si="69"/>
        <v>-2.3424891466390774</v>
      </c>
      <c r="BD427" s="68"/>
      <c r="BH427" s="68"/>
    </row>
    <row r="428" spans="1:78" s="11" customFormat="1" ht="11.25" x14ac:dyDescent="0.2">
      <c r="A428" s="8">
        <v>821</v>
      </c>
      <c r="B428" s="9" t="s">
        <v>513</v>
      </c>
      <c r="C428" s="8">
        <v>1</v>
      </c>
      <c r="D428" s="64">
        <v>915491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65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 t="s">
        <v>90</v>
      </c>
      <c r="U428" s="11">
        <f t="shared" si="66"/>
        <v>915491</v>
      </c>
      <c r="V428" s="66">
        <f t="shared" si="60"/>
        <v>2.8542893859485519</v>
      </c>
      <c r="X428" s="11">
        <v>30840956.849999994</v>
      </c>
      <c r="Y428" s="11">
        <v>32074218</v>
      </c>
      <c r="Z428" s="11">
        <f t="shared" si="61"/>
        <v>1233261.150000006</v>
      </c>
      <c r="AA428" s="11">
        <f t="shared" si="62"/>
        <v>35200.842105477219</v>
      </c>
      <c r="AC428" s="66">
        <v>104.75534260220954</v>
      </c>
      <c r="AD428" s="66">
        <f t="shared" si="63"/>
        <v>103.88464052435691</v>
      </c>
      <c r="AE428" s="67">
        <f t="shared" si="64"/>
        <v>-0.8707020778526271</v>
      </c>
      <c r="AF428" s="11">
        <v>0</v>
      </c>
      <c r="AG428" s="68">
        <v>1</v>
      </c>
      <c r="AH428" s="66">
        <f t="shared" si="65"/>
        <v>103.88464052435691</v>
      </c>
      <c r="AK428" s="69">
        <v>104.75534260220954</v>
      </c>
      <c r="AL428" s="69">
        <v>104.75534260220954</v>
      </c>
      <c r="AM428" s="69">
        <v>104.75534260220954</v>
      </c>
      <c r="AN428" s="69">
        <v>104.75534260220954</v>
      </c>
      <c r="AO428" s="70">
        <v>103.91655373663384</v>
      </c>
      <c r="AP428" s="69">
        <f t="shared" si="67"/>
        <v>103.88464052435691</v>
      </c>
      <c r="AQ428" s="69"/>
      <c r="AR428" s="69"/>
      <c r="AS428" s="69"/>
      <c r="AT428" s="71">
        <f t="shared" si="68"/>
        <v>-3.1913212276933223E-2</v>
      </c>
      <c r="AU428" s="69"/>
      <c r="AV428" s="72">
        <v>5.5485744522887748</v>
      </c>
      <c r="AW428" s="69">
        <v>4.6403678158639581</v>
      </c>
      <c r="AX428" s="73">
        <f t="shared" si="69"/>
        <v>-0.90820663642481669</v>
      </c>
      <c r="BD428" s="68"/>
      <c r="BH428" s="68"/>
    </row>
    <row r="429" spans="1:78" s="11" customFormat="1" ht="11.25" x14ac:dyDescent="0.2">
      <c r="A429" s="8">
        <v>823</v>
      </c>
      <c r="B429" s="9" t="s">
        <v>514</v>
      </c>
      <c r="C429" s="8">
        <v>1</v>
      </c>
      <c r="D429" s="64">
        <v>1715200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65">
        <v>75000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 t="s">
        <v>90</v>
      </c>
      <c r="U429" s="11">
        <f t="shared" si="66"/>
        <v>1790200</v>
      </c>
      <c r="V429" s="66">
        <f t="shared" si="60"/>
        <v>4.1491245711031945</v>
      </c>
      <c r="X429" s="11">
        <v>43068009.264110669</v>
      </c>
      <c r="Y429" s="11">
        <v>43146451</v>
      </c>
      <c r="Z429" s="11">
        <f t="shared" si="61"/>
        <v>78441.735889330506</v>
      </c>
      <c r="AA429" s="11">
        <f t="shared" si="62"/>
        <v>3254.6453377840849</v>
      </c>
      <c r="AC429" s="66">
        <v>99.399673773624016</v>
      </c>
      <c r="AD429" s="66">
        <f t="shared" si="63"/>
        <v>100.17457758516413</v>
      </c>
      <c r="AE429" s="67">
        <f t="shared" si="64"/>
        <v>0.77490381154011345</v>
      </c>
      <c r="AF429" s="11">
        <v>0</v>
      </c>
      <c r="AG429" s="68">
        <v>1</v>
      </c>
      <c r="AH429" s="66">
        <f t="shared" si="65"/>
        <v>100.17457758516413</v>
      </c>
      <c r="AK429" s="69">
        <v>99.399673773624016</v>
      </c>
      <c r="AL429" s="69">
        <v>99.329247348009915</v>
      </c>
      <c r="AM429" s="69">
        <v>99.399673773624016</v>
      </c>
      <c r="AN429" s="69">
        <v>99.399673773624016</v>
      </c>
      <c r="AO429" s="70">
        <v>100.15710562202152</v>
      </c>
      <c r="AP429" s="69">
        <f t="shared" si="67"/>
        <v>100.17457758516413</v>
      </c>
      <c r="AQ429" s="69"/>
      <c r="AR429" s="69"/>
      <c r="AS429" s="69"/>
      <c r="AT429" s="71">
        <f t="shared" si="68"/>
        <v>1.7471963142611457E-2</v>
      </c>
      <c r="AU429" s="69"/>
      <c r="AV429" s="72">
        <v>10.279448472470461</v>
      </c>
      <c r="AW429" s="69">
        <v>11.147553390892323</v>
      </c>
      <c r="AX429" s="73">
        <f t="shared" si="69"/>
        <v>0.86810491842186188</v>
      </c>
      <c r="BD429" s="68"/>
      <c r="BH429" s="68"/>
      <c r="BX429" s="8"/>
      <c r="BY429" s="8"/>
      <c r="BZ429" s="8"/>
    </row>
    <row r="430" spans="1:78" s="11" customFormat="1" ht="11.25" x14ac:dyDescent="0.2">
      <c r="A430" s="8">
        <v>825</v>
      </c>
      <c r="B430" s="9" t="s">
        <v>515</v>
      </c>
      <c r="C430" s="8">
        <v>1</v>
      </c>
      <c r="D430" s="64">
        <v>863466.1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65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 t="s">
        <v>90</v>
      </c>
      <c r="U430" s="11">
        <f t="shared" si="66"/>
        <v>863466.1</v>
      </c>
      <c r="V430" s="66">
        <f t="shared" si="60"/>
        <v>1.841486123954331</v>
      </c>
      <c r="X430" s="11">
        <v>46465556.500000007</v>
      </c>
      <c r="Y430" s="11">
        <v>46889633.800000004</v>
      </c>
      <c r="Z430" s="11">
        <f t="shared" si="61"/>
        <v>424077.29999999702</v>
      </c>
      <c r="AA430" s="11">
        <f t="shared" si="62"/>
        <v>7809.3246343401252</v>
      </c>
      <c r="AC430" s="66">
        <v>101.34677058153527</v>
      </c>
      <c r="AD430" s="66">
        <f t="shared" si="63"/>
        <v>100.89586353144324</v>
      </c>
      <c r="AE430" s="67">
        <f t="shared" si="64"/>
        <v>-0.45090705009202736</v>
      </c>
      <c r="AF430" s="11">
        <v>0</v>
      </c>
      <c r="AG430" s="68">
        <v>1</v>
      </c>
      <c r="AH430" s="66">
        <f t="shared" si="65"/>
        <v>100.89586353144324</v>
      </c>
      <c r="AK430" s="69">
        <v>101.34677058153527</v>
      </c>
      <c r="AL430" s="69">
        <v>101.34677102877181</v>
      </c>
      <c r="AM430" s="69">
        <v>101.34677058153527</v>
      </c>
      <c r="AN430" s="69">
        <v>101.34677058153527</v>
      </c>
      <c r="AO430" s="70">
        <v>100.84499271143166</v>
      </c>
      <c r="AP430" s="69">
        <f t="shared" si="67"/>
        <v>100.89586353144324</v>
      </c>
      <c r="AQ430" s="69"/>
      <c r="AR430" s="69"/>
      <c r="AS430" s="69"/>
      <c r="AT430" s="71">
        <f t="shared" si="68"/>
        <v>5.0870820011581941E-2</v>
      </c>
      <c r="AU430" s="69"/>
      <c r="AV430" s="72">
        <v>6.585512661298198</v>
      </c>
      <c r="AW430" s="69">
        <v>6.0920936160506143</v>
      </c>
      <c r="AX430" s="73">
        <f t="shared" si="69"/>
        <v>-0.49341904524758373</v>
      </c>
      <c r="BD430" s="68"/>
      <c r="BH430" s="68"/>
    </row>
    <row r="431" spans="1:78" s="11" customFormat="1" ht="11.25" x14ac:dyDescent="0.2">
      <c r="A431" s="8">
        <v>828</v>
      </c>
      <c r="B431" s="9" t="s">
        <v>516</v>
      </c>
      <c r="C431" s="8">
        <v>1</v>
      </c>
      <c r="D431" s="64">
        <v>2421962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65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 t="s">
        <v>90</v>
      </c>
      <c r="U431" s="11">
        <f t="shared" si="66"/>
        <v>2421962</v>
      </c>
      <c r="V431" s="66">
        <f t="shared" si="60"/>
        <v>4.6544794263592726</v>
      </c>
      <c r="X431" s="11">
        <v>52221931.380522214</v>
      </c>
      <c r="Y431" s="11">
        <v>52035078</v>
      </c>
      <c r="Z431" s="11">
        <f t="shared" si="61"/>
        <v>0</v>
      </c>
      <c r="AA431" s="11">
        <f t="shared" si="62"/>
        <v>0</v>
      </c>
      <c r="AC431" s="66">
        <v>99.964736765481121</v>
      </c>
      <c r="AD431" s="66">
        <f t="shared" si="63"/>
        <v>99.642193661585054</v>
      </c>
      <c r="AE431" s="67">
        <f t="shared" si="64"/>
        <v>-0.32254310389606644</v>
      </c>
      <c r="AF431" s="11">
        <v>0</v>
      </c>
      <c r="AG431" s="68">
        <v>1</v>
      </c>
      <c r="AH431" s="66">
        <f t="shared" si="65"/>
        <v>99.642193661585054</v>
      </c>
      <c r="AK431" s="69">
        <v>99.964736765481121</v>
      </c>
      <c r="AL431" s="69">
        <v>99.95695350530201</v>
      </c>
      <c r="AM431" s="69">
        <v>99.95695350530201</v>
      </c>
      <c r="AN431" s="69">
        <v>99.964736765481121</v>
      </c>
      <c r="AO431" s="70">
        <v>99.745497002870735</v>
      </c>
      <c r="AP431" s="69">
        <f t="shared" si="67"/>
        <v>99.642193661585054</v>
      </c>
      <c r="AQ431" s="69"/>
      <c r="AR431" s="69"/>
      <c r="AS431" s="69"/>
      <c r="AT431" s="71">
        <f t="shared" si="68"/>
        <v>-0.10330334128568097</v>
      </c>
      <c r="AU431" s="69"/>
      <c r="AV431" s="72">
        <v>5.820588125786208</v>
      </c>
      <c r="AW431" s="69">
        <v>5.4791507144091058</v>
      </c>
      <c r="AX431" s="73">
        <f t="shared" si="69"/>
        <v>-0.34143741137710215</v>
      </c>
      <c r="BD431" s="68"/>
      <c r="BH431" s="68"/>
    </row>
    <row r="432" spans="1:78" s="11" customFormat="1" ht="11.25" x14ac:dyDescent="0.2">
      <c r="A432" s="8">
        <v>829</v>
      </c>
      <c r="B432" s="9" t="s">
        <v>517</v>
      </c>
      <c r="C432" s="8">
        <v>1</v>
      </c>
      <c r="D432" s="64">
        <v>608351.56999999995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65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 t="s">
        <v>90</v>
      </c>
      <c r="U432" s="11">
        <f t="shared" si="66"/>
        <v>608351.56999999995</v>
      </c>
      <c r="V432" s="66">
        <f t="shared" si="60"/>
        <v>2.6508910192554493</v>
      </c>
      <c r="X432" s="11">
        <v>19205858.345507938</v>
      </c>
      <c r="Y432" s="11">
        <v>22948946.810000002</v>
      </c>
      <c r="Z432" s="11">
        <f t="shared" si="61"/>
        <v>3743088.464492064</v>
      </c>
      <c r="AA432" s="11">
        <f t="shared" si="62"/>
        <v>99225.195948006818</v>
      </c>
      <c r="AC432" s="66">
        <v>116.73692805253306</v>
      </c>
      <c r="AD432" s="66">
        <f t="shared" si="63"/>
        <v>118.97266554294002</v>
      </c>
      <c r="AE432" s="67">
        <f t="shared" si="64"/>
        <v>2.2357374904069616</v>
      </c>
      <c r="AF432" s="11">
        <v>0</v>
      </c>
      <c r="AG432" s="68">
        <v>1</v>
      </c>
      <c r="AH432" s="66">
        <f t="shared" si="65"/>
        <v>118.97266554294002</v>
      </c>
      <c r="AK432" s="69">
        <v>116.73692805253306</v>
      </c>
      <c r="AL432" s="69">
        <v>116.73693315163356</v>
      </c>
      <c r="AM432" s="69">
        <v>116.73692805253306</v>
      </c>
      <c r="AN432" s="69">
        <v>116.73692805253306</v>
      </c>
      <c r="AO432" s="70">
        <v>118.97266554294002</v>
      </c>
      <c r="AP432" s="69">
        <f t="shared" si="67"/>
        <v>118.97266554294002</v>
      </c>
      <c r="AQ432" s="69"/>
      <c r="AR432" s="69"/>
      <c r="AS432" s="69"/>
      <c r="AT432" s="71">
        <f t="shared" si="68"/>
        <v>0</v>
      </c>
      <c r="AU432" s="69"/>
      <c r="AV432" s="72">
        <v>5.594832051350652</v>
      </c>
      <c r="AW432" s="69">
        <v>7.6425635517968828</v>
      </c>
      <c r="AX432" s="73">
        <f t="shared" si="69"/>
        <v>2.0477315004462309</v>
      </c>
      <c r="BD432" s="68"/>
      <c r="BH432" s="68"/>
    </row>
    <row r="433" spans="1:60" ht="11.25" x14ac:dyDescent="0.2">
      <c r="A433" s="8">
        <v>830</v>
      </c>
      <c r="B433" s="9" t="s">
        <v>518</v>
      </c>
      <c r="C433" s="8">
        <v>1</v>
      </c>
      <c r="D433" s="64">
        <v>792000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30000</v>
      </c>
      <c r="K433" s="65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 t="s">
        <v>90</v>
      </c>
      <c r="U433" s="11">
        <f t="shared" si="66"/>
        <v>822000</v>
      </c>
      <c r="V433" s="66">
        <f t="shared" si="60"/>
        <v>4.6273757802926481</v>
      </c>
      <c r="W433" s="11"/>
      <c r="X433" s="11">
        <v>12893971.225288942</v>
      </c>
      <c r="Y433" s="11">
        <v>17763848</v>
      </c>
      <c r="Z433" s="11">
        <f t="shared" si="61"/>
        <v>4869876.7747110575</v>
      </c>
      <c r="AA433" s="11">
        <f t="shared" si="62"/>
        <v>225347.49840307626</v>
      </c>
      <c r="AB433" s="11"/>
      <c r="AC433" s="66">
        <v>131.73016044854253</v>
      </c>
      <c r="AD433" s="66">
        <f t="shared" si="63"/>
        <v>136.02093718961206</v>
      </c>
      <c r="AE433" s="67">
        <f t="shared" si="64"/>
        <v>4.2907767410695214</v>
      </c>
      <c r="AF433" s="11">
        <v>0</v>
      </c>
      <c r="AG433" s="68">
        <v>1</v>
      </c>
      <c r="AH433" s="66">
        <f t="shared" si="65"/>
        <v>136.02093718961206</v>
      </c>
      <c r="AI433" s="11"/>
      <c r="AJ433" s="11"/>
      <c r="AK433" s="69">
        <v>131.73016044854253</v>
      </c>
      <c r="AL433" s="69">
        <v>131.73016044854253</v>
      </c>
      <c r="AM433" s="69">
        <v>131.73016044854253</v>
      </c>
      <c r="AN433" s="69">
        <v>131.73016044854253</v>
      </c>
      <c r="AO433" s="70">
        <v>136.11299383177408</v>
      </c>
      <c r="AP433" s="69">
        <f t="shared" si="67"/>
        <v>136.02093718961206</v>
      </c>
      <c r="AQ433" s="69"/>
      <c r="AR433" s="69"/>
      <c r="AS433" s="69"/>
      <c r="AT433" s="71">
        <f t="shared" si="68"/>
        <v>-9.2056642162020808E-2</v>
      </c>
      <c r="AU433" s="69"/>
      <c r="AV433" s="72">
        <v>18.581668750482734</v>
      </c>
      <c r="AW433" s="69">
        <v>22.398707209437873</v>
      </c>
      <c r="AX433" s="73">
        <f t="shared" si="69"/>
        <v>3.8170384589551389</v>
      </c>
      <c r="BD433" s="68"/>
      <c r="BH433" s="68"/>
    </row>
    <row r="434" spans="1:60" ht="11.25" x14ac:dyDescent="0.2">
      <c r="A434" s="8">
        <v>832</v>
      </c>
      <c r="B434" s="9" t="s">
        <v>519</v>
      </c>
      <c r="C434" s="8">
        <v>1</v>
      </c>
      <c r="D434" s="64">
        <v>1541909</v>
      </c>
      <c r="E434" s="11">
        <v>50</v>
      </c>
      <c r="F434" s="11">
        <v>51440</v>
      </c>
      <c r="G434" s="11">
        <v>0</v>
      </c>
      <c r="H434" s="11">
        <v>0</v>
      </c>
      <c r="I434" s="11">
        <v>0</v>
      </c>
      <c r="J434" s="11">
        <v>0</v>
      </c>
      <c r="K434" s="65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 t="s">
        <v>90</v>
      </c>
      <c r="U434" s="11">
        <f t="shared" si="66"/>
        <v>1593399</v>
      </c>
      <c r="V434" s="66">
        <f t="shared" si="60"/>
        <v>5.4035467486950042</v>
      </c>
      <c r="W434" s="11"/>
      <c r="X434" s="11">
        <v>29486021.359115418</v>
      </c>
      <c r="Y434" s="11">
        <v>29488021</v>
      </c>
      <c r="Z434" s="11">
        <f t="shared" si="61"/>
        <v>1999.6408845819533</v>
      </c>
      <c r="AA434" s="11">
        <f t="shared" si="62"/>
        <v>108.05153000440416</v>
      </c>
      <c r="AB434" s="11"/>
      <c r="AC434" s="66">
        <v>100.03866518218571</v>
      </c>
      <c r="AD434" s="66">
        <f t="shared" si="63"/>
        <v>100.00641520716388</v>
      </c>
      <c r="AE434" s="67">
        <f t="shared" si="64"/>
        <v>-3.2249975021827026E-2</v>
      </c>
      <c r="AF434" s="11">
        <v>0</v>
      </c>
      <c r="AG434" s="68">
        <v>1</v>
      </c>
      <c r="AH434" s="66">
        <f t="shared" si="65"/>
        <v>100.00641520716388</v>
      </c>
      <c r="AI434" s="11"/>
      <c r="AJ434" s="11"/>
      <c r="AK434" s="69">
        <v>100.03866518218571</v>
      </c>
      <c r="AL434" s="69">
        <v>100.08640566085161</v>
      </c>
      <c r="AM434" s="69">
        <v>99.927466199241579</v>
      </c>
      <c r="AN434" s="69">
        <v>100.03866518218571</v>
      </c>
      <c r="AO434" s="70">
        <v>100.00641520716388</v>
      </c>
      <c r="AP434" s="69">
        <f t="shared" si="67"/>
        <v>100.00641520716388</v>
      </c>
      <c r="AQ434" s="69"/>
      <c r="AR434" s="69"/>
      <c r="AS434" s="69"/>
      <c r="AT434" s="71">
        <f t="shared" si="68"/>
        <v>0</v>
      </c>
      <c r="AU434" s="69"/>
      <c r="AV434" s="72">
        <v>5.5478090753121903</v>
      </c>
      <c r="AW434" s="69">
        <v>5.5117222749388848</v>
      </c>
      <c r="AX434" s="73">
        <f t="shared" si="69"/>
        <v>-3.6086800373305472E-2</v>
      </c>
      <c r="BD434" s="68"/>
      <c r="BH434" s="68"/>
    </row>
    <row r="435" spans="1:60" ht="11.25" x14ac:dyDescent="0.2">
      <c r="A435" s="8">
        <v>851</v>
      </c>
      <c r="B435" s="9" t="s">
        <v>520</v>
      </c>
      <c r="C435" s="8">
        <v>1</v>
      </c>
      <c r="D435" s="64">
        <v>327796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65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 t="s">
        <v>90</v>
      </c>
      <c r="U435" s="11">
        <f t="shared" si="66"/>
        <v>327796</v>
      </c>
      <c r="V435" s="66">
        <f t="shared" si="60"/>
        <v>3.057756862639744</v>
      </c>
      <c r="W435" s="11"/>
      <c r="X435" s="11">
        <v>10599770.639894003</v>
      </c>
      <c r="Y435" s="11">
        <v>10720146</v>
      </c>
      <c r="Z435" s="11">
        <f t="shared" si="61"/>
        <v>120375.36010599695</v>
      </c>
      <c r="AA435" s="11">
        <f t="shared" si="62"/>
        <v>3680.7858345684263</v>
      </c>
      <c r="AB435" s="11"/>
      <c r="AC435" s="66">
        <v>100.86670309459305</v>
      </c>
      <c r="AD435" s="66">
        <f t="shared" si="63"/>
        <v>101.1009160314491</v>
      </c>
      <c r="AE435" s="67">
        <f t="shared" si="64"/>
        <v>0.23421293685605349</v>
      </c>
      <c r="AF435" s="11">
        <v>0</v>
      </c>
      <c r="AG435" s="68">
        <v>1</v>
      </c>
      <c r="AH435" s="66">
        <f t="shared" si="65"/>
        <v>101.1009160314491</v>
      </c>
      <c r="AI435" s="11"/>
      <c r="AJ435" s="11"/>
      <c r="AK435" s="69">
        <v>100.86670309459305</v>
      </c>
      <c r="AL435" s="69">
        <v>100.90228263814865</v>
      </c>
      <c r="AM435" s="69">
        <v>100.86670309459305</v>
      </c>
      <c r="AN435" s="69">
        <v>100.86670309459305</v>
      </c>
      <c r="AO435" s="70">
        <v>101.08003830773862</v>
      </c>
      <c r="AP435" s="69">
        <f t="shared" si="67"/>
        <v>101.1009160314491</v>
      </c>
      <c r="AQ435" s="69"/>
      <c r="AR435" s="69"/>
      <c r="AS435" s="69"/>
      <c r="AT435" s="71">
        <f t="shared" si="68"/>
        <v>2.087772371048402E-2</v>
      </c>
      <c r="AU435" s="69"/>
      <c r="AV435" s="72">
        <v>8.9982273686554279</v>
      </c>
      <c r="AW435" s="69">
        <v>9.260907927433399</v>
      </c>
      <c r="AX435" s="73">
        <f t="shared" si="69"/>
        <v>0.26268055877797103</v>
      </c>
      <c r="BD435" s="68"/>
      <c r="BH435" s="68"/>
    </row>
    <row r="436" spans="1:60" ht="11.25" x14ac:dyDescent="0.2">
      <c r="A436" s="8">
        <v>852</v>
      </c>
      <c r="B436" s="9" t="s">
        <v>521</v>
      </c>
      <c r="C436" s="8">
        <v>1</v>
      </c>
      <c r="D436" s="64">
        <v>302156</v>
      </c>
      <c r="E436" s="11">
        <v>0</v>
      </c>
      <c r="F436" s="11">
        <v>1640</v>
      </c>
      <c r="G436" s="11">
        <v>0</v>
      </c>
      <c r="H436" s="11">
        <v>0</v>
      </c>
      <c r="I436" s="11">
        <v>0</v>
      </c>
      <c r="J436" s="11">
        <v>0</v>
      </c>
      <c r="K436" s="65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 t="s">
        <v>90</v>
      </c>
      <c r="U436" s="11">
        <f t="shared" si="66"/>
        <v>303796</v>
      </c>
      <c r="V436" s="66">
        <f t="shared" si="60"/>
        <v>2.0135694361851808</v>
      </c>
      <c r="W436" s="11"/>
      <c r="X436" s="11">
        <v>14548100.2422</v>
      </c>
      <c r="Y436" s="11">
        <v>15087436</v>
      </c>
      <c r="Z436" s="11">
        <f t="shared" si="61"/>
        <v>539335.75779999979</v>
      </c>
      <c r="AA436" s="11">
        <f t="shared" si="62"/>
        <v>10859.899977478528</v>
      </c>
      <c r="AB436" s="11"/>
      <c r="AC436" s="66">
        <v>111.08794013789837</v>
      </c>
      <c r="AD436" s="66">
        <f t="shared" si="63"/>
        <v>103.63261078095654</v>
      </c>
      <c r="AE436" s="67">
        <f t="shared" si="64"/>
        <v>-7.4553293569418315</v>
      </c>
      <c r="AF436" s="11">
        <v>0</v>
      </c>
      <c r="AG436" s="68">
        <v>1</v>
      </c>
      <c r="AH436" s="66">
        <f t="shared" si="65"/>
        <v>103.63261078095654</v>
      </c>
      <c r="AI436" s="11"/>
      <c r="AJ436" s="11"/>
      <c r="AK436" s="69">
        <v>111.08794013789837</v>
      </c>
      <c r="AL436" s="69">
        <v>111.02587045857753</v>
      </c>
      <c r="AM436" s="69">
        <v>111.08794013789837</v>
      </c>
      <c r="AN436" s="69">
        <v>111.08794013789837</v>
      </c>
      <c r="AO436" s="70">
        <v>103.6167037465226</v>
      </c>
      <c r="AP436" s="69">
        <f t="shared" si="67"/>
        <v>103.63261078095654</v>
      </c>
      <c r="AQ436" s="69"/>
      <c r="AR436" s="69"/>
      <c r="AS436" s="69"/>
      <c r="AT436" s="71">
        <f t="shared" si="68"/>
        <v>1.5907034433936929E-2</v>
      </c>
      <c r="AU436" s="69"/>
      <c r="AV436" s="72">
        <v>11.568910596448221</v>
      </c>
      <c r="AW436" s="69">
        <v>3.944227372993911</v>
      </c>
      <c r="AX436" s="73">
        <f t="shared" si="69"/>
        <v>-7.6246832234543103</v>
      </c>
      <c r="BD436" s="68"/>
      <c r="BH436" s="68"/>
    </row>
    <row r="437" spans="1:60" ht="11.25" x14ac:dyDescent="0.2">
      <c r="A437" s="8">
        <v>853</v>
      </c>
      <c r="B437" s="9" t="s">
        <v>522</v>
      </c>
      <c r="C437" s="8">
        <v>1</v>
      </c>
      <c r="D437" s="64">
        <v>1843795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65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 t="s">
        <v>90</v>
      </c>
      <c r="U437" s="11">
        <f t="shared" si="66"/>
        <v>1843795</v>
      </c>
      <c r="V437" s="66">
        <f t="shared" si="60"/>
        <v>6.0624638007818623</v>
      </c>
      <c r="W437" s="11"/>
      <c r="X437" s="11">
        <v>29763086.943302374</v>
      </c>
      <c r="Y437" s="11">
        <v>30413295</v>
      </c>
      <c r="Z437" s="11">
        <f t="shared" si="61"/>
        <v>650208.05669762567</v>
      </c>
      <c r="AA437" s="11">
        <f t="shared" si="62"/>
        <v>39418.628067060759</v>
      </c>
      <c r="AB437" s="11"/>
      <c r="AC437" s="66">
        <v>103.78110933555753</v>
      </c>
      <c r="AD437" s="66">
        <f t="shared" si="63"/>
        <v>102.05217096531047</v>
      </c>
      <c r="AE437" s="67">
        <f t="shared" si="64"/>
        <v>-1.7289383702470644</v>
      </c>
      <c r="AF437" s="11">
        <v>0</v>
      </c>
      <c r="AG437" s="68">
        <v>1</v>
      </c>
      <c r="AH437" s="66">
        <f t="shared" si="65"/>
        <v>102.05217096531047</v>
      </c>
      <c r="AI437" s="11"/>
      <c r="AJ437" s="11"/>
      <c r="AK437" s="69">
        <v>103.78110933555753</v>
      </c>
      <c r="AL437" s="69">
        <v>103.78110933555753</v>
      </c>
      <c r="AM437" s="69">
        <v>103.78110933555753</v>
      </c>
      <c r="AN437" s="69">
        <v>103.78110933555753</v>
      </c>
      <c r="AO437" s="70">
        <v>102.05217096531047</v>
      </c>
      <c r="AP437" s="69">
        <f t="shared" si="67"/>
        <v>102.05217096531047</v>
      </c>
      <c r="AQ437" s="69"/>
      <c r="AR437" s="69"/>
      <c r="AS437" s="69"/>
      <c r="AT437" s="71">
        <f t="shared" si="68"/>
        <v>0</v>
      </c>
      <c r="AU437" s="69"/>
      <c r="AV437" s="72">
        <v>6.2484080273631788</v>
      </c>
      <c r="AW437" s="69">
        <v>4.3701151515879459</v>
      </c>
      <c r="AX437" s="73">
        <f t="shared" si="69"/>
        <v>-1.8782928757752329</v>
      </c>
      <c r="BD437" s="68"/>
      <c r="BH437" s="68"/>
    </row>
    <row r="438" spans="1:60" ht="11.25" x14ac:dyDescent="0.2">
      <c r="A438" s="8">
        <v>855</v>
      </c>
      <c r="B438" s="9" t="s">
        <v>523</v>
      </c>
      <c r="C438" s="8">
        <v>1</v>
      </c>
      <c r="D438" s="64">
        <v>433000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65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 t="s">
        <v>90</v>
      </c>
      <c r="U438" s="11">
        <f t="shared" si="66"/>
        <v>433000</v>
      </c>
      <c r="V438" s="66">
        <f t="shared" si="60"/>
        <v>3.494570502758128</v>
      </c>
      <c r="W438" s="11"/>
      <c r="X438" s="11">
        <v>10531538.940105317</v>
      </c>
      <c r="Y438" s="11">
        <v>12390650</v>
      </c>
      <c r="Z438" s="11">
        <f t="shared" si="61"/>
        <v>1859111.0598946828</v>
      </c>
      <c r="AA438" s="11">
        <f t="shared" si="62"/>
        <v>64967.946712593577</v>
      </c>
      <c r="AB438" s="11"/>
      <c r="AC438" s="66">
        <v>123.12302695201399</v>
      </c>
      <c r="AD438" s="66">
        <f t="shared" si="63"/>
        <v>117.03590637024361</v>
      </c>
      <c r="AE438" s="67">
        <f t="shared" si="64"/>
        <v>-6.0871205817703782</v>
      </c>
      <c r="AF438" s="11">
        <v>0</v>
      </c>
      <c r="AG438" s="68">
        <v>1</v>
      </c>
      <c r="AH438" s="66">
        <f t="shared" si="65"/>
        <v>117.03590637024361</v>
      </c>
      <c r="AI438" s="11"/>
      <c r="AJ438" s="11"/>
      <c r="AK438" s="69">
        <v>123.12302695201399</v>
      </c>
      <c r="AL438" s="69">
        <v>123.12302695201399</v>
      </c>
      <c r="AM438" s="69">
        <v>123.12302695201399</v>
      </c>
      <c r="AN438" s="69">
        <v>123.12302695201399</v>
      </c>
      <c r="AO438" s="70">
        <v>116.94377609244985</v>
      </c>
      <c r="AP438" s="69">
        <f t="shared" si="67"/>
        <v>117.03590637024361</v>
      </c>
      <c r="AQ438" s="69"/>
      <c r="AR438" s="69"/>
      <c r="AS438" s="69"/>
      <c r="AT438" s="71">
        <f t="shared" si="68"/>
        <v>9.2130277793756932E-2</v>
      </c>
      <c r="AU438" s="69"/>
      <c r="AV438" s="72">
        <v>9.7815571806314257</v>
      </c>
      <c r="AW438" s="69">
        <v>4.205177388444076</v>
      </c>
      <c r="AX438" s="73">
        <f t="shared" si="69"/>
        <v>-5.5763797921873497</v>
      </c>
      <c r="BD438" s="68"/>
      <c r="BH438" s="68"/>
    </row>
    <row r="439" spans="1:60" ht="11.25" x14ac:dyDescent="0.2">
      <c r="A439" s="8">
        <v>860</v>
      </c>
      <c r="B439" s="9" t="s">
        <v>524</v>
      </c>
      <c r="C439" s="8">
        <v>1</v>
      </c>
      <c r="D439" s="64">
        <v>319518</v>
      </c>
      <c r="E439" s="11">
        <v>0</v>
      </c>
      <c r="F439" s="11">
        <v>27626</v>
      </c>
      <c r="G439" s="11">
        <v>0</v>
      </c>
      <c r="H439" s="11">
        <v>0</v>
      </c>
      <c r="I439" s="11">
        <v>0</v>
      </c>
      <c r="J439" s="11">
        <v>0</v>
      </c>
      <c r="K439" s="65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 t="s">
        <v>101</v>
      </c>
      <c r="U439" s="11">
        <f t="shared" si="66"/>
        <v>123481.40000000002</v>
      </c>
      <c r="V439" s="66">
        <f t="shared" si="60"/>
        <v>0.86903122963583046</v>
      </c>
      <c r="W439" s="11"/>
      <c r="X439" s="11">
        <v>12791606.58</v>
      </c>
      <c r="Y439" s="11">
        <v>14209086.6</v>
      </c>
      <c r="Z439" s="11">
        <f t="shared" si="61"/>
        <v>1417480.0199999996</v>
      </c>
      <c r="AA439" s="11">
        <f t="shared" si="62"/>
        <v>12318.344047648212</v>
      </c>
      <c r="AB439" s="11"/>
      <c r="AC439" s="66">
        <v>115.63047242979043</v>
      </c>
      <c r="AD439" s="66">
        <f t="shared" si="63"/>
        <v>110.9850288715833</v>
      </c>
      <c r="AE439" s="67">
        <f t="shared" si="64"/>
        <v>-4.6454435582071341</v>
      </c>
      <c r="AF439" s="11">
        <v>0</v>
      </c>
      <c r="AG439" s="68">
        <v>1</v>
      </c>
      <c r="AH439" s="66">
        <f t="shared" si="65"/>
        <v>110.9850288715833</v>
      </c>
      <c r="AI439" s="11"/>
      <c r="AJ439" s="11"/>
      <c r="AK439" s="69">
        <v>115.63047242979043</v>
      </c>
      <c r="AL439" s="69">
        <v>115.41619203940905</v>
      </c>
      <c r="AM439" s="69">
        <v>115.63047242979043</v>
      </c>
      <c r="AN439" s="69">
        <v>115.63047242979043</v>
      </c>
      <c r="AO439" s="70">
        <v>110.78368322642007</v>
      </c>
      <c r="AP439" s="69">
        <f t="shared" si="67"/>
        <v>110.9850288715833</v>
      </c>
      <c r="AQ439" s="69"/>
      <c r="AR439" s="69"/>
      <c r="AS439" s="69"/>
      <c r="AT439" s="71">
        <f t="shared" si="68"/>
        <v>0.20134564516322939</v>
      </c>
      <c r="AU439" s="69"/>
      <c r="AV439" s="72">
        <v>10.076952686821656</v>
      </c>
      <c r="AW439" s="69">
        <v>5.5802781777945558</v>
      </c>
      <c r="AX439" s="73">
        <f t="shared" si="69"/>
        <v>-4.4966745090271001</v>
      </c>
      <c r="BD439" s="68"/>
      <c r="BH439" s="68"/>
    </row>
    <row r="440" spans="1:60" ht="11.25" x14ac:dyDescent="0.2">
      <c r="A440" s="8">
        <v>871</v>
      </c>
      <c r="B440" s="9" t="s">
        <v>525</v>
      </c>
      <c r="C440" s="8">
        <v>1</v>
      </c>
      <c r="D440" s="64">
        <v>1172795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65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 t="s">
        <v>90</v>
      </c>
      <c r="U440" s="11">
        <f t="shared" si="66"/>
        <v>1172795</v>
      </c>
      <c r="V440" s="66">
        <f t="shared" si="60"/>
        <v>3.4324295630791175</v>
      </c>
      <c r="W440" s="11"/>
      <c r="X440" s="11">
        <v>24972413.579999994</v>
      </c>
      <c r="Y440" s="11">
        <v>34168071.870000005</v>
      </c>
      <c r="Z440" s="11">
        <f t="shared" si="61"/>
        <v>9195658.2900000103</v>
      </c>
      <c r="AA440" s="11">
        <f t="shared" si="62"/>
        <v>315634.49366569601</v>
      </c>
      <c r="AB440" s="11"/>
      <c r="AC440" s="66">
        <v>140.17862692337891</v>
      </c>
      <c r="AD440" s="66">
        <f t="shared" si="63"/>
        <v>135.55933337355177</v>
      </c>
      <c r="AE440" s="67">
        <f t="shared" si="64"/>
        <v>-4.6192935498271481</v>
      </c>
      <c r="AF440" s="11">
        <v>0</v>
      </c>
      <c r="AG440" s="68">
        <v>1</v>
      </c>
      <c r="AH440" s="66">
        <f t="shared" si="65"/>
        <v>135.55933337355177</v>
      </c>
      <c r="AI440" s="11"/>
      <c r="AJ440" s="11"/>
      <c r="AK440" s="69">
        <v>140.17862692337891</v>
      </c>
      <c r="AL440" s="69">
        <v>140.17862692337891</v>
      </c>
      <c r="AM440" s="69">
        <v>140.17862692337891</v>
      </c>
      <c r="AN440" s="69">
        <v>140.17862692337891</v>
      </c>
      <c r="AO440" s="70">
        <v>135.59407886356175</v>
      </c>
      <c r="AP440" s="69">
        <f t="shared" si="67"/>
        <v>135.55933337355177</v>
      </c>
      <c r="AQ440" s="69"/>
      <c r="AR440" s="69"/>
      <c r="AS440" s="69"/>
      <c r="AT440" s="71">
        <f t="shared" si="68"/>
        <v>-3.474549000998195E-2</v>
      </c>
      <c r="AU440" s="69"/>
      <c r="AV440" s="72">
        <v>3.744702345008053</v>
      </c>
      <c r="AW440" s="69">
        <v>0.28594368718953594</v>
      </c>
      <c r="AX440" s="73">
        <f t="shared" si="69"/>
        <v>-3.458758657818517</v>
      </c>
      <c r="BD440" s="68"/>
      <c r="BH440" s="68"/>
    </row>
    <row r="441" spans="1:60" ht="11.25" x14ac:dyDescent="0.2">
      <c r="A441" s="8">
        <v>872</v>
      </c>
      <c r="B441" s="9" t="s">
        <v>526</v>
      </c>
      <c r="C441" s="8">
        <v>1</v>
      </c>
      <c r="D441" s="64">
        <v>1788560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65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 t="s">
        <v>90</v>
      </c>
      <c r="U441" s="11">
        <f t="shared" si="66"/>
        <v>1788560</v>
      </c>
      <c r="V441" s="66">
        <f t="shared" si="60"/>
        <v>5.1329155239126143</v>
      </c>
      <c r="W441" s="11"/>
      <c r="X441" s="11">
        <v>34786651.119999997</v>
      </c>
      <c r="Y441" s="11">
        <v>34844914</v>
      </c>
      <c r="Z441" s="11">
        <f t="shared" si="61"/>
        <v>58262.880000002682</v>
      </c>
      <c r="AA441" s="11">
        <f t="shared" si="62"/>
        <v>2990.5844121987157</v>
      </c>
      <c r="AB441" s="11"/>
      <c r="AC441" s="66">
        <v>97.981556431519522</v>
      </c>
      <c r="AD441" s="66">
        <f t="shared" si="63"/>
        <v>100.15888938373843</v>
      </c>
      <c r="AE441" s="67">
        <f t="shared" si="64"/>
        <v>2.1773329522189044</v>
      </c>
      <c r="AF441" s="11">
        <v>0</v>
      </c>
      <c r="AG441" s="68">
        <v>1</v>
      </c>
      <c r="AH441" s="66">
        <f t="shared" si="65"/>
        <v>100.15888938373843</v>
      </c>
      <c r="AI441" s="11"/>
      <c r="AJ441" s="11"/>
      <c r="AK441" s="69">
        <v>97.981556431519522</v>
      </c>
      <c r="AL441" s="69">
        <v>97.981556431519522</v>
      </c>
      <c r="AM441" s="69">
        <v>97.981556431519522</v>
      </c>
      <c r="AN441" s="69">
        <v>97.981556431519522</v>
      </c>
      <c r="AO441" s="70">
        <v>100.14525269716947</v>
      </c>
      <c r="AP441" s="69">
        <f t="shared" si="67"/>
        <v>100.15888938373843</v>
      </c>
      <c r="AQ441" s="69"/>
      <c r="AR441" s="69"/>
      <c r="AS441" s="69"/>
      <c r="AT441" s="71">
        <f t="shared" si="68"/>
        <v>1.3636686568958112E-2</v>
      </c>
      <c r="AU441" s="69"/>
      <c r="AV441" s="72">
        <v>7.489577593309046</v>
      </c>
      <c r="AW441" s="69">
        <v>9.8876276790477373</v>
      </c>
      <c r="AX441" s="73">
        <f t="shared" si="69"/>
        <v>2.3980500857386913</v>
      </c>
      <c r="BD441" s="68"/>
      <c r="BH441" s="68"/>
    </row>
    <row r="442" spans="1:60" ht="11.25" x14ac:dyDescent="0.2">
      <c r="A442" s="8">
        <v>873</v>
      </c>
      <c r="B442" s="9" t="s">
        <v>527</v>
      </c>
      <c r="C442" s="8">
        <v>1</v>
      </c>
      <c r="D442" s="64">
        <v>229814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65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 t="s">
        <v>90</v>
      </c>
      <c r="U442" s="11">
        <f t="shared" si="66"/>
        <v>229814</v>
      </c>
      <c r="V442" s="66">
        <f t="shared" si="60"/>
        <v>1.6797759908850292</v>
      </c>
      <c r="W442" s="11"/>
      <c r="X442" s="11">
        <v>12906720.28764</v>
      </c>
      <c r="Y442" s="11">
        <v>13681229</v>
      </c>
      <c r="Z442" s="11">
        <f t="shared" si="61"/>
        <v>774508.71236000024</v>
      </c>
      <c r="AA442" s="11">
        <f t="shared" si="62"/>
        <v>13010.011397536075</v>
      </c>
      <c r="AB442" s="11"/>
      <c r="AC442" s="66">
        <v>109.8789375527024</v>
      </c>
      <c r="AD442" s="66">
        <f t="shared" si="63"/>
        <v>105.90001707631104</v>
      </c>
      <c r="AE442" s="67">
        <f t="shared" si="64"/>
        <v>-3.9789204763913517</v>
      </c>
      <c r="AF442" s="11">
        <v>0</v>
      </c>
      <c r="AG442" s="68">
        <v>1</v>
      </c>
      <c r="AH442" s="66">
        <f t="shared" si="65"/>
        <v>105.90001707631104</v>
      </c>
      <c r="AI442" s="11"/>
      <c r="AJ442" s="11"/>
      <c r="AK442" s="69">
        <v>109.8789375527024</v>
      </c>
      <c r="AL442" s="69">
        <v>109.8789375527024</v>
      </c>
      <c r="AM442" s="69">
        <v>109.8789375527024</v>
      </c>
      <c r="AN442" s="69">
        <v>109.8789375527024</v>
      </c>
      <c r="AO442" s="70">
        <v>105.90001707631104</v>
      </c>
      <c r="AP442" s="69">
        <f t="shared" si="67"/>
        <v>105.90001707631104</v>
      </c>
      <c r="AQ442" s="69"/>
      <c r="AR442" s="69"/>
      <c r="AS442" s="69"/>
      <c r="AT442" s="71">
        <f t="shared" si="68"/>
        <v>0</v>
      </c>
      <c r="AU442" s="69"/>
      <c r="AV442" s="72">
        <v>10.401100897121458</v>
      </c>
      <c r="AW442" s="69">
        <v>6.3270573622580164</v>
      </c>
      <c r="AX442" s="73">
        <f t="shared" si="69"/>
        <v>-4.0740435348634412</v>
      </c>
      <c r="BD442" s="68"/>
      <c r="BH442" s="68"/>
    </row>
    <row r="443" spans="1:60" ht="11.25" x14ac:dyDescent="0.2">
      <c r="A443" s="8">
        <v>876</v>
      </c>
      <c r="B443" s="9" t="s">
        <v>528</v>
      </c>
      <c r="C443" s="8">
        <v>1</v>
      </c>
      <c r="D443" s="64">
        <v>400000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65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 t="s">
        <v>90</v>
      </c>
      <c r="U443" s="11">
        <f t="shared" si="66"/>
        <v>400000</v>
      </c>
      <c r="V443" s="66">
        <f t="shared" si="60"/>
        <v>1.6044874304454697</v>
      </c>
      <c r="W443" s="11"/>
      <c r="X443" s="11">
        <v>24914513.250249147</v>
      </c>
      <c r="Y443" s="11">
        <v>24930080</v>
      </c>
      <c r="Z443" s="11">
        <f t="shared" si="61"/>
        <v>15566.749750852585</v>
      </c>
      <c r="AA443" s="11">
        <f t="shared" si="62"/>
        <v>249.76654308133121</v>
      </c>
      <c r="AB443" s="11"/>
      <c r="AC443" s="66">
        <v>100.10633658407535</v>
      </c>
      <c r="AD443" s="66">
        <f t="shared" si="63"/>
        <v>100.06147815553899</v>
      </c>
      <c r="AE443" s="67">
        <f t="shared" si="64"/>
        <v>-4.4858428536358019E-2</v>
      </c>
      <c r="AF443" s="11">
        <v>0</v>
      </c>
      <c r="AG443" s="68">
        <v>1</v>
      </c>
      <c r="AH443" s="66">
        <f t="shared" si="65"/>
        <v>100.06147815553899</v>
      </c>
      <c r="AI443" s="11"/>
      <c r="AJ443" s="11"/>
      <c r="AK443" s="69">
        <v>100.10633658407535</v>
      </c>
      <c r="AL443" s="69">
        <v>100.10633658407535</v>
      </c>
      <c r="AM443" s="69">
        <v>100.10633658407535</v>
      </c>
      <c r="AN443" s="69">
        <v>100.10633658407535</v>
      </c>
      <c r="AO443" s="70">
        <v>100.06300656030203</v>
      </c>
      <c r="AP443" s="69">
        <f t="shared" si="67"/>
        <v>100.06147815553899</v>
      </c>
      <c r="AQ443" s="69"/>
      <c r="AR443" s="69"/>
      <c r="AS443" s="69"/>
      <c r="AT443" s="71">
        <f t="shared" si="68"/>
        <v>-1.528404763035951E-3</v>
      </c>
      <c r="AU443" s="69"/>
      <c r="AV443" s="72">
        <v>8.9400949540993153</v>
      </c>
      <c r="AW443" s="69">
        <v>8.8904651918527655</v>
      </c>
      <c r="AX443" s="73">
        <f t="shared" si="69"/>
        <v>-4.9629762246549802E-2</v>
      </c>
      <c r="BD443" s="68"/>
      <c r="BH443" s="68"/>
    </row>
    <row r="444" spans="1:60" ht="11.25" x14ac:dyDescent="0.2">
      <c r="A444" s="8">
        <v>878</v>
      </c>
      <c r="B444" s="9" t="s">
        <v>529</v>
      </c>
      <c r="C444" s="8">
        <v>1</v>
      </c>
      <c r="D444" s="64">
        <v>806452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65">
        <v>25000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 t="s">
        <v>90</v>
      </c>
      <c r="U444" s="11">
        <f t="shared" si="66"/>
        <v>831452</v>
      </c>
      <c r="V444" s="66">
        <f t="shared" si="60"/>
        <v>4.1563104908683615</v>
      </c>
      <c r="W444" s="11"/>
      <c r="X444" s="11">
        <v>19173060.333461732</v>
      </c>
      <c r="Y444" s="11">
        <v>20004569</v>
      </c>
      <c r="Z444" s="11">
        <f t="shared" si="61"/>
        <v>831508.66653826833</v>
      </c>
      <c r="AA444" s="11">
        <f t="shared" si="62"/>
        <v>34560.081939809672</v>
      </c>
      <c r="AB444" s="11"/>
      <c r="AC444" s="66">
        <v>109.96968938664486</v>
      </c>
      <c r="AD444" s="66">
        <f t="shared" si="63"/>
        <v>104.15660604378105</v>
      </c>
      <c r="AE444" s="67">
        <f t="shared" si="64"/>
        <v>-5.8130833428638056</v>
      </c>
      <c r="AF444" s="11">
        <v>0</v>
      </c>
      <c r="AG444" s="68">
        <v>1</v>
      </c>
      <c r="AH444" s="66">
        <f t="shared" si="65"/>
        <v>104.15660604378105</v>
      </c>
      <c r="AI444" s="11"/>
      <c r="AJ444" s="11"/>
      <c r="AK444" s="69">
        <v>109.96968938664486</v>
      </c>
      <c r="AL444" s="69">
        <v>109.9696898375141</v>
      </c>
      <c r="AM444" s="69">
        <v>109.96968938664486</v>
      </c>
      <c r="AN444" s="69">
        <v>109.96968938664486</v>
      </c>
      <c r="AO444" s="70">
        <v>104.16161393756033</v>
      </c>
      <c r="AP444" s="69">
        <f t="shared" si="67"/>
        <v>104.15660604378105</v>
      </c>
      <c r="AQ444" s="69"/>
      <c r="AR444" s="69"/>
      <c r="AS444" s="69"/>
      <c r="AT444" s="71">
        <f t="shared" si="68"/>
        <v>-5.0078937792790157E-3</v>
      </c>
      <c r="AU444" s="69"/>
      <c r="AV444" s="72">
        <v>9.282792949702813</v>
      </c>
      <c r="AW444" s="69">
        <v>3.3100951690826879</v>
      </c>
      <c r="AX444" s="73">
        <f t="shared" si="69"/>
        <v>-5.9726977806201251</v>
      </c>
      <c r="BD444" s="68"/>
      <c r="BH444" s="68"/>
    </row>
    <row r="445" spans="1:60" ht="11.25" x14ac:dyDescent="0.2">
      <c r="A445" s="8">
        <v>879</v>
      </c>
      <c r="B445" s="9" t="s">
        <v>530</v>
      </c>
      <c r="C445" s="8">
        <v>1</v>
      </c>
      <c r="D445" s="64">
        <v>594688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65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 t="s">
        <v>90</v>
      </c>
      <c r="U445" s="11">
        <f t="shared" si="66"/>
        <v>594688</v>
      </c>
      <c r="V445" s="66">
        <f t="shared" si="60"/>
        <v>3.4033843645433977</v>
      </c>
      <c r="W445" s="11"/>
      <c r="X445" s="11">
        <v>16601530.709999997</v>
      </c>
      <c r="Y445" s="11">
        <v>17473430.453388829</v>
      </c>
      <c r="Z445" s="11">
        <f t="shared" si="61"/>
        <v>871899.74338883162</v>
      </c>
      <c r="AA445" s="11">
        <f t="shared" si="62"/>
        <v>29674.099540989504</v>
      </c>
      <c r="AB445" s="11"/>
      <c r="AC445" s="66">
        <v>107.10168057666837</v>
      </c>
      <c r="AD445" s="66">
        <f t="shared" si="63"/>
        <v>105.0731806515921</v>
      </c>
      <c r="AE445" s="67">
        <f t="shared" si="64"/>
        <v>-2.0284999250762752</v>
      </c>
      <c r="AF445" s="11">
        <v>0</v>
      </c>
      <c r="AG445" s="68">
        <v>1</v>
      </c>
      <c r="AH445" s="66">
        <f t="shared" si="65"/>
        <v>105.0731806515921</v>
      </c>
      <c r="AI445" s="11"/>
      <c r="AJ445" s="11"/>
      <c r="AK445" s="69">
        <v>107.10168057666837</v>
      </c>
      <c r="AL445" s="69">
        <v>107.14690082667811</v>
      </c>
      <c r="AM445" s="69">
        <v>107.10168057666837</v>
      </c>
      <c r="AN445" s="69">
        <v>107.10168057666837</v>
      </c>
      <c r="AO445" s="70">
        <v>104.89502319085349</v>
      </c>
      <c r="AP445" s="69">
        <f t="shared" si="67"/>
        <v>105.0731806515921</v>
      </c>
      <c r="AQ445" s="69"/>
      <c r="AR445" s="69"/>
      <c r="AS445" s="69"/>
      <c r="AT445" s="71">
        <f t="shared" si="68"/>
        <v>0.17815746073860339</v>
      </c>
      <c r="AU445" s="69"/>
      <c r="AV445" s="72">
        <v>10.328408315263493</v>
      </c>
      <c r="AW445" s="69">
        <v>8.2020136487621151</v>
      </c>
      <c r="AX445" s="73">
        <f t="shared" si="69"/>
        <v>-2.126394666501378</v>
      </c>
      <c r="BD445" s="68"/>
      <c r="BH445" s="68"/>
    </row>
    <row r="446" spans="1:60" ht="11.25" x14ac:dyDescent="0.2">
      <c r="A446" s="8">
        <v>885</v>
      </c>
      <c r="B446" s="9" t="s">
        <v>531</v>
      </c>
      <c r="C446" s="8">
        <v>1</v>
      </c>
      <c r="D446" s="64">
        <v>1328473</v>
      </c>
      <c r="E446" s="11">
        <v>6750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65">
        <v>44000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 t="s">
        <v>90</v>
      </c>
      <c r="U446" s="11">
        <f t="shared" si="66"/>
        <v>1379223</v>
      </c>
      <c r="V446" s="66">
        <f t="shared" si="60"/>
        <v>4.9404618366433732</v>
      </c>
      <c r="W446" s="11"/>
      <c r="X446" s="11">
        <v>26519398.819734812</v>
      </c>
      <c r="Y446" s="11">
        <v>27916884</v>
      </c>
      <c r="Z446" s="11">
        <f t="shared" si="61"/>
        <v>1397485.1802651882</v>
      </c>
      <c r="AA446" s="11">
        <f t="shared" si="62"/>
        <v>69042.22200374848</v>
      </c>
      <c r="AB446" s="11"/>
      <c r="AC446" s="66">
        <v>103.00285949416994</v>
      </c>
      <c r="AD446" s="66">
        <f t="shared" si="63"/>
        <v>105.00932531424077</v>
      </c>
      <c r="AE446" s="67">
        <f t="shared" si="64"/>
        <v>2.0064658200708294</v>
      </c>
      <c r="AF446" s="11">
        <v>0</v>
      </c>
      <c r="AG446" s="68">
        <v>1</v>
      </c>
      <c r="AH446" s="66">
        <f t="shared" si="65"/>
        <v>105.00932531424077</v>
      </c>
      <c r="AI446" s="11"/>
      <c r="AJ446" s="11"/>
      <c r="AK446" s="69">
        <v>103.00285949416994</v>
      </c>
      <c r="AL446" s="69">
        <v>103.11666705583515</v>
      </c>
      <c r="AM446" s="69">
        <v>103.00285949416994</v>
      </c>
      <c r="AN446" s="69">
        <v>103.00285949416994</v>
      </c>
      <c r="AO446" s="70">
        <v>104.97338740682783</v>
      </c>
      <c r="AP446" s="69">
        <f t="shared" si="67"/>
        <v>105.00932531424077</v>
      </c>
      <c r="AQ446" s="69"/>
      <c r="AR446" s="69"/>
      <c r="AS446" s="69"/>
      <c r="AT446" s="71">
        <f t="shared" si="68"/>
        <v>3.5937907412943559E-2</v>
      </c>
      <c r="AU446" s="69"/>
      <c r="AV446" s="72">
        <v>6.3121886447634692</v>
      </c>
      <c r="AW446" s="69">
        <v>8.4661320797932031</v>
      </c>
      <c r="AX446" s="73">
        <f t="shared" si="69"/>
        <v>2.153943435029734</v>
      </c>
      <c r="BD446" s="68"/>
      <c r="BH446" s="68"/>
    </row>
    <row r="447" spans="1:60" ht="11.25" x14ac:dyDescent="0.2">
      <c r="A447" s="8">
        <v>910</v>
      </c>
      <c r="B447" s="9" t="s">
        <v>532</v>
      </c>
      <c r="C447" s="8">
        <v>1</v>
      </c>
      <c r="D447" s="64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65">
        <v>0</v>
      </c>
      <c r="L447" s="11">
        <v>577000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 t="s">
        <v>90</v>
      </c>
      <c r="U447" s="11">
        <f t="shared" si="66"/>
        <v>577000</v>
      </c>
      <c r="V447" s="66">
        <f t="shared" si="60"/>
        <v>4.8626265278808667</v>
      </c>
      <c r="W447" s="11"/>
      <c r="X447" s="11">
        <v>9916498.0400991645</v>
      </c>
      <c r="Y447" s="11">
        <v>11866015.140000001</v>
      </c>
      <c r="Z447" s="11">
        <f t="shared" si="61"/>
        <v>1949517.0999008361</v>
      </c>
      <c r="AA447" s="11">
        <f t="shared" si="62"/>
        <v>94797.735665351793</v>
      </c>
      <c r="AB447" s="11"/>
      <c r="AC447" s="66">
        <v>119.4004350688779</v>
      </c>
      <c r="AD447" s="66">
        <f t="shared" si="63"/>
        <v>118.70337045129833</v>
      </c>
      <c r="AE447" s="67">
        <f t="shared" si="64"/>
        <v>-0.69706461757957072</v>
      </c>
      <c r="AF447" s="11">
        <v>0</v>
      </c>
      <c r="AG447" s="68">
        <v>1</v>
      </c>
      <c r="AH447" s="66">
        <f t="shared" si="65"/>
        <v>118.70337045129833</v>
      </c>
      <c r="AI447" s="11"/>
      <c r="AJ447" s="11"/>
      <c r="AK447" s="69">
        <v>119.4004350688779</v>
      </c>
      <c r="AL447" s="69">
        <v>119.07970659160192</v>
      </c>
      <c r="AM447" s="69">
        <v>119.07969316401757</v>
      </c>
      <c r="AN447" s="69">
        <v>119.4004350688779</v>
      </c>
      <c r="AO447" s="70">
        <v>118.70337045129833</v>
      </c>
      <c r="AP447" s="69">
        <f t="shared" si="67"/>
        <v>118.70337045129833</v>
      </c>
      <c r="AQ447" s="69"/>
      <c r="AR447" s="69"/>
      <c r="AS447" s="69"/>
      <c r="AT447" s="71">
        <f t="shared" si="68"/>
        <v>0</v>
      </c>
      <c r="AU447" s="69"/>
      <c r="AV447" s="72">
        <v>20.053770396445803</v>
      </c>
      <c r="AW447" s="69">
        <v>19.239608439652553</v>
      </c>
      <c r="AX447" s="73">
        <f t="shared" si="69"/>
        <v>-0.81416195679324943</v>
      </c>
      <c r="BD447" s="68"/>
      <c r="BH447" s="68"/>
    </row>
    <row r="448" spans="1:60" s="11" customFormat="1" ht="11.25" x14ac:dyDescent="0.2">
      <c r="A448" s="8">
        <v>915</v>
      </c>
      <c r="B448" s="9" t="s">
        <v>533</v>
      </c>
      <c r="C448" s="8">
        <v>1</v>
      </c>
      <c r="D448" s="64">
        <v>533988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65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 t="s">
        <v>90</v>
      </c>
      <c r="U448" s="11">
        <f t="shared" si="66"/>
        <v>533988</v>
      </c>
      <c r="V448" s="66">
        <f t="shared" si="60"/>
        <v>8.3946930670499889</v>
      </c>
      <c r="X448" s="11">
        <v>5446250.7874944638</v>
      </c>
      <c r="Y448" s="11">
        <v>6361018.7500000009</v>
      </c>
      <c r="Z448" s="11">
        <f t="shared" si="61"/>
        <v>914767.96250553709</v>
      </c>
      <c r="AA448" s="11">
        <f t="shared" si="62"/>
        <v>76791.962728046768</v>
      </c>
      <c r="AC448" s="66">
        <v>104.94156652285778</v>
      </c>
      <c r="AD448" s="66">
        <f t="shared" si="63"/>
        <v>115.38629109224328</v>
      </c>
      <c r="AE448" s="67">
        <f t="shared" si="64"/>
        <v>10.4447245693855</v>
      </c>
      <c r="AF448" s="11">
        <v>0</v>
      </c>
      <c r="AG448" s="68">
        <v>1</v>
      </c>
      <c r="AH448" s="66">
        <f t="shared" si="65"/>
        <v>115.38629109224328</v>
      </c>
      <c r="AK448" s="69">
        <v>104.94156652285778</v>
      </c>
      <c r="AL448" s="69">
        <v>90.453045361415235</v>
      </c>
      <c r="AM448" s="69">
        <v>90.453042105629095</v>
      </c>
      <c r="AN448" s="69">
        <v>104.94156652285778</v>
      </c>
      <c r="AO448" s="70">
        <v>115.38629109224328</v>
      </c>
      <c r="AP448" s="69">
        <f t="shared" si="67"/>
        <v>115.38629109224328</v>
      </c>
      <c r="AQ448" s="69"/>
      <c r="AR448" s="69"/>
      <c r="AS448" s="69"/>
      <c r="AT448" s="71">
        <f t="shared" si="68"/>
        <v>0</v>
      </c>
      <c r="AU448" s="69"/>
      <c r="AV448" s="72">
        <v>-1.4898465265025036</v>
      </c>
      <c r="AW448" s="69">
        <v>9.0709540644513229</v>
      </c>
      <c r="AX448" s="73">
        <f t="shared" si="69"/>
        <v>10.560800590953827</v>
      </c>
      <c r="BD448" s="68"/>
      <c r="BH448" s="68"/>
    </row>
    <row r="449" spans="1:78" s="11" customFormat="1" ht="11.25" x14ac:dyDescent="0.2">
      <c r="A449" s="8"/>
      <c r="B449" s="9"/>
      <c r="C449" s="8"/>
      <c r="D449" s="64"/>
      <c r="K449" s="65"/>
      <c r="V449" s="66"/>
      <c r="AC449" s="66"/>
      <c r="AD449" s="66"/>
      <c r="AE449" s="67"/>
      <c r="AF449" s="11">
        <v>0</v>
      </c>
      <c r="AG449" s="68"/>
      <c r="AH449" s="66"/>
      <c r="AK449" s="69"/>
      <c r="AL449" s="69"/>
      <c r="AM449" s="69"/>
      <c r="AN449" s="69"/>
      <c r="AO449" s="69"/>
      <c r="AP449" s="69"/>
      <c r="AQ449" s="69"/>
      <c r="AR449" s="69"/>
      <c r="AS449" s="69"/>
      <c r="AT449" s="75"/>
      <c r="AU449" s="69"/>
      <c r="AV449" s="72" t="str">
        <f>IF(C449=1,IFERROR((X449-#REF!)/#REF!*100,""),"")</f>
        <v/>
      </c>
      <c r="AW449" s="69" t="str">
        <f>IF(C449=1,IFERROR((Y449-#REF!)/#REF!*100,""),"")</f>
        <v/>
      </c>
      <c r="AX449" s="76" t="str">
        <f t="shared" si="69"/>
        <v/>
      </c>
      <c r="BD449" s="68"/>
    </row>
    <row r="450" spans="1:78" s="11" customFormat="1" ht="11.25" x14ac:dyDescent="0.2">
      <c r="A450" s="77">
        <v>999</v>
      </c>
      <c r="B450" s="78" t="s">
        <v>534</v>
      </c>
      <c r="C450" s="79"/>
      <c r="D450" s="80">
        <f t="shared" ref="D450:S450" si="70">SUM(D10:D448)</f>
        <v>150450811.25394088</v>
      </c>
      <c r="E450" s="81">
        <f t="shared" si="70"/>
        <v>53060250.855091467</v>
      </c>
      <c r="F450" s="81">
        <f t="shared" si="70"/>
        <v>5860036.5499999998</v>
      </c>
      <c r="G450" s="81">
        <f t="shared" si="70"/>
        <v>8524582.5396044403</v>
      </c>
      <c r="H450" s="81">
        <f t="shared" si="70"/>
        <v>7619188</v>
      </c>
      <c r="I450" s="81">
        <f t="shared" si="70"/>
        <v>28457907.39306898</v>
      </c>
      <c r="J450" s="81">
        <f t="shared" si="70"/>
        <v>358030136.98098922</v>
      </c>
      <c r="K450" s="82">
        <f t="shared" si="70"/>
        <v>183038088.53055027</v>
      </c>
      <c r="L450" s="81">
        <f t="shared" si="70"/>
        <v>350804536.44669032</v>
      </c>
      <c r="M450" s="81">
        <f t="shared" si="70"/>
        <v>3020224</v>
      </c>
      <c r="N450" s="81">
        <f t="shared" si="70"/>
        <v>14524536</v>
      </c>
      <c r="O450" s="81">
        <f t="shared" si="70"/>
        <v>57639506.872354284</v>
      </c>
      <c r="P450" s="81">
        <f t="shared" si="70"/>
        <v>0</v>
      </c>
      <c r="Q450" s="81">
        <f t="shared" si="70"/>
        <v>0</v>
      </c>
      <c r="R450" s="81">
        <f t="shared" si="70"/>
        <v>1788389</v>
      </c>
      <c r="S450" s="81">
        <f t="shared" si="70"/>
        <v>0</v>
      </c>
      <c r="T450" s="83"/>
      <c r="U450" s="80">
        <f>SUM(U10:U448)</f>
        <v>1130688627.7820854</v>
      </c>
      <c r="V450" s="82" t="s">
        <v>535</v>
      </c>
      <c r="W450" s="8"/>
      <c r="X450" s="84">
        <f t="shared" ref="X450:Y450" si="71">SUM(X10:X448)</f>
        <v>13963389872.29413</v>
      </c>
      <c r="Y450" s="85">
        <f t="shared" si="71"/>
        <v>17778107365.463619</v>
      </c>
      <c r="Z450" s="85">
        <f>SUM(Z10:Z448)</f>
        <v>3819677664.4699197</v>
      </c>
      <c r="AA450" s="86">
        <f>SUM(AA10:AA448)</f>
        <v>229601870.73072594</v>
      </c>
      <c r="AB450" s="8"/>
      <c r="AC450" s="87" t="s">
        <v>535</v>
      </c>
      <c r="AD450" s="88" t="s">
        <v>535</v>
      </c>
      <c r="AE450" s="88" t="s">
        <v>535</v>
      </c>
      <c r="AF450" s="89">
        <f>SUM(AF10:AF448)</f>
        <v>45832</v>
      </c>
      <c r="AG450" s="88">
        <f>COUNTIF(AG10:AG448,"=0")</f>
        <v>15</v>
      </c>
      <c r="AH450" s="90">
        <f t="shared" ref="AH450" si="72">SUM(AH10:AH448)/COUNTIF(AH10:AH448,"&gt;0")</f>
        <v>142.63549004524162</v>
      </c>
      <c r="AI450" s="91"/>
      <c r="AJ450" s="91"/>
      <c r="AK450" s="92">
        <f t="shared" ref="AK450:AR450" si="73">SUM(AK10:AK448)/COUNTIF(AK10:AK448,"&gt;0")</f>
        <v>144.49550761525714</v>
      </c>
      <c r="AL450" s="93">
        <f t="shared" si="73"/>
        <v>145.19115695717059</v>
      </c>
      <c r="AM450" s="93">
        <f t="shared" si="73"/>
        <v>144.69417963388079</v>
      </c>
      <c r="AN450" s="93">
        <f t="shared" si="73"/>
        <v>144.49550761525714</v>
      </c>
      <c r="AO450" s="93">
        <f t="shared" si="73"/>
        <v>142.95090957838127</v>
      </c>
      <c r="AP450" s="93">
        <f t="shared" si="73"/>
        <v>142.63549004524162</v>
      </c>
      <c r="AQ450" s="93" t="e">
        <f t="shared" si="73"/>
        <v>#DIV/0!</v>
      </c>
      <c r="AR450" s="93" t="e">
        <f t="shared" si="73"/>
        <v>#DIV/0!</v>
      </c>
      <c r="AS450" s="93"/>
      <c r="AT450" s="94">
        <f>SUM(AT10:AT448)/COUNTIF(AT10:AT448,"&lt;&gt;0")</f>
        <v>0.14205395472089397</v>
      </c>
      <c r="AU450" s="93"/>
      <c r="AV450" s="95" t="s">
        <v>535</v>
      </c>
      <c r="AW450" s="96" t="s">
        <v>535</v>
      </c>
      <c r="AX450" s="97">
        <f>SUM(AX10:AX448)/COUNTIF(AX10:AX448,"&lt;&gt;0")</f>
        <v>-1.126235046464555</v>
      </c>
    </row>
    <row r="451" spans="1:78" ht="11.25" customHeight="1" x14ac:dyDescent="0.2">
      <c r="B451" s="8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BX451" s="11"/>
      <c r="BY451" s="11"/>
      <c r="BZ451" s="11"/>
    </row>
    <row r="452" spans="1:78" ht="11.25" customHeight="1" x14ac:dyDescent="0.2"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78" x14ac:dyDescent="0.2">
      <c r="AK453" s="8"/>
      <c r="AL453" s="9"/>
    </row>
  </sheetData>
  <autoFilter ref="A9:AX9" xr:uid="{ABBD2E79-220B-484B-8F41-3CAB3B85FC6D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6" ma:contentTypeDescription="Create a new document." ma:contentTypeScope="" ma:versionID="57e7f16b06fffae05c8424d30e5bdbb2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6f86106f06ecdf706c6e02cff8704f74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B8AEB-EC62-4916-A6C4-DD640A0A2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ECA26-7260-4DFF-99C9-B19061F90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abvfnd24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Net School Spending Percentage Above Foundation Budget (Q3)</dc:title>
  <dc:creator>DESE</dc:creator>
  <cp:lastModifiedBy>Zou, Dong (EOE)</cp:lastModifiedBy>
  <dcterms:created xsi:type="dcterms:W3CDTF">2024-03-19T15:09:16Z</dcterms:created>
  <dcterms:modified xsi:type="dcterms:W3CDTF">2024-03-22T14:26:30Z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22 2024 12:00AM</vt:lpwstr>
  </property>
</Properties>
</file>