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360638\"/>
    </mc:Choice>
  </mc:AlternateContent>
  <xr:revisionPtr revIDLastSave="0" documentId="13_ncr:1_{EA83360B-8322-4284-990A-DA0B0266C2B0}" xr6:coauthVersionLast="45" xr6:coauthVersionMax="47" xr10:uidLastSave="{00000000-0000-0000-0000-000000000000}"/>
  <bookViews>
    <workbookView xWindow="-120" yWindow="-120" windowWidth="29040" windowHeight="15840" xr2:uid="{7E3BEEF2-2D19-4A43-AB4A-DE38FD5EA260}"/>
  </bookViews>
  <sheets>
    <sheet name="CB7" sheetId="1" r:id="rId1"/>
  </sheets>
  <definedNames>
    <definedName name="_xlnm._FilterDatabase" localSheetId="0" hidden="1">'CB7'!$A$1:$M$250</definedName>
    <definedName name="_xlnm.Print_Area" localSheetId="0">'CB7'!$B$1:$M$265</definedName>
    <definedName name="_xlnm.Print_Titles" localSheetId="0">'CB7'!$1:$1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3" i="1" l="1"/>
  <c r="J240" i="1"/>
  <c r="H234" i="1"/>
  <c r="I234" i="1" s="1"/>
  <c r="I233" i="1"/>
  <c r="H232" i="1"/>
  <c r="I231" i="1"/>
  <c r="H229" i="1"/>
  <c r="I229" i="1" s="1"/>
  <c r="I228" i="1"/>
  <c r="H227" i="1"/>
  <c r="I226" i="1"/>
  <c r="H219" i="1"/>
  <c r="I219" i="1" s="1"/>
  <c r="I218" i="1"/>
  <c r="H217" i="1"/>
  <c r="I217" i="1" s="1"/>
  <c r="H216" i="1"/>
  <c r="I216" i="1" s="1"/>
  <c r="I213" i="1"/>
  <c r="I212" i="1"/>
  <c r="J208" i="1"/>
  <c r="J179" i="1"/>
  <c r="J163" i="1"/>
  <c r="J120" i="1"/>
  <c r="J108" i="1"/>
  <c r="H101" i="1"/>
  <c r="H100" i="1"/>
  <c r="I100" i="1" s="1"/>
  <c r="H99" i="1"/>
  <c r="I99" i="1" s="1"/>
  <c r="H98" i="1"/>
  <c r="H97" i="1"/>
  <c r="I97" i="1" s="1"/>
  <c r="H96" i="1"/>
  <c r="H93" i="1"/>
  <c r="I93" i="1" s="1"/>
  <c r="I92" i="1"/>
  <c r="J202" i="1"/>
  <c r="J76" i="1"/>
  <c r="J52" i="1"/>
  <c r="J45" i="1"/>
  <c r="I33" i="1"/>
  <c r="H31" i="1"/>
  <c r="I30" i="1"/>
  <c r="H29" i="1"/>
  <c r="I29" i="1" s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H13" i="1"/>
  <c r="I13" i="1" s="1"/>
  <c r="H12" i="1"/>
  <c r="I12" i="1" s="1"/>
  <c r="I31" i="1" l="1"/>
  <c r="I101" i="1"/>
  <c r="I98" i="1"/>
  <c r="I227" i="1"/>
  <c r="I232" i="1"/>
  <c r="I96" i="1"/>
</calcChain>
</file>

<file path=xl/sharedStrings.xml><?xml version="1.0" encoding="utf-8"?>
<sst xmlns="http://schemas.openxmlformats.org/spreadsheetml/2006/main" count="1578" uniqueCount="613">
  <si>
    <t>Number</t>
  </si>
  <si>
    <t>State</t>
  </si>
  <si>
    <t>School Name</t>
  </si>
  <si>
    <t>Program Type</t>
  </si>
  <si>
    <t>Program Name</t>
  </si>
  <si>
    <t>DESE Program Code</t>
  </si>
  <si>
    <t xml:space="preserve">Days of Operation </t>
  </si>
  <si>
    <t>FY23
Annual Price</t>
  </si>
  <si>
    <t>FY23
Daily Price</t>
  </si>
  <si>
    <t>Comments</t>
  </si>
  <si>
    <t>MA</t>
  </si>
  <si>
    <t>Amego</t>
  </si>
  <si>
    <t>Res Ed</t>
  </si>
  <si>
    <t>Autistic</t>
  </si>
  <si>
    <t>5017A</t>
  </si>
  <si>
    <t>Day</t>
  </si>
  <si>
    <t>Amego School Day</t>
  </si>
  <si>
    <t>5017B</t>
  </si>
  <si>
    <t>CT</t>
  </si>
  <si>
    <t>American School for the Deaf</t>
  </si>
  <si>
    <t>MA Educational/Day - 
ASD CORE</t>
  </si>
  <si>
    <t>5021C</t>
  </si>
  <si>
    <t>5021E</t>
  </si>
  <si>
    <t>PACES 365 Res/PACES Day 215</t>
  </si>
  <si>
    <t>5021G</t>
  </si>
  <si>
    <t>PACES 180 Day Education</t>
  </si>
  <si>
    <t>5021L</t>
  </si>
  <si>
    <t>PACES 180 Day Education/
180 Residential</t>
  </si>
  <si>
    <t>5021M</t>
  </si>
  <si>
    <t>PACES 180 Day Residential</t>
  </si>
  <si>
    <t>5021N</t>
  </si>
  <si>
    <t>PACES Day Education 215</t>
  </si>
  <si>
    <t>5021O</t>
  </si>
  <si>
    <t>Program operates 8 days in June. 
Only 207 days can be claimed in FY23.</t>
  </si>
  <si>
    <t>PACES Day Residential 365</t>
  </si>
  <si>
    <t>5021P</t>
  </si>
  <si>
    <t>NH</t>
  </si>
  <si>
    <t>Becket</t>
  </si>
  <si>
    <t>Mount Prospect Academy/Campton</t>
  </si>
  <si>
    <t>6276Z</t>
  </si>
  <si>
    <t>New program code added: 
6276Z / 6276H</t>
  </si>
  <si>
    <t>6276H</t>
  </si>
  <si>
    <t>Mount Prospect Academy/Rummey</t>
  </si>
  <si>
    <t>6276Y</t>
  </si>
  <si>
    <t>New program code added: 
6276Y / 6276I</t>
  </si>
  <si>
    <t>6276I</t>
  </si>
  <si>
    <t>Mount Prospect 
Academy/Pike -Hall</t>
  </si>
  <si>
    <t>6276X</t>
  </si>
  <si>
    <t>New program code added: 
6276X / 6276J</t>
  </si>
  <si>
    <t>6276J</t>
  </si>
  <si>
    <t>New program code added:
 6276X / 6276J</t>
  </si>
  <si>
    <t>Mount Prospect 
Academy/Pike (Subacute)</t>
  </si>
  <si>
    <t>6276W</t>
  </si>
  <si>
    <t>New program code added:
6276W / 6276M</t>
  </si>
  <si>
    <t>6276M</t>
  </si>
  <si>
    <t>6276V</t>
  </si>
  <si>
    <t>New program code added: 
6276V / 6276N</t>
  </si>
  <si>
    <t>6276N</t>
  </si>
  <si>
    <t>Mount Prospect Academy/Hampton</t>
  </si>
  <si>
    <t>6277Z</t>
  </si>
  <si>
    <t>New program code added: 
6277Z / 6277A</t>
  </si>
  <si>
    <t>6277A</t>
  </si>
  <si>
    <t>Mount Prospect Academy/Warren</t>
  </si>
  <si>
    <t>6277Y</t>
  </si>
  <si>
    <t>New program code added:
6277Y/ 6277B</t>
  </si>
  <si>
    <t>6277B</t>
  </si>
  <si>
    <t>New program code added:
6277Y / 6277B</t>
  </si>
  <si>
    <t>Mount Proscpect 
Academy/ Plymouth Cast</t>
  </si>
  <si>
    <t>6277X</t>
  </si>
  <si>
    <t>New program code added: 
6277X / 6277C</t>
  </si>
  <si>
    <t>6277C</t>
  </si>
  <si>
    <t>Ashuelot Valley Academy</t>
  </si>
  <si>
    <t>6277W</t>
  </si>
  <si>
    <t>New program code added: 
6277W / 6277D</t>
  </si>
  <si>
    <t>6277D</t>
  </si>
  <si>
    <t>Squamscott River Academy 
at Mount Prospect</t>
  </si>
  <si>
    <t>6277V</t>
  </si>
  <si>
    <t>New program code added: 
 6277V/ 6277E</t>
  </si>
  <si>
    <t>6277E</t>
  </si>
  <si>
    <t>New program code added: 
6277V / 6277E</t>
  </si>
  <si>
    <t>VT</t>
  </si>
  <si>
    <t>Vermont School for Girls</t>
  </si>
  <si>
    <t>6276P</t>
  </si>
  <si>
    <t>NESFG Green Meadows Subacute</t>
  </si>
  <si>
    <t>6276S</t>
  </si>
  <si>
    <t>NESFG Intensive Residential</t>
  </si>
  <si>
    <t>6276T</t>
  </si>
  <si>
    <t>OH</t>
  </si>
  <si>
    <t>Bellefaire Jewish  Childrens Bureau</t>
  </si>
  <si>
    <t>Monarch School</t>
  </si>
  <si>
    <t>5121A</t>
  </si>
  <si>
    <t>Beth Israel Lahey Health</t>
  </si>
  <si>
    <t>Solstice Day Program</t>
  </si>
  <si>
    <t>6059A</t>
  </si>
  <si>
    <t>Beverly School for the Deaf</t>
  </si>
  <si>
    <t>BSD</t>
  </si>
  <si>
    <t>5134B</t>
  </si>
  <si>
    <t>Child. Comm. Ctr.</t>
  </si>
  <si>
    <t>5134C</t>
  </si>
  <si>
    <t>Boston College Campus School</t>
  </si>
  <si>
    <t>Campus School</t>
  </si>
  <si>
    <t>5157A</t>
  </si>
  <si>
    <t>Boston Higashi School</t>
  </si>
  <si>
    <t>Day Education</t>
  </si>
  <si>
    <t>5154A</t>
  </si>
  <si>
    <t>Residential Ed.</t>
  </si>
  <si>
    <t>5154B</t>
  </si>
  <si>
    <t>Residential Ed. 365</t>
  </si>
  <si>
    <t>5154C</t>
  </si>
  <si>
    <t>Branches School of the Berkshire</t>
  </si>
  <si>
    <t>Branches School</t>
  </si>
  <si>
    <t>5159A</t>
  </si>
  <si>
    <t>Brandon Residential Treatment Center</t>
  </si>
  <si>
    <t>Intensive Day</t>
  </si>
  <si>
    <t>5160C</t>
  </si>
  <si>
    <t>5160Q</t>
  </si>
  <si>
    <t>Annualized Day Rate for 
program 5160C</t>
  </si>
  <si>
    <t>Intensive Res.</t>
  </si>
  <si>
    <t>5160D</t>
  </si>
  <si>
    <t>Broccoli Hall, Inc.</t>
  </si>
  <si>
    <t>Corwin-Russell</t>
  </si>
  <si>
    <t>5165A</t>
  </si>
  <si>
    <t>Camp Sunshine Day</t>
  </si>
  <si>
    <t>Reed Academy Day</t>
  </si>
  <si>
    <t>5947C</t>
  </si>
  <si>
    <t>Cardinal Cushing School &amp; Training Ctr.</t>
  </si>
  <si>
    <t>Day/Vocational</t>
  </si>
  <si>
    <t>5296A</t>
  </si>
  <si>
    <t>Residential</t>
  </si>
  <si>
    <t>5296C</t>
  </si>
  <si>
    <t>Braintree St. Coletta</t>
  </si>
  <si>
    <t>6012A</t>
  </si>
  <si>
    <t>6012Q</t>
  </si>
  <si>
    <t>Annualized Day Rate for 
program 6012A</t>
  </si>
  <si>
    <t>Center for Applied Behavioral Instruction</t>
  </si>
  <si>
    <t>Day Program</t>
  </si>
  <si>
    <t>5224A</t>
  </si>
  <si>
    <t>Center for School Crisis Inter. &amp; Assess.</t>
  </si>
  <si>
    <t>Center School</t>
  </si>
  <si>
    <t>5227B</t>
  </si>
  <si>
    <t>Chapel Haven Schleifer Center, Inc.</t>
  </si>
  <si>
    <t>REACH Program</t>
  </si>
  <si>
    <t>5241A</t>
  </si>
  <si>
    <t>Children's Study Home</t>
  </si>
  <si>
    <t>Mill Pond Day Program</t>
  </si>
  <si>
    <t>5249A</t>
  </si>
  <si>
    <t>Clarke School for the Deaf</t>
  </si>
  <si>
    <t>5257A</t>
  </si>
  <si>
    <t>Preschool</t>
  </si>
  <si>
    <t>5257B</t>
  </si>
  <si>
    <t>Clarke School East</t>
  </si>
  <si>
    <t>5257D</t>
  </si>
  <si>
    <t>Clearway School, Inc.</t>
  </si>
  <si>
    <t>766 School</t>
  </si>
  <si>
    <t>5258A</t>
  </si>
  <si>
    <t>Summer</t>
  </si>
  <si>
    <t>5258B</t>
  </si>
  <si>
    <t>Community Therapeutic Day School</t>
  </si>
  <si>
    <t>Day School</t>
  </si>
  <si>
    <t>5265A</t>
  </si>
  <si>
    <t>5265B</t>
  </si>
  <si>
    <t>COMPASS, Inc.</t>
  </si>
  <si>
    <t>5110A</t>
  </si>
  <si>
    <t>Short Term Crisis</t>
  </si>
  <si>
    <t>5110B</t>
  </si>
  <si>
    <t>766 Day School</t>
  </si>
  <si>
    <t>5110C</t>
  </si>
  <si>
    <t>Cotting School, Inc.</t>
  </si>
  <si>
    <t>Cotting Day</t>
  </si>
  <si>
    <t>5274A</t>
  </si>
  <si>
    <t>Cotting Summer</t>
  </si>
  <si>
    <t>5274B</t>
  </si>
  <si>
    <t>HOPEhouse</t>
  </si>
  <si>
    <t>5274E</t>
  </si>
  <si>
    <t>Crossroads School  Children, Inc.</t>
  </si>
  <si>
    <t>Crossroads School</t>
  </si>
  <si>
    <t>5272A</t>
  </si>
  <si>
    <t>Crystal Springs, Inc.</t>
  </si>
  <si>
    <t>Main Program</t>
  </si>
  <si>
    <t>5297A</t>
  </si>
  <si>
    <t>Cutchins Programs for Children &amp; Fam.</t>
  </si>
  <si>
    <t>New Directions</t>
  </si>
  <si>
    <t>5811A</t>
  </si>
  <si>
    <t>Devereux Foundation of Mass., Inc.</t>
  </si>
  <si>
    <t>West Meadow</t>
  </si>
  <si>
    <t>5324B</t>
  </si>
  <si>
    <t>Devereux Glenholme</t>
  </si>
  <si>
    <t>Glenholme</t>
  </si>
  <si>
    <t>5324E</t>
  </si>
  <si>
    <t>5324P</t>
  </si>
  <si>
    <t>5324Q</t>
  </si>
  <si>
    <t>Annualized Day Rate for 
program 5324P</t>
  </si>
  <si>
    <t>CARES</t>
  </si>
  <si>
    <t>5530C</t>
  </si>
  <si>
    <t xml:space="preserve">Day </t>
  </si>
  <si>
    <t>5887Q</t>
  </si>
  <si>
    <t>Annualized Day Rate for 
program 5887B</t>
  </si>
  <si>
    <t>Easter Seals of New Hampshire</t>
  </si>
  <si>
    <t>Jolicouer - Krol Residential - Regular</t>
  </si>
  <si>
    <t>5338C</t>
  </si>
  <si>
    <t>Jolicouer - Krol Residential - Int</t>
  </si>
  <si>
    <t>5338D</t>
  </si>
  <si>
    <t>Jolicouer - Zachery Road Residential - Regular</t>
  </si>
  <si>
    <t>5338E</t>
  </si>
  <si>
    <t>Jolicouer - Zachery Road Residential - Intensive</t>
  </si>
  <si>
    <t>5338F</t>
  </si>
  <si>
    <t>Jolicouer - House III Males Residential - Regular</t>
  </si>
  <si>
    <t>5338G</t>
  </si>
  <si>
    <t>Jolicouer - House III Males Residential - Int</t>
  </si>
  <si>
    <t>5338H</t>
  </si>
  <si>
    <t>DVPMTL Disabled MSchool - Lancaster - Regular</t>
  </si>
  <si>
    <t>5338I</t>
  </si>
  <si>
    <t>DVPMTL Disabled MSchool - Lancaster - Int.</t>
  </si>
  <si>
    <t>5338J</t>
  </si>
  <si>
    <t>Evergreen Center, Inc.</t>
  </si>
  <si>
    <t>BDU</t>
  </si>
  <si>
    <t>5385A</t>
  </si>
  <si>
    <t>Multi H.</t>
  </si>
  <si>
    <t>5385B</t>
  </si>
  <si>
    <t>F. L. Chamberlain School, Inc.</t>
  </si>
  <si>
    <t>5238E</t>
  </si>
  <si>
    <t>365 Day Residential</t>
  </si>
  <si>
    <t>5238F</t>
  </si>
  <si>
    <t>Fall River Deaconess, Inc.</t>
  </si>
  <si>
    <t>Residential Program</t>
  </si>
  <si>
    <t>5303A</t>
  </si>
  <si>
    <t>5303C</t>
  </si>
  <si>
    <t>Franciscan Children's Hospital</t>
  </si>
  <si>
    <t>Kennedy Day</t>
  </si>
  <si>
    <t>5582Z</t>
  </si>
  <si>
    <t>New program code added:             5582Z/5582A</t>
  </si>
  <si>
    <t>5582A</t>
  </si>
  <si>
    <t>Greenwood School</t>
  </si>
  <si>
    <t>5451A</t>
  </si>
  <si>
    <t>5451B</t>
  </si>
  <si>
    <t>RI</t>
  </si>
  <si>
    <t>Groden Center</t>
  </si>
  <si>
    <t>Intensive Day Program Res students  (33 3/4 hours)</t>
  </si>
  <si>
    <t>5454Z</t>
  </si>
  <si>
    <t>New program code added:             5454Z/5454B</t>
  </si>
  <si>
    <t>5454B</t>
  </si>
  <si>
    <t>Resid. Inten.</t>
  </si>
  <si>
    <t>5454Y</t>
  </si>
  <si>
    <t>New program code added:             5454Y/5454C</t>
  </si>
  <si>
    <t>5454C</t>
  </si>
  <si>
    <t>Intensive Day Program Non Res Students (30 hours)</t>
  </si>
  <si>
    <t>5454X</t>
  </si>
  <si>
    <t>New program code added:             5454X/5454E</t>
  </si>
  <si>
    <t>5454E</t>
  </si>
  <si>
    <t>Grove</t>
  </si>
  <si>
    <t>Grove School</t>
  </si>
  <si>
    <t>5472A</t>
  </si>
  <si>
    <t>Hillcrest Educational Centers, Inc.</t>
  </si>
  <si>
    <t>Hillcrest Centers</t>
  </si>
  <si>
    <t>5088D</t>
  </si>
  <si>
    <t>Intensive Tx Unit</t>
  </si>
  <si>
    <t>5088E</t>
  </si>
  <si>
    <t>Housatonic Academy</t>
  </si>
  <si>
    <t>5088F</t>
  </si>
  <si>
    <t>Autism Spectrum Disorders</t>
  </si>
  <si>
    <t>5088G</t>
  </si>
  <si>
    <t>Hillcrest Inten -Day program</t>
  </si>
  <si>
    <t>5088H</t>
  </si>
  <si>
    <t>5088Q</t>
  </si>
  <si>
    <t>Annualized Day Rate for 
program 5088H</t>
  </si>
  <si>
    <t>Home for Little Wanderers</t>
  </si>
  <si>
    <t>Southeast Campus Res.</t>
  </si>
  <si>
    <t>5095A</t>
  </si>
  <si>
    <t>Southeast Campus Day</t>
  </si>
  <si>
    <t>5095B</t>
  </si>
  <si>
    <t>Clifford Day</t>
  </si>
  <si>
    <t>5785E</t>
  </si>
  <si>
    <t>Clifford Res</t>
  </si>
  <si>
    <t>5785F</t>
  </si>
  <si>
    <t>Clifford Academy 36 Day</t>
  </si>
  <si>
    <t>5785G</t>
  </si>
  <si>
    <t xml:space="preserve">Home for Little Wanderers </t>
  </si>
  <si>
    <t>Wediko School at The Home for Little Wanderers - Day</t>
  </si>
  <si>
    <t>5785H</t>
  </si>
  <si>
    <t>New program - approved part of the year. Approved for 84 days</t>
  </si>
  <si>
    <t>Wediko School at The Home for Little Wanderers - Res</t>
  </si>
  <si>
    <t>5785I</t>
  </si>
  <si>
    <t>Hopeful Journeys Education Center, Inc.</t>
  </si>
  <si>
    <t>Hopeful Journeys</t>
  </si>
  <si>
    <t>5415A</t>
  </si>
  <si>
    <t>Horace Mann</t>
  </si>
  <si>
    <t>Darnell School</t>
  </si>
  <si>
    <t>5488A</t>
  </si>
  <si>
    <t>Italian Home for Children, Inc.</t>
  </si>
  <si>
    <t>Italian Home Res</t>
  </si>
  <si>
    <t>5534A</t>
  </si>
  <si>
    <t>Italian Home Day</t>
  </si>
  <si>
    <t>5534B</t>
  </si>
  <si>
    <t>5534Q</t>
  </si>
  <si>
    <t>Annualized Day Rate for 
program 5534B</t>
  </si>
  <si>
    <t>James Farr Academy</t>
  </si>
  <si>
    <t>Farr Academy</t>
  </si>
  <si>
    <t>5381A</t>
  </si>
  <si>
    <t>Farr Academy Summer</t>
  </si>
  <si>
    <t>5381C</t>
  </si>
  <si>
    <t>Judge Baker Children's Center, Inc.</t>
  </si>
  <si>
    <t>Manville</t>
  </si>
  <si>
    <t>5097A</t>
  </si>
  <si>
    <t>Manville-Summer</t>
  </si>
  <si>
    <t>5097B</t>
  </si>
  <si>
    <t>Judge Rotenberg Educational Center</t>
  </si>
  <si>
    <t>Judge Rotenberg</t>
  </si>
  <si>
    <t>5120A</t>
  </si>
  <si>
    <t>Justice Resource Institute</t>
  </si>
  <si>
    <t>Bay Cove</t>
  </si>
  <si>
    <t>5112B</t>
  </si>
  <si>
    <t>Berkshire Meadows</t>
  </si>
  <si>
    <t>5127C</t>
  </si>
  <si>
    <t>Victor School</t>
  </si>
  <si>
    <t>5127D</t>
  </si>
  <si>
    <t>Littleton Academy</t>
  </si>
  <si>
    <t>5127E</t>
  </si>
  <si>
    <t>Granite Day Ed</t>
  </si>
  <si>
    <t>5695A</t>
  </si>
  <si>
    <t>Anchor Academy</t>
  </si>
  <si>
    <t>5992D</t>
  </si>
  <si>
    <t>Meadowridge</t>
  </si>
  <si>
    <t>5997F</t>
  </si>
  <si>
    <t>Landmark Foundation</t>
  </si>
  <si>
    <t>Landmark Day</t>
  </si>
  <si>
    <t>5607A</t>
  </si>
  <si>
    <t>Landmark Residential</t>
  </si>
  <si>
    <t>5607B</t>
  </si>
  <si>
    <t>Latham Centers, Inc.</t>
  </si>
  <si>
    <t>Intensive</t>
  </si>
  <si>
    <t>5957C</t>
  </si>
  <si>
    <t>League School of Boston</t>
  </si>
  <si>
    <t>Day Ed</t>
  </si>
  <si>
    <t>5614A</t>
  </si>
  <si>
    <t>Fine House</t>
  </si>
  <si>
    <t>5614B</t>
  </si>
  <si>
    <t>Learning Ctr. for the Deaf</t>
  </si>
  <si>
    <t>Walden</t>
  </si>
  <si>
    <t>5617B</t>
  </si>
  <si>
    <t>5617G</t>
  </si>
  <si>
    <t>5617H</t>
  </si>
  <si>
    <t>5617I</t>
  </si>
  <si>
    <t>5617J</t>
  </si>
  <si>
    <t>Learning Skills Academy, Inc.</t>
  </si>
  <si>
    <t>Learning Skills Academy</t>
  </si>
  <si>
    <t>5625A</t>
  </si>
  <si>
    <t>5625B</t>
  </si>
  <si>
    <t>Lifespan School Solutions/Bradley Schools</t>
  </si>
  <si>
    <t>Standard Rate</t>
  </si>
  <si>
    <t>5341B</t>
  </si>
  <si>
    <t>Intensive Rate</t>
  </si>
  <si>
    <t>5341D</t>
  </si>
  <si>
    <t>5341E</t>
  </si>
  <si>
    <t>5341J</t>
  </si>
  <si>
    <t>Clinical Intensive</t>
  </si>
  <si>
    <t>5341N</t>
  </si>
  <si>
    <t>Partnership Standard Rate</t>
  </si>
  <si>
    <t>5341P</t>
  </si>
  <si>
    <t>Bradley School North, Intensive</t>
  </si>
  <si>
    <t>5341S</t>
  </si>
  <si>
    <t>Bradley School North, Standard</t>
  </si>
  <si>
    <t>5341T</t>
  </si>
  <si>
    <t>Lighthouse School</t>
  </si>
  <si>
    <t>Comp. Services Prog.</t>
  </si>
  <si>
    <t>5498B</t>
  </si>
  <si>
    <t>Little People's School</t>
  </si>
  <si>
    <t>Learning Prep School</t>
  </si>
  <si>
    <t>5643A</t>
  </si>
  <si>
    <t>MAB Community Services</t>
  </si>
  <si>
    <t>IVY Street School</t>
  </si>
  <si>
    <t>5685B</t>
  </si>
  <si>
    <t>IVY Street School Day Program</t>
  </si>
  <si>
    <t>5685C</t>
  </si>
  <si>
    <t>Margaret Gifford School</t>
  </si>
  <si>
    <t>Gifford School</t>
  </si>
  <si>
    <t>5440A</t>
  </si>
  <si>
    <t>Gifford Summer</t>
  </si>
  <si>
    <t>5440B</t>
  </si>
  <si>
    <t>Mass. Found. for Learning Disabilities</t>
  </si>
  <si>
    <t>White Oak School</t>
  </si>
  <si>
    <t>5049A</t>
  </si>
  <si>
    <t>May Institute</t>
  </si>
  <si>
    <t>Randolph Res</t>
  </si>
  <si>
    <t>5706B</t>
  </si>
  <si>
    <t>Randolph Day</t>
  </si>
  <si>
    <t>5706E</t>
  </si>
  <si>
    <t>Brockton Rehabilitative D</t>
  </si>
  <si>
    <t>5706G</t>
  </si>
  <si>
    <t>5706Q</t>
  </si>
  <si>
    <t>Annualized Day Rate for 
program 5706G</t>
  </si>
  <si>
    <t>Brockton Rehabilitative R</t>
  </si>
  <si>
    <t>5706H</t>
  </si>
  <si>
    <t>West Springfield</t>
  </si>
  <si>
    <t>5706N</t>
  </si>
  <si>
    <t>McAuley Nazareth Home for Boys</t>
  </si>
  <si>
    <t>Nazareth Day</t>
  </si>
  <si>
    <t>5709A</t>
  </si>
  <si>
    <t>McAuley Nazareth</t>
  </si>
  <si>
    <t>5709B</t>
  </si>
  <si>
    <t>McLean Hospital, Inc.</t>
  </si>
  <si>
    <t>Arlington-Academy</t>
  </si>
  <si>
    <t>5036A</t>
  </si>
  <si>
    <t>CNS</t>
  </si>
  <si>
    <t>5036I</t>
  </si>
  <si>
    <t>Meeting Street School</t>
  </si>
  <si>
    <t>Basic</t>
  </si>
  <si>
    <t>5730A</t>
  </si>
  <si>
    <t>Standard rate with 1 to 1</t>
  </si>
  <si>
    <t>5730C</t>
  </si>
  <si>
    <t>Schwartz Center Day</t>
  </si>
  <si>
    <t>6054A</t>
  </si>
  <si>
    <t>Melmark Home, Inc.</t>
  </si>
  <si>
    <t>Melmark N.E.</t>
  </si>
  <si>
    <t>5710B</t>
  </si>
  <si>
    <t>Melmark Day</t>
  </si>
  <si>
    <t>5710C</t>
  </si>
  <si>
    <t>Merrimac Heights Academy</t>
  </si>
  <si>
    <t>Merrimac Heights</t>
  </si>
  <si>
    <t>5734A</t>
  </si>
  <si>
    <t>Milestones, Inc.</t>
  </si>
  <si>
    <t>Milestones Day School</t>
  </si>
  <si>
    <t>5360A</t>
  </si>
  <si>
    <t>N. E. Adolescent Research Institute</t>
  </si>
  <si>
    <t>N.E.A.R.I.</t>
  </si>
  <si>
    <t>5760A</t>
  </si>
  <si>
    <t>Nashoba Learning Group, Inc.</t>
  </si>
  <si>
    <t>Nashoba Learning</t>
  </si>
  <si>
    <t>5752A</t>
  </si>
  <si>
    <t xml:space="preserve">Nashoba Learning </t>
  </si>
  <si>
    <t>5752Q</t>
  </si>
  <si>
    <t>Annualized Day Rate for 
program 5752A</t>
  </si>
  <si>
    <t>New England Academy</t>
  </si>
  <si>
    <t>NE Academy</t>
  </si>
  <si>
    <t>5788A</t>
  </si>
  <si>
    <t>New England Center for Children</t>
  </si>
  <si>
    <t>N.E.C.C. Residen</t>
  </si>
  <si>
    <t>5343B</t>
  </si>
  <si>
    <t>N.E.C.C. Severe</t>
  </si>
  <si>
    <t>5343C</t>
  </si>
  <si>
    <t>Intensive Instruction</t>
  </si>
  <si>
    <t>5343D</t>
  </si>
  <si>
    <t>Intermediate</t>
  </si>
  <si>
    <t>5343E</t>
  </si>
  <si>
    <t>New England Pediatric Nursing Home</t>
  </si>
  <si>
    <t>Pediatric</t>
  </si>
  <si>
    <t>5113A</t>
  </si>
  <si>
    <t>Pathways</t>
  </si>
  <si>
    <t>Pathways Strategic Teaching Center</t>
  </si>
  <si>
    <t>5885A</t>
  </si>
  <si>
    <t>Perkins School for the Blind</t>
  </si>
  <si>
    <t>5889O</t>
  </si>
  <si>
    <t>5889P</t>
  </si>
  <si>
    <t>Intermediate Day</t>
  </si>
  <si>
    <t>5889S</t>
  </si>
  <si>
    <t>Intermediate Res</t>
  </si>
  <si>
    <t>5889T</t>
  </si>
  <si>
    <t>Intensive Day Program</t>
  </si>
  <si>
    <t>5889U</t>
  </si>
  <si>
    <t>Intensive Residential</t>
  </si>
  <si>
    <t>5889V</t>
  </si>
  <si>
    <t>Professional Ctr. for Child Develpoment</t>
  </si>
  <si>
    <t>5253A</t>
  </si>
  <si>
    <r>
      <rPr>
        <sz val="10"/>
        <rFont val="Calibri"/>
        <family val="2"/>
        <scheme val="minor"/>
      </rPr>
      <t>Protestant Guild for Human
Services/DBA The Guild for Human</t>
    </r>
  </si>
  <si>
    <t>Learning Center Day</t>
  </si>
  <si>
    <t>5915A</t>
  </si>
  <si>
    <t>Learning Center Res</t>
  </si>
  <si>
    <t>5915B</t>
  </si>
  <si>
    <t>Realizing Children's Strengths</t>
  </si>
  <si>
    <t>5940A</t>
  </si>
  <si>
    <t>Day Ed.</t>
  </si>
  <si>
    <t>5940B</t>
  </si>
  <si>
    <t>RFK Community Alliance</t>
  </si>
  <si>
    <t>Exp. With Travel</t>
  </si>
  <si>
    <t>5365A</t>
  </si>
  <si>
    <t>RFK Lancaster Day/Watson</t>
  </si>
  <si>
    <t>6252B</t>
  </si>
  <si>
    <t>5887A</t>
  </si>
  <si>
    <t>5887B</t>
  </si>
  <si>
    <t>Riverside Community Care</t>
  </si>
  <si>
    <t>Riverside Life Skills</t>
  </si>
  <si>
    <t>5969A</t>
  </si>
  <si>
    <t>Riverview School</t>
  </si>
  <si>
    <t>Riverview Day</t>
  </si>
  <si>
    <t>5975A</t>
  </si>
  <si>
    <t>Riverview</t>
  </si>
  <si>
    <t>5975B</t>
  </si>
  <si>
    <t>Saint Ann's Home, Inc.</t>
  </si>
  <si>
    <t>St. Ann's Residential</t>
  </si>
  <si>
    <t>6002B</t>
  </si>
  <si>
    <t>St. Ann's Day School</t>
  </si>
  <si>
    <t>6002C</t>
  </si>
  <si>
    <t>6002Q</t>
  </si>
  <si>
    <t>Annualized Day Rate for 
program 6002C</t>
  </si>
  <si>
    <t>Summer Day</t>
  </si>
  <si>
    <t>6002D</t>
  </si>
  <si>
    <t>Program operates 2 days in June. Only 34 days can be claimed in FY23</t>
  </si>
  <si>
    <t>Schools for Children</t>
  </si>
  <si>
    <t>Dearborn Academy</t>
  </si>
  <si>
    <t>5306B</t>
  </si>
  <si>
    <t>Dearborn Summer</t>
  </si>
  <si>
    <t>5306C</t>
  </si>
  <si>
    <t>Seaport Campus</t>
  </si>
  <si>
    <t>5306Z</t>
  </si>
  <si>
    <t>New program code added:             5306Z/5306D</t>
  </si>
  <si>
    <t>5306D</t>
  </si>
  <si>
    <t>Seven Hills Foundation, Inc.</t>
  </si>
  <si>
    <t>Groton - Clin Nursery</t>
  </si>
  <si>
    <t>5242A</t>
  </si>
  <si>
    <t>Program operating less days than approved, operates for 250 days</t>
  </si>
  <si>
    <t>Stetson School</t>
  </si>
  <si>
    <t>6120A</t>
  </si>
  <si>
    <t>Legacy by Gerch at Crotched Mount</t>
  </si>
  <si>
    <t>5276A</t>
  </si>
  <si>
    <t>Seven Hills New Hampshire, Inc.</t>
  </si>
  <si>
    <t>Seven Hills at Crotched Mountain Res Program</t>
  </si>
  <si>
    <t>6005A</t>
  </si>
  <si>
    <t>5276D</t>
  </si>
  <si>
    <t>Seven Hills at Crotched Mountain Day Program</t>
  </si>
  <si>
    <t>6005B</t>
  </si>
  <si>
    <t>NY</t>
  </si>
  <si>
    <t>Shrub Oak International School, LLC</t>
  </si>
  <si>
    <t>Shrub Oak Day Program</t>
  </si>
  <si>
    <t>6071A</t>
  </si>
  <si>
    <t>Shrub Oak 5 Day Residential Program</t>
  </si>
  <si>
    <t>6071B</t>
  </si>
  <si>
    <t>Shrub Oak 7 Day Residential Program</t>
  </si>
  <si>
    <t>6071C</t>
  </si>
  <si>
    <t>Specialized Education Services, Inc.</t>
  </si>
  <si>
    <t>High Road School of MA</t>
  </si>
  <si>
    <t>5177G</t>
  </si>
  <si>
    <t>5177H</t>
  </si>
  <si>
    <t>Springdale Education Center</t>
  </si>
  <si>
    <t>Springdale Ed. Center</t>
  </si>
  <si>
    <t>5227A</t>
  </si>
  <si>
    <t>Stevens Children's Home</t>
  </si>
  <si>
    <t>Stevens Home Day Program</t>
  </si>
  <si>
    <t>6121Z</t>
  </si>
  <si>
    <t>New program code added:             6121Z/6121A</t>
  </si>
  <si>
    <t>6121A</t>
  </si>
  <si>
    <t>Stevens Home</t>
  </si>
  <si>
    <t>6121Y</t>
  </si>
  <si>
    <t>New program code added:             6121Y/6121B</t>
  </si>
  <si>
    <t>6121B</t>
  </si>
  <si>
    <t>Summit Academy</t>
  </si>
  <si>
    <t>Sch. for Alt. Learners</t>
  </si>
  <si>
    <t>6125A</t>
  </si>
  <si>
    <t>The Learning Clinic, Inc.</t>
  </si>
  <si>
    <t>5620Z</t>
  </si>
  <si>
    <t>New program code added:             5620Z/5620B</t>
  </si>
  <si>
    <t>5620B</t>
  </si>
  <si>
    <t>5620Y</t>
  </si>
  <si>
    <t>New program code added:             5620Y/5620E</t>
  </si>
  <si>
    <t>5620E</t>
  </si>
  <si>
    <t>Valley West Day School</t>
  </si>
  <si>
    <t>6185A</t>
  </si>
  <si>
    <t>Valley West Summer</t>
  </si>
  <si>
    <t>6185B</t>
  </si>
  <si>
    <t>Walker, Inc.</t>
  </si>
  <si>
    <t>Walker School</t>
  </si>
  <si>
    <t>6245A</t>
  </si>
  <si>
    <t>6245C</t>
  </si>
  <si>
    <t>Beacon High School</t>
  </si>
  <si>
    <t>6245D</t>
  </si>
  <si>
    <t>6245Q</t>
  </si>
  <si>
    <t>Annualized Day Rate for 
program 6245D</t>
  </si>
  <si>
    <t>Wayside Youth and Family Support Ntwk.</t>
  </si>
  <si>
    <t>Residential Education</t>
  </si>
  <si>
    <t>5985A</t>
  </si>
  <si>
    <r>
      <rPr>
        <sz val="10"/>
        <rFont val="Calibri"/>
        <family val="2"/>
        <scheme val="minor"/>
      </rPr>
      <t>Wayside Youth and Family Support Ntwk.</t>
    </r>
    <r>
      <rPr>
        <sz val="10"/>
        <color rgb="FF000000"/>
        <rFont val="Calibri"/>
        <family val="2"/>
        <scheme val="minor"/>
      </rPr>
      <t xml:space="preserve"> </t>
    </r>
  </si>
  <si>
    <t>Wayside Academy</t>
  </si>
  <si>
    <t>5985C</t>
  </si>
  <si>
    <t>5985Q</t>
  </si>
  <si>
    <t>Annualized Day Rate for 
program 5985C</t>
  </si>
  <si>
    <t>Wellspring Foundation, Inc</t>
  </si>
  <si>
    <t>Arch Bridge School Summer</t>
  </si>
  <si>
    <t>6255A</t>
  </si>
  <si>
    <t>Program operating less days than approved, operates for 24 days</t>
  </si>
  <si>
    <t>Arch Bridge School Day</t>
  </si>
  <si>
    <t>6255B</t>
  </si>
  <si>
    <t>Whitney Academy, Inc.</t>
  </si>
  <si>
    <t>6257B</t>
  </si>
  <si>
    <t>Willie Ross School for the Deaf</t>
  </si>
  <si>
    <t>5986C</t>
  </si>
  <si>
    <t>Willow Hill School</t>
  </si>
  <si>
    <t>6052A</t>
  </si>
  <si>
    <t>Wolf School</t>
  </si>
  <si>
    <t>6263A</t>
  </si>
  <si>
    <t>6263B</t>
  </si>
  <si>
    <t>Comments / Notes:</t>
  </si>
  <si>
    <t>Green highlight indicates: Program received a price change during the school year; enter 2 placements for school year.</t>
  </si>
  <si>
    <t>Yellow highlight indicates:  Program received a price change during the school year; enter 2 placements for school year.</t>
  </si>
  <si>
    <t>Pink highlight indicates: New program that was approved after the start of the school year. An unapproved program placement may be needed for the first part of the school year.</t>
  </si>
  <si>
    <t>Blue highlight indicates: New program code ( Q codes ) created for day program that was annualized over 365 days.</t>
  </si>
  <si>
    <t>Peach highlights indicates: Program operating less days than approved.</t>
  </si>
  <si>
    <t>Ownership changes; enter 2 placements for school year.</t>
  </si>
  <si>
    <t>School/Program name changes</t>
  </si>
  <si>
    <t>If programs received price changes and they are not listed on the CB7:</t>
  </si>
  <si>
    <t xml:space="preserve">        a. Enter placement up until price increase on row 63.</t>
  </si>
  <si>
    <t xml:space="preserve">        b. Enter the new price and dates of service as a separate placement on row 65.</t>
  </si>
  <si>
    <t>formerly 
Dr. Franklin Perkins School, Inc.</t>
  </si>
  <si>
    <t>Start 
Date</t>
  </si>
  <si>
    <t>End 
Date</t>
  </si>
  <si>
    <t>In/ Out</t>
  </si>
  <si>
    <t>In</t>
  </si>
  <si>
    <t>Out</t>
  </si>
  <si>
    <t>MA Educational/Residential -            ASD CORE</t>
  </si>
  <si>
    <t>Mount Prospect Academy/     Plymouth- Summit</t>
  </si>
  <si>
    <t>Mount Prospect Academy/   Plymouth- Summit</t>
  </si>
  <si>
    <t>Ownership Change; see also Program 6005A (effective 1/1/23)</t>
  </si>
  <si>
    <t>Ownership Change; see also Program 5276A (prior to 1/1/23)</t>
  </si>
  <si>
    <t>Ownership Change; see also Program 6005B (effective 1/1/23)</t>
  </si>
  <si>
    <t>Ownership Change; see also Program 5276D (prior to 1/1/23)</t>
  </si>
  <si>
    <t>New program code added: 5620Z/5620B Operating less days that approved,        operating 211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</si>
</sst>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0"/>
      <color rgb="FF000000"/>
      <name val="Times New Roman"/>
      <charset val="204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C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5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B3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4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2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3" fontId="4" fillId="0" borderId="0" xfId="1" applyFont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2" applyNumberFormat="1" applyFont="1" applyAlignment="1">
      <alignment horizontal="left"/>
    </xf>
    <xf numFmtId="0" fontId="8" fillId="9" borderId="0" xfId="0" applyFont="1" applyFill="1"/>
    <xf numFmtId="164" fontId="8" fillId="9" borderId="0" xfId="2" applyNumberFormat="1" applyFont="1" applyFill="1" applyAlignment="1"/>
    <xf numFmtId="43" fontId="4" fillId="0" borderId="0" xfId="1" applyFont="1" applyAlignment="1">
      <alignment horizontal="center"/>
    </xf>
    <xf numFmtId="0" fontId="8" fillId="10" borderId="0" xfId="0" applyFont="1" applyFill="1"/>
    <xf numFmtId="164" fontId="8" fillId="10" borderId="0" xfId="2" applyNumberFormat="1" applyFont="1" applyFill="1" applyAlignment="1"/>
    <xf numFmtId="0" fontId="8" fillId="8" borderId="0" xfId="0" applyFont="1" applyFill="1"/>
    <xf numFmtId="164" fontId="8" fillId="8" borderId="0" xfId="2" applyNumberFormat="1" applyFont="1" applyFill="1" applyAlignment="1"/>
    <xf numFmtId="0" fontId="4" fillId="8" borderId="0" xfId="0" applyFont="1" applyFill="1" applyAlignment="1">
      <alignment horizontal="right"/>
    </xf>
    <xf numFmtId="0" fontId="8" fillId="7" borderId="0" xfId="0" applyFont="1" applyFill="1"/>
    <xf numFmtId="164" fontId="8" fillId="7" borderId="0" xfId="2" applyNumberFormat="1" applyFont="1" applyFill="1" applyAlignment="1"/>
    <xf numFmtId="0" fontId="8" fillId="4" borderId="0" xfId="0" applyFont="1" applyFill="1"/>
    <xf numFmtId="164" fontId="8" fillId="4" borderId="0" xfId="2" applyNumberFormat="1" applyFont="1" applyFill="1" applyAlignme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2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2" applyNumberFormat="1" applyFont="1" applyAlignment="1">
      <alignment horizontal="left"/>
    </xf>
    <xf numFmtId="164" fontId="6" fillId="0" borderId="0" xfId="2" applyNumberFormat="1" applyFont="1" applyAlignment="1"/>
    <xf numFmtId="0" fontId="8" fillId="11" borderId="0" xfId="0" applyFont="1" applyFill="1"/>
    <xf numFmtId="164" fontId="8" fillId="11" borderId="0" xfId="2" applyNumberFormat="1" applyFont="1" applyFill="1" applyAlignment="1"/>
    <xf numFmtId="0" fontId="8" fillId="12" borderId="0" xfId="0" applyFont="1" applyFill="1"/>
    <xf numFmtId="164" fontId="8" fillId="12" borderId="0" xfId="2" applyNumberFormat="1" applyFont="1" applyFill="1" applyAlignment="1"/>
    <xf numFmtId="0" fontId="8" fillId="9" borderId="0" xfId="0" applyFont="1" applyFill="1" applyAlignment="1">
      <alignment horizontal="center" wrapText="1"/>
    </xf>
    <xf numFmtId="0" fontId="8" fillId="10" borderId="0" xfId="0" applyFont="1" applyFill="1" applyAlignment="1">
      <alignment horizontal="center" wrapText="1"/>
    </xf>
    <xf numFmtId="0" fontId="8" fillId="8" borderId="0" xfId="0" applyFont="1" applyFill="1" applyAlignment="1">
      <alignment horizontal="center" wrapText="1"/>
    </xf>
    <xf numFmtId="0" fontId="8" fillId="7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8" fillId="11" borderId="0" xfId="0" applyFont="1" applyFill="1" applyAlignment="1">
      <alignment horizontal="center" wrapText="1"/>
    </xf>
    <xf numFmtId="0" fontId="8" fillId="12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shrinkToFit="1"/>
    </xf>
    <xf numFmtId="164" fontId="4" fillId="0" borderId="12" xfId="2" applyNumberFormat="1" applyFont="1" applyFill="1" applyBorder="1" applyAlignment="1">
      <alignment horizontal="right" vertical="center" shrinkToFit="1"/>
    </xf>
    <xf numFmtId="14" fontId="4" fillId="0" borderId="12" xfId="0" applyNumberFormat="1" applyFont="1" applyBorder="1" applyAlignment="1">
      <alignment horizontal="right" vertical="center"/>
    </xf>
    <xf numFmtId="14" fontId="4" fillId="0" borderId="12" xfId="1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shrinkToFit="1"/>
    </xf>
    <xf numFmtId="164" fontId="4" fillId="0" borderId="6" xfId="2" applyNumberFormat="1" applyFont="1" applyFill="1" applyBorder="1" applyAlignment="1">
      <alignment horizontal="right" vertical="center" shrinkToFit="1"/>
    </xf>
    <xf numFmtId="14" fontId="4" fillId="0" borderId="6" xfId="0" applyNumberFormat="1" applyFont="1" applyBorder="1" applyAlignment="1">
      <alignment horizontal="right" vertical="center"/>
    </xf>
    <xf numFmtId="14" fontId="4" fillId="0" borderId="6" xfId="1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14" fontId="4" fillId="0" borderId="6" xfId="1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shrinkToFit="1"/>
    </xf>
    <xf numFmtId="164" fontId="4" fillId="4" borderId="6" xfId="2" applyNumberFormat="1" applyFont="1" applyFill="1" applyBorder="1" applyAlignment="1">
      <alignment horizontal="right" vertical="center" shrinkToFit="1"/>
    </xf>
    <xf numFmtId="14" fontId="4" fillId="4" borderId="6" xfId="0" applyNumberFormat="1" applyFont="1" applyFill="1" applyBorder="1" applyAlignment="1">
      <alignment horizontal="right" vertical="center"/>
    </xf>
    <xf numFmtId="14" fontId="4" fillId="4" borderId="6" xfId="1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 shrinkToFit="1"/>
    </xf>
    <xf numFmtId="164" fontId="4" fillId="5" borderId="6" xfId="2" applyNumberFormat="1" applyFont="1" applyFill="1" applyBorder="1" applyAlignment="1">
      <alignment horizontal="right" vertical="center" shrinkToFit="1"/>
    </xf>
    <xf numFmtId="14" fontId="4" fillId="5" borderId="6" xfId="0" applyNumberFormat="1" applyFont="1" applyFill="1" applyBorder="1" applyAlignment="1">
      <alignment horizontal="right" vertical="center"/>
    </xf>
    <xf numFmtId="14" fontId="4" fillId="5" borderId="6" xfId="1" applyNumberFormat="1" applyFont="1" applyFill="1" applyBorder="1" applyAlignment="1">
      <alignment horizontal="right" vertical="center"/>
    </xf>
    <xf numFmtId="14" fontId="5" fillId="5" borderId="7" xfId="2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1" fontId="4" fillId="6" borderId="6" xfId="0" applyNumberFormat="1" applyFont="1" applyFill="1" applyBorder="1" applyAlignment="1">
      <alignment horizontal="center" vertical="center" shrinkToFit="1"/>
    </xf>
    <xf numFmtId="164" fontId="4" fillId="6" borderId="6" xfId="2" applyNumberFormat="1" applyFont="1" applyFill="1" applyBorder="1" applyAlignment="1">
      <alignment horizontal="right" vertical="center" shrinkToFit="1"/>
    </xf>
    <xf numFmtId="14" fontId="4" fillId="6" borderId="6" xfId="0" applyNumberFormat="1" applyFont="1" applyFill="1" applyBorder="1" applyAlignment="1">
      <alignment horizontal="right" vertical="center"/>
    </xf>
    <xf numFmtId="14" fontId="4" fillId="6" borderId="6" xfId="1" applyNumberFormat="1" applyFont="1" applyFill="1" applyBorder="1" applyAlignment="1">
      <alignment horizontal="right" vertical="center"/>
    </xf>
    <xf numFmtId="14" fontId="5" fillId="6" borderId="7" xfId="2" applyNumberFormat="1" applyFont="1" applyFill="1" applyBorder="1" applyAlignment="1">
      <alignment horizontal="center" vertical="center" wrapText="1"/>
    </xf>
    <xf numFmtId="164" fontId="4" fillId="0" borderId="6" xfId="2" applyNumberFormat="1" applyFont="1" applyBorder="1" applyAlignment="1">
      <alignment horizontal="right" vertical="center" shrinkToFit="1"/>
    </xf>
    <xf numFmtId="0" fontId="5" fillId="7" borderId="6" xfId="0" applyFont="1" applyFill="1" applyBorder="1" applyAlignment="1">
      <alignment horizontal="center" vertical="center" wrapText="1"/>
    </xf>
    <xf numFmtId="1" fontId="4" fillId="7" borderId="6" xfId="0" applyNumberFormat="1" applyFont="1" applyFill="1" applyBorder="1" applyAlignment="1">
      <alignment horizontal="center" vertical="center" shrinkToFit="1"/>
    </xf>
    <xf numFmtId="164" fontId="4" fillId="7" borderId="6" xfId="2" applyNumberFormat="1" applyFont="1" applyFill="1" applyBorder="1" applyAlignment="1">
      <alignment horizontal="right" vertical="center" shrinkToFit="1"/>
    </xf>
    <xf numFmtId="14" fontId="4" fillId="7" borderId="6" xfId="0" applyNumberFormat="1" applyFont="1" applyFill="1" applyBorder="1" applyAlignment="1">
      <alignment horizontal="right" vertical="center"/>
    </xf>
    <xf numFmtId="14" fontId="4" fillId="7" borderId="6" xfId="1" applyNumberFormat="1" applyFont="1" applyFill="1" applyBorder="1" applyAlignment="1">
      <alignment horizontal="right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164" fontId="4" fillId="7" borderId="6" xfId="2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14" fontId="4" fillId="5" borderId="6" xfId="1" applyNumberFormat="1" applyFont="1" applyFill="1" applyBorder="1" applyAlignment="1">
      <alignment horizontal="right" vertical="center" wrapText="1"/>
    </xf>
    <xf numFmtId="14" fontId="4" fillId="5" borderId="6" xfId="0" applyNumberFormat="1" applyFont="1" applyFill="1" applyBorder="1" applyAlignment="1">
      <alignment horizontal="right" vertical="center" wrapText="1"/>
    </xf>
    <xf numFmtId="0" fontId="5" fillId="8" borderId="6" xfId="0" applyFont="1" applyFill="1" applyBorder="1" applyAlignment="1">
      <alignment horizontal="center" vertical="center" wrapText="1"/>
    </xf>
    <xf numFmtId="164" fontId="4" fillId="8" borderId="6" xfId="2" applyNumberFormat="1" applyFont="1" applyFill="1" applyBorder="1" applyAlignment="1">
      <alignment horizontal="right" vertical="center" shrinkToFit="1"/>
    </xf>
    <xf numFmtId="14" fontId="5" fillId="8" borderId="6" xfId="0" applyNumberFormat="1" applyFont="1" applyFill="1" applyBorder="1" applyAlignment="1">
      <alignment horizontal="right" vertical="center" wrapText="1"/>
    </xf>
    <xf numFmtId="44" fontId="5" fillId="8" borderId="7" xfId="2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/>
    </xf>
    <xf numFmtId="1" fontId="4" fillId="12" borderId="6" xfId="0" applyNumberFormat="1" applyFont="1" applyFill="1" applyBorder="1" applyAlignment="1">
      <alignment horizontal="center" vertical="center" shrinkToFit="1"/>
    </xf>
    <xf numFmtId="164" fontId="4" fillId="12" borderId="6" xfId="2" applyNumberFormat="1" applyFont="1" applyFill="1" applyBorder="1" applyAlignment="1">
      <alignment horizontal="right" vertical="center" shrinkToFit="1"/>
    </xf>
    <xf numFmtId="14" fontId="4" fillId="12" borderId="6" xfId="0" applyNumberFormat="1" applyFont="1" applyFill="1" applyBorder="1" applyAlignment="1">
      <alignment horizontal="right" vertical="center"/>
    </xf>
    <xf numFmtId="14" fontId="4" fillId="12" borderId="6" xfId="1" applyNumberFormat="1" applyFont="1" applyFill="1" applyBorder="1" applyAlignment="1">
      <alignment horizontal="right" vertical="center"/>
    </xf>
    <xf numFmtId="0" fontId="4" fillId="12" borderId="7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/>
    </xf>
    <xf numFmtId="43" fontId="6" fillId="0" borderId="7" xfId="1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1" fontId="4" fillId="11" borderId="6" xfId="0" applyNumberFormat="1" applyFont="1" applyFill="1" applyBorder="1" applyAlignment="1">
      <alignment horizontal="center" vertical="center" shrinkToFit="1"/>
    </xf>
    <xf numFmtId="164" fontId="4" fillId="11" borderId="6" xfId="2" applyNumberFormat="1" applyFont="1" applyFill="1" applyBorder="1" applyAlignment="1">
      <alignment horizontal="right" vertical="center" shrinkToFit="1"/>
    </xf>
    <xf numFmtId="14" fontId="4" fillId="11" borderId="6" xfId="0" applyNumberFormat="1" applyFont="1" applyFill="1" applyBorder="1" applyAlignment="1">
      <alignment horizontal="right" vertical="center"/>
    </xf>
    <xf numFmtId="14" fontId="4" fillId="11" borderId="6" xfId="1" applyNumberFormat="1" applyFont="1" applyFill="1" applyBorder="1" applyAlignment="1">
      <alignment horizontal="right" vertical="center"/>
    </xf>
    <xf numFmtId="0" fontId="4" fillId="11" borderId="7" xfId="0" applyFont="1" applyFill="1" applyBorder="1" applyAlignment="1">
      <alignment horizontal="center" vertical="center" wrapText="1"/>
    </xf>
    <xf numFmtId="1" fontId="5" fillId="6" borderId="6" xfId="0" applyNumberFormat="1" applyFont="1" applyFill="1" applyBorder="1" applyAlignment="1">
      <alignment horizontal="center" vertical="center" shrinkToFit="1"/>
    </xf>
    <xf numFmtId="164" fontId="5" fillId="6" borderId="6" xfId="2" applyNumberFormat="1" applyFont="1" applyFill="1" applyBorder="1" applyAlignment="1">
      <alignment horizontal="right" vertical="center" shrinkToFit="1"/>
    </xf>
    <xf numFmtId="1" fontId="5" fillId="5" borderId="6" xfId="0" applyNumberFormat="1" applyFont="1" applyFill="1" applyBorder="1" applyAlignment="1">
      <alignment horizontal="center" vertical="center" shrinkToFit="1"/>
    </xf>
    <xf numFmtId="164" fontId="5" fillId="5" borderId="6" xfId="2" applyNumberFormat="1" applyFont="1" applyFill="1" applyBorder="1" applyAlignment="1">
      <alignment horizontal="right" vertical="center" shrinkToFit="1"/>
    </xf>
    <xf numFmtId="0" fontId="5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shrinkToFit="1"/>
    </xf>
    <xf numFmtId="164" fontId="4" fillId="0" borderId="9" xfId="2" applyNumberFormat="1" applyFont="1" applyFill="1" applyBorder="1" applyAlignment="1">
      <alignment horizontal="right" vertical="center" shrinkToFit="1"/>
    </xf>
    <xf numFmtId="14" fontId="4" fillId="0" borderId="9" xfId="0" applyNumberFormat="1" applyFont="1" applyBorder="1" applyAlignment="1">
      <alignment horizontal="right" vertical="center"/>
    </xf>
    <xf numFmtId="14" fontId="4" fillId="0" borderId="9" xfId="1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64" fontId="2" fillId="3" borderId="2" xfId="2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00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4DD42-10A8-46AE-83EF-653FB35FA4AC}">
  <sheetPr>
    <tabColor rgb="FF00B050"/>
    <pageSetUpPr fitToPage="1"/>
  </sheetPr>
  <dimension ref="A1:N270"/>
  <sheetViews>
    <sheetView tabSelected="1" topLeftCell="B1" zoomScaleNormal="100" workbookViewId="0">
      <pane ySplit="1" topLeftCell="A2" activePane="bottomLeft" state="frozen"/>
      <selection pane="bottomLeft" activeCell="B2" sqref="B2"/>
    </sheetView>
  </sheetViews>
  <sheetFormatPr defaultColWidth="37.6640625" defaultRowHeight="12.75" x14ac:dyDescent="0.2"/>
  <cols>
    <col min="1" max="1" width="3.83203125" style="3" hidden="1" customWidth="1"/>
    <col min="2" max="2" width="5" style="3" customWidth="1"/>
    <col min="3" max="3" width="6.33203125" style="3" hidden="1" customWidth="1"/>
    <col min="4" max="4" width="28" style="3" customWidth="1"/>
    <col min="5" max="5" width="10.33203125" style="3" customWidth="1"/>
    <col min="6" max="6" width="28.33203125" style="3" customWidth="1"/>
    <col min="7" max="7" width="9.33203125" style="5" customWidth="1"/>
    <col min="8" max="8" width="10.83203125" style="6" customWidth="1"/>
    <col min="9" max="9" width="12.6640625" style="7" customWidth="1"/>
    <col min="10" max="10" width="10.5" style="7" customWidth="1"/>
    <col min="11" max="11" width="12" style="8" customWidth="1"/>
    <col min="12" max="12" width="11.33203125" style="9" customWidth="1"/>
    <col min="13" max="13" width="36.33203125" style="3" customWidth="1"/>
    <col min="14" max="14" width="8.6640625" style="4" customWidth="1"/>
    <col min="15" max="15" width="9.6640625" style="4" customWidth="1"/>
    <col min="16" max="16" width="15.6640625" style="4" customWidth="1"/>
    <col min="17" max="17" width="18.33203125" style="4" customWidth="1"/>
    <col min="18" max="16384" width="37.6640625" style="4"/>
  </cols>
  <sheetData>
    <row r="1" spans="1:13" s="2" customFormat="1" ht="40.9" customHeight="1" thickBot="1" x14ac:dyDescent="0.25">
      <c r="A1" s="1" t="s">
        <v>0</v>
      </c>
      <c r="B1" s="127" t="s">
        <v>602</v>
      </c>
      <c r="C1" s="128" t="s">
        <v>1</v>
      </c>
      <c r="D1" s="129" t="s">
        <v>2</v>
      </c>
      <c r="E1" s="128" t="s">
        <v>3</v>
      </c>
      <c r="F1" s="128" t="s">
        <v>4</v>
      </c>
      <c r="G1" s="128" t="s">
        <v>5</v>
      </c>
      <c r="H1" s="130" t="s">
        <v>6</v>
      </c>
      <c r="I1" s="131" t="s">
        <v>7</v>
      </c>
      <c r="J1" s="131" t="s">
        <v>8</v>
      </c>
      <c r="K1" s="129" t="s">
        <v>600</v>
      </c>
      <c r="L1" s="129" t="s">
        <v>601</v>
      </c>
      <c r="M1" s="132" t="s">
        <v>9</v>
      </c>
    </row>
    <row r="2" spans="1:13" s="53" customFormat="1" ht="25.9" customHeight="1" x14ac:dyDescent="0.2">
      <c r="A2" s="46">
        <v>1</v>
      </c>
      <c r="B2" s="133" t="s">
        <v>603</v>
      </c>
      <c r="C2" s="47" t="s">
        <v>10</v>
      </c>
      <c r="D2" s="47" t="s">
        <v>11</v>
      </c>
      <c r="E2" s="47" t="s">
        <v>12</v>
      </c>
      <c r="F2" s="47" t="s">
        <v>13</v>
      </c>
      <c r="G2" s="47" t="s">
        <v>14</v>
      </c>
      <c r="H2" s="48">
        <v>365</v>
      </c>
      <c r="I2" s="49">
        <v>260820.49</v>
      </c>
      <c r="J2" s="49">
        <v>714.58</v>
      </c>
      <c r="K2" s="50">
        <v>44743</v>
      </c>
      <c r="L2" s="51">
        <v>45107</v>
      </c>
      <c r="M2" s="52"/>
    </row>
    <row r="3" spans="1:13" s="53" customFormat="1" ht="25.9" customHeight="1" x14ac:dyDescent="0.2">
      <c r="A3" s="46">
        <v>2</v>
      </c>
      <c r="B3" s="134" t="s">
        <v>603</v>
      </c>
      <c r="C3" s="54" t="s">
        <v>10</v>
      </c>
      <c r="D3" s="54" t="s">
        <v>11</v>
      </c>
      <c r="E3" s="54" t="s">
        <v>15</v>
      </c>
      <c r="F3" s="54" t="s">
        <v>16</v>
      </c>
      <c r="G3" s="54" t="s">
        <v>17</v>
      </c>
      <c r="H3" s="55">
        <v>237</v>
      </c>
      <c r="I3" s="56">
        <v>130105.45</v>
      </c>
      <c r="J3" s="56">
        <v>548.97</v>
      </c>
      <c r="K3" s="57">
        <v>44743</v>
      </c>
      <c r="L3" s="58">
        <v>45107</v>
      </c>
      <c r="M3" s="59"/>
    </row>
    <row r="4" spans="1:13" s="53" customFormat="1" ht="25.9" customHeight="1" x14ac:dyDescent="0.2">
      <c r="A4" s="46">
        <v>3</v>
      </c>
      <c r="B4" s="134" t="s">
        <v>604</v>
      </c>
      <c r="C4" s="54" t="s">
        <v>18</v>
      </c>
      <c r="D4" s="54" t="s">
        <v>19</v>
      </c>
      <c r="E4" s="54" t="s">
        <v>15</v>
      </c>
      <c r="F4" s="54" t="s">
        <v>20</v>
      </c>
      <c r="G4" s="54" t="s">
        <v>21</v>
      </c>
      <c r="H4" s="55">
        <v>180</v>
      </c>
      <c r="I4" s="56">
        <v>76249</v>
      </c>
      <c r="J4" s="56">
        <v>423.61</v>
      </c>
      <c r="K4" s="57">
        <v>44802</v>
      </c>
      <c r="L4" s="60">
        <v>45086</v>
      </c>
      <c r="M4" s="61"/>
    </row>
    <row r="5" spans="1:13" s="53" customFormat="1" ht="25.9" customHeight="1" x14ac:dyDescent="0.2">
      <c r="A5" s="46">
        <v>4</v>
      </c>
      <c r="B5" s="134" t="s">
        <v>604</v>
      </c>
      <c r="C5" s="54" t="s">
        <v>18</v>
      </c>
      <c r="D5" s="54" t="s">
        <v>19</v>
      </c>
      <c r="E5" s="54" t="s">
        <v>12</v>
      </c>
      <c r="F5" s="54" t="s">
        <v>605</v>
      </c>
      <c r="G5" s="54" t="s">
        <v>22</v>
      </c>
      <c r="H5" s="55">
        <v>180</v>
      </c>
      <c r="I5" s="56">
        <v>110026</v>
      </c>
      <c r="J5" s="56">
        <v>611.26</v>
      </c>
      <c r="K5" s="57">
        <v>44802</v>
      </c>
      <c r="L5" s="60">
        <v>45086</v>
      </c>
      <c r="M5" s="61"/>
    </row>
    <row r="6" spans="1:13" s="53" customFormat="1" ht="25.9" customHeight="1" x14ac:dyDescent="0.2">
      <c r="A6" s="46">
        <v>5</v>
      </c>
      <c r="B6" s="134" t="s">
        <v>604</v>
      </c>
      <c r="C6" s="54" t="s">
        <v>18</v>
      </c>
      <c r="D6" s="54" t="s">
        <v>19</v>
      </c>
      <c r="E6" s="54" t="s">
        <v>12</v>
      </c>
      <c r="F6" s="54" t="s">
        <v>23</v>
      </c>
      <c r="G6" s="54" t="s">
        <v>24</v>
      </c>
      <c r="H6" s="55">
        <v>365</v>
      </c>
      <c r="I6" s="56">
        <v>493387</v>
      </c>
      <c r="J6" s="56">
        <v>1351.75</v>
      </c>
      <c r="K6" s="57">
        <v>44743</v>
      </c>
      <c r="L6" s="60">
        <v>45107</v>
      </c>
      <c r="M6" s="59"/>
    </row>
    <row r="7" spans="1:13" s="53" customFormat="1" ht="25.9" customHeight="1" x14ac:dyDescent="0.2">
      <c r="A7" s="46">
        <v>6</v>
      </c>
      <c r="B7" s="134" t="s">
        <v>604</v>
      </c>
      <c r="C7" s="54" t="s">
        <v>18</v>
      </c>
      <c r="D7" s="54" t="s">
        <v>19</v>
      </c>
      <c r="E7" s="54" t="s">
        <v>15</v>
      </c>
      <c r="F7" s="54" t="s">
        <v>25</v>
      </c>
      <c r="G7" s="54" t="s">
        <v>26</v>
      </c>
      <c r="H7" s="55">
        <v>180</v>
      </c>
      <c r="I7" s="56">
        <v>176472</v>
      </c>
      <c r="J7" s="56">
        <v>980.4</v>
      </c>
      <c r="K7" s="57">
        <v>44802</v>
      </c>
      <c r="L7" s="60">
        <v>45086</v>
      </c>
      <c r="M7" s="59"/>
    </row>
    <row r="8" spans="1:13" s="53" customFormat="1" ht="25.9" customHeight="1" x14ac:dyDescent="0.2">
      <c r="A8" s="46">
        <v>7</v>
      </c>
      <c r="B8" s="134" t="s">
        <v>604</v>
      </c>
      <c r="C8" s="54" t="s">
        <v>18</v>
      </c>
      <c r="D8" s="54" t="s">
        <v>19</v>
      </c>
      <c r="E8" s="54" t="s">
        <v>12</v>
      </c>
      <c r="F8" s="54" t="s">
        <v>27</v>
      </c>
      <c r="G8" s="54" t="s">
        <v>28</v>
      </c>
      <c r="H8" s="55">
        <v>180</v>
      </c>
      <c r="I8" s="56">
        <v>276072</v>
      </c>
      <c r="J8" s="56">
        <v>1533.73</v>
      </c>
      <c r="K8" s="57">
        <v>44802</v>
      </c>
      <c r="L8" s="60">
        <v>45086</v>
      </c>
      <c r="M8" s="59"/>
    </row>
    <row r="9" spans="1:13" s="53" customFormat="1" ht="25.9" customHeight="1" x14ac:dyDescent="0.2">
      <c r="A9" s="46">
        <v>8</v>
      </c>
      <c r="B9" s="134" t="s">
        <v>604</v>
      </c>
      <c r="C9" s="54" t="s">
        <v>18</v>
      </c>
      <c r="D9" s="54" t="s">
        <v>19</v>
      </c>
      <c r="E9" s="54" t="s">
        <v>12</v>
      </c>
      <c r="F9" s="54" t="s">
        <v>29</v>
      </c>
      <c r="G9" s="54" t="s">
        <v>30</v>
      </c>
      <c r="H9" s="55">
        <v>180</v>
      </c>
      <c r="I9" s="56">
        <v>99600</v>
      </c>
      <c r="J9" s="56">
        <v>553.33000000000004</v>
      </c>
      <c r="K9" s="57">
        <v>44802</v>
      </c>
      <c r="L9" s="60">
        <v>45086</v>
      </c>
      <c r="M9" s="59"/>
    </row>
    <row r="10" spans="1:13" s="53" customFormat="1" ht="28.15" customHeight="1" x14ac:dyDescent="0.2">
      <c r="A10" s="46">
        <v>9</v>
      </c>
      <c r="B10" s="135" t="s">
        <v>604</v>
      </c>
      <c r="C10" s="62" t="s">
        <v>18</v>
      </c>
      <c r="D10" s="62" t="s">
        <v>19</v>
      </c>
      <c r="E10" s="62" t="s">
        <v>15</v>
      </c>
      <c r="F10" s="62" t="s">
        <v>31</v>
      </c>
      <c r="G10" s="62" t="s">
        <v>32</v>
      </c>
      <c r="H10" s="63">
        <v>215</v>
      </c>
      <c r="I10" s="64">
        <v>210786</v>
      </c>
      <c r="J10" s="64">
        <v>980.4</v>
      </c>
      <c r="K10" s="65">
        <v>44743</v>
      </c>
      <c r="L10" s="66">
        <v>45086</v>
      </c>
      <c r="M10" s="67" t="s">
        <v>33</v>
      </c>
    </row>
    <row r="11" spans="1:13" s="53" customFormat="1" ht="25.9" customHeight="1" x14ac:dyDescent="0.2">
      <c r="A11" s="46">
        <v>10</v>
      </c>
      <c r="B11" s="134" t="s">
        <v>604</v>
      </c>
      <c r="C11" s="54" t="s">
        <v>18</v>
      </c>
      <c r="D11" s="54" t="s">
        <v>19</v>
      </c>
      <c r="E11" s="54" t="s">
        <v>12</v>
      </c>
      <c r="F11" s="54" t="s">
        <v>34</v>
      </c>
      <c r="G11" s="54" t="s">
        <v>35</v>
      </c>
      <c r="H11" s="55">
        <v>365</v>
      </c>
      <c r="I11" s="56">
        <v>282601.25</v>
      </c>
      <c r="J11" s="56">
        <v>774.25</v>
      </c>
      <c r="K11" s="57">
        <v>44743</v>
      </c>
      <c r="L11" s="60">
        <v>45107</v>
      </c>
      <c r="M11" s="59"/>
    </row>
    <row r="12" spans="1:13" s="53" customFormat="1" ht="28.15" customHeight="1" x14ac:dyDescent="0.2">
      <c r="A12" s="46">
        <v>11</v>
      </c>
      <c r="B12" s="136" t="s">
        <v>604</v>
      </c>
      <c r="C12" s="68" t="s">
        <v>36</v>
      </c>
      <c r="D12" s="68" t="s">
        <v>37</v>
      </c>
      <c r="E12" s="68" t="s">
        <v>12</v>
      </c>
      <c r="F12" s="68" t="s">
        <v>38</v>
      </c>
      <c r="G12" s="68" t="s">
        <v>39</v>
      </c>
      <c r="H12" s="69">
        <f>31+31+30</f>
        <v>92</v>
      </c>
      <c r="I12" s="70">
        <f t="shared" ref="I12:I31" si="0">H12*J12</f>
        <v>75655.28</v>
      </c>
      <c r="J12" s="70">
        <v>822.34</v>
      </c>
      <c r="K12" s="71">
        <v>44743</v>
      </c>
      <c r="L12" s="72">
        <v>44834</v>
      </c>
      <c r="M12" s="73" t="s">
        <v>40</v>
      </c>
    </row>
    <row r="13" spans="1:13" s="53" customFormat="1" ht="28.15" customHeight="1" x14ac:dyDescent="0.2">
      <c r="A13" s="46">
        <v>12</v>
      </c>
      <c r="B13" s="136" t="s">
        <v>604</v>
      </c>
      <c r="C13" s="68" t="s">
        <v>36</v>
      </c>
      <c r="D13" s="68" t="s">
        <v>37</v>
      </c>
      <c r="E13" s="68" t="s">
        <v>12</v>
      </c>
      <c r="F13" s="68" t="s">
        <v>38</v>
      </c>
      <c r="G13" s="68" t="s">
        <v>41</v>
      </c>
      <c r="H13" s="69">
        <f>365-92</f>
        <v>273</v>
      </c>
      <c r="I13" s="70">
        <f t="shared" si="0"/>
        <v>227045.90999999997</v>
      </c>
      <c r="J13" s="70">
        <v>831.67</v>
      </c>
      <c r="K13" s="71">
        <v>44835</v>
      </c>
      <c r="L13" s="72">
        <v>45107</v>
      </c>
      <c r="M13" s="73" t="s">
        <v>40</v>
      </c>
    </row>
    <row r="14" spans="1:13" s="53" customFormat="1" ht="28.15" customHeight="1" x14ac:dyDescent="0.2">
      <c r="A14" s="46">
        <v>13</v>
      </c>
      <c r="B14" s="137" t="s">
        <v>604</v>
      </c>
      <c r="C14" s="74" t="s">
        <v>36</v>
      </c>
      <c r="D14" s="74" t="s">
        <v>37</v>
      </c>
      <c r="E14" s="74" t="s">
        <v>12</v>
      </c>
      <c r="F14" s="74" t="s">
        <v>42</v>
      </c>
      <c r="G14" s="74" t="s">
        <v>43</v>
      </c>
      <c r="H14" s="75">
        <v>92</v>
      </c>
      <c r="I14" s="76">
        <f t="shared" si="0"/>
        <v>68990.8</v>
      </c>
      <c r="J14" s="76">
        <v>749.9</v>
      </c>
      <c r="K14" s="77">
        <v>44743</v>
      </c>
      <c r="L14" s="78">
        <v>44834</v>
      </c>
      <c r="M14" s="79" t="s">
        <v>44</v>
      </c>
    </row>
    <row r="15" spans="1:13" s="53" customFormat="1" ht="28.15" customHeight="1" x14ac:dyDescent="0.2">
      <c r="A15" s="46">
        <v>14</v>
      </c>
      <c r="B15" s="137" t="s">
        <v>604</v>
      </c>
      <c r="C15" s="74" t="s">
        <v>36</v>
      </c>
      <c r="D15" s="74" t="s">
        <v>37</v>
      </c>
      <c r="E15" s="74" t="s">
        <v>12</v>
      </c>
      <c r="F15" s="74" t="s">
        <v>42</v>
      </c>
      <c r="G15" s="74" t="s">
        <v>45</v>
      </c>
      <c r="H15" s="75">
        <v>273</v>
      </c>
      <c r="I15" s="76">
        <f t="shared" si="0"/>
        <v>207269.79</v>
      </c>
      <c r="J15" s="76">
        <v>759.23</v>
      </c>
      <c r="K15" s="77">
        <v>44835</v>
      </c>
      <c r="L15" s="78">
        <v>45107</v>
      </c>
      <c r="M15" s="79" t="s">
        <v>44</v>
      </c>
    </row>
    <row r="16" spans="1:13" s="53" customFormat="1" ht="28.15" customHeight="1" x14ac:dyDescent="0.2">
      <c r="A16" s="46">
        <v>15</v>
      </c>
      <c r="B16" s="136" t="s">
        <v>604</v>
      </c>
      <c r="C16" s="68" t="s">
        <v>36</v>
      </c>
      <c r="D16" s="68" t="s">
        <v>37</v>
      </c>
      <c r="E16" s="68" t="s">
        <v>12</v>
      </c>
      <c r="F16" s="68" t="s">
        <v>46</v>
      </c>
      <c r="G16" s="68" t="s">
        <v>47</v>
      </c>
      <c r="H16" s="69">
        <v>92</v>
      </c>
      <c r="I16" s="70">
        <f t="shared" si="0"/>
        <v>61235.200000000004</v>
      </c>
      <c r="J16" s="70">
        <v>665.6</v>
      </c>
      <c r="K16" s="71">
        <v>44743</v>
      </c>
      <c r="L16" s="72">
        <v>44834</v>
      </c>
      <c r="M16" s="73" t="s">
        <v>48</v>
      </c>
    </row>
    <row r="17" spans="1:13" s="53" customFormat="1" ht="28.15" customHeight="1" x14ac:dyDescent="0.2">
      <c r="A17" s="46">
        <v>16</v>
      </c>
      <c r="B17" s="136" t="s">
        <v>604</v>
      </c>
      <c r="C17" s="68" t="s">
        <v>36</v>
      </c>
      <c r="D17" s="68" t="s">
        <v>37</v>
      </c>
      <c r="E17" s="68" t="s">
        <v>12</v>
      </c>
      <c r="F17" s="68" t="s">
        <v>46</v>
      </c>
      <c r="G17" s="68" t="s">
        <v>49</v>
      </c>
      <c r="H17" s="69">
        <v>273</v>
      </c>
      <c r="I17" s="70">
        <f t="shared" si="0"/>
        <v>184255.88999999998</v>
      </c>
      <c r="J17" s="70">
        <v>674.93</v>
      </c>
      <c r="K17" s="71">
        <v>44835</v>
      </c>
      <c r="L17" s="72">
        <v>45107</v>
      </c>
      <c r="M17" s="73" t="s">
        <v>50</v>
      </c>
    </row>
    <row r="18" spans="1:13" s="53" customFormat="1" ht="28.15" customHeight="1" x14ac:dyDescent="0.2">
      <c r="A18" s="46">
        <v>17</v>
      </c>
      <c r="B18" s="137" t="s">
        <v>604</v>
      </c>
      <c r="C18" s="74" t="s">
        <v>36</v>
      </c>
      <c r="D18" s="74" t="s">
        <v>37</v>
      </c>
      <c r="E18" s="74" t="s">
        <v>12</v>
      </c>
      <c r="F18" s="74" t="s">
        <v>51</v>
      </c>
      <c r="G18" s="74" t="s">
        <v>52</v>
      </c>
      <c r="H18" s="75">
        <v>92</v>
      </c>
      <c r="I18" s="76">
        <f t="shared" si="0"/>
        <v>98164.92</v>
      </c>
      <c r="J18" s="76">
        <v>1067.01</v>
      </c>
      <c r="K18" s="77">
        <v>44743</v>
      </c>
      <c r="L18" s="78">
        <v>44834</v>
      </c>
      <c r="M18" s="79" t="s">
        <v>53</v>
      </c>
    </row>
    <row r="19" spans="1:13" s="53" customFormat="1" ht="28.15" customHeight="1" x14ac:dyDescent="0.2">
      <c r="A19" s="46">
        <v>18</v>
      </c>
      <c r="B19" s="137" t="s">
        <v>604</v>
      </c>
      <c r="C19" s="74" t="s">
        <v>36</v>
      </c>
      <c r="D19" s="74" t="s">
        <v>37</v>
      </c>
      <c r="E19" s="74" t="s">
        <v>12</v>
      </c>
      <c r="F19" s="74" t="s">
        <v>51</v>
      </c>
      <c r="G19" s="74" t="s">
        <v>54</v>
      </c>
      <c r="H19" s="75">
        <v>273</v>
      </c>
      <c r="I19" s="76">
        <f t="shared" si="0"/>
        <v>293840.81999999995</v>
      </c>
      <c r="J19" s="76">
        <v>1076.3399999999999</v>
      </c>
      <c r="K19" s="77">
        <v>44835</v>
      </c>
      <c r="L19" s="78">
        <v>45107</v>
      </c>
      <c r="M19" s="79" t="s">
        <v>53</v>
      </c>
    </row>
    <row r="20" spans="1:13" s="53" customFormat="1" ht="28.15" customHeight="1" x14ac:dyDescent="0.2">
      <c r="A20" s="46">
        <v>19</v>
      </c>
      <c r="B20" s="136" t="s">
        <v>604</v>
      </c>
      <c r="C20" s="68" t="s">
        <v>36</v>
      </c>
      <c r="D20" s="68" t="s">
        <v>37</v>
      </c>
      <c r="E20" s="68" t="s">
        <v>12</v>
      </c>
      <c r="F20" s="68" t="s">
        <v>606</v>
      </c>
      <c r="G20" s="68" t="s">
        <v>55</v>
      </c>
      <c r="H20" s="69">
        <v>92</v>
      </c>
      <c r="I20" s="70">
        <f t="shared" si="0"/>
        <v>63085.320000000007</v>
      </c>
      <c r="J20" s="70">
        <v>685.71</v>
      </c>
      <c r="K20" s="71">
        <v>44743</v>
      </c>
      <c r="L20" s="72">
        <v>44834</v>
      </c>
      <c r="M20" s="73" t="s">
        <v>56</v>
      </c>
    </row>
    <row r="21" spans="1:13" s="53" customFormat="1" ht="28.15" customHeight="1" x14ac:dyDescent="0.2">
      <c r="A21" s="46">
        <v>20</v>
      </c>
      <c r="B21" s="136" t="s">
        <v>604</v>
      </c>
      <c r="C21" s="68" t="s">
        <v>36</v>
      </c>
      <c r="D21" s="68" t="s">
        <v>37</v>
      </c>
      <c r="E21" s="68" t="s">
        <v>12</v>
      </c>
      <c r="F21" s="68" t="s">
        <v>607</v>
      </c>
      <c r="G21" s="68" t="s">
        <v>57</v>
      </c>
      <c r="H21" s="69">
        <v>273</v>
      </c>
      <c r="I21" s="70">
        <f t="shared" si="0"/>
        <v>189745.91999999998</v>
      </c>
      <c r="J21" s="70">
        <v>695.04</v>
      </c>
      <c r="K21" s="71">
        <v>44835</v>
      </c>
      <c r="L21" s="72">
        <v>45107</v>
      </c>
      <c r="M21" s="73" t="s">
        <v>56</v>
      </c>
    </row>
    <row r="22" spans="1:13" s="53" customFormat="1" ht="28.15" customHeight="1" x14ac:dyDescent="0.2">
      <c r="A22" s="46">
        <v>21</v>
      </c>
      <c r="B22" s="137" t="s">
        <v>604</v>
      </c>
      <c r="C22" s="74" t="s">
        <v>36</v>
      </c>
      <c r="D22" s="74" t="s">
        <v>37</v>
      </c>
      <c r="E22" s="74" t="s">
        <v>12</v>
      </c>
      <c r="F22" s="74" t="s">
        <v>58</v>
      </c>
      <c r="G22" s="74" t="s">
        <v>59</v>
      </c>
      <c r="H22" s="75">
        <v>92</v>
      </c>
      <c r="I22" s="76">
        <f t="shared" si="0"/>
        <v>91551.039999999994</v>
      </c>
      <c r="J22" s="76">
        <v>995.12</v>
      </c>
      <c r="K22" s="77">
        <v>44743</v>
      </c>
      <c r="L22" s="78">
        <v>44834</v>
      </c>
      <c r="M22" s="79" t="s">
        <v>60</v>
      </c>
    </row>
    <row r="23" spans="1:13" s="53" customFormat="1" ht="28.15" customHeight="1" x14ac:dyDescent="0.2">
      <c r="A23" s="46">
        <v>22</v>
      </c>
      <c r="B23" s="137" t="s">
        <v>604</v>
      </c>
      <c r="C23" s="74" t="s">
        <v>36</v>
      </c>
      <c r="D23" s="74" t="s">
        <v>37</v>
      </c>
      <c r="E23" s="74" t="s">
        <v>12</v>
      </c>
      <c r="F23" s="74" t="s">
        <v>58</v>
      </c>
      <c r="G23" s="74" t="s">
        <v>61</v>
      </c>
      <c r="H23" s="75">
        <v>273</v>
      </c>
      <c r="I23" s="76">
        <f t="shared" si="0"/>
        <v>274067.43</v>
      </c>
      <c r="J23" s="76">
        <v>1003.91</v>
      </c>
      <c r="K23" s="77">
        <v>44835</v>
      </c>
      <c r="L23" s="78">
        <v>45107</v>
      </c>
      <c r="M23" s="79" t="s">
        <v>60</v>
      </c>
    </row>
    <row r="24" spans="1:13" s="53" customFormat="1" ht="28.15" customHeight="1" x14ac:dyDescent="0.2">
      <c r="A24" s="46">
        <v>23</v>
      </c>
      <c r="B24" s="136" t="s">
        <v>604</v>
      </c>
      <c r="C24" s="68" t="s">
        <v>36</v>
      </c>
      <c r="D24" s="68" t="s">
        <v>37</v>
      </c>
      <c r="E24" s="68" t="s">
        <v>12</v>
      </c>
      <c r="F24" s="68" t="s">
        <v>62</v>
      </c>
      <c r="G24" s="68" t="s">
        <v>63</v>
      </c>
      <c r="H24" s="69">
        <v>92</v>
      </c>
      <c r="I24" s="70">
        <f t="shared" si="0"/>
        <v>64518.679999999993</v>
      </c>
      <c r="J24" s="70">
        <v>701.29</v>
      </c>
      <c r="K24" s="71">
        <v>44743</v>
      </c>
      <c r="L24" s="72">
        <v>44834</v>
      </c>
      <c r="M24" s="73" t="s">
        <v>64</v>
      </c>
    </row>
    <row r="25" spans="1:13" s="53" customFormat="1" ht="28.15" customHeight="1" x14ac:dyDescent="0.2">
      <c r="A25" s="46">
        <v>24</v>
      </c>
      <c r="B25" s="136" t="s">
        <v>604</v>
      </c>
      <c r="C25" s="68" t="s">
        <v>36</v>
      </c>
      <c r="D25" s="68" t="s">
        <v>37</v>
      </c>
      <c r="E25" s="68" t="s">
        <v>12</v>
      </c>
      <c r="F25" s="68" t="s">
        <v>62</v>
      </c>
      <c r="G25" s="68" t="s">
        <v>65</v>
      </c>
      <c r="H25" s="69">
        <v>273</v>
      </c>
      <c r="I25" s="70">
        <f t="shared" si="0"/>
        <v>194015.63999999998</v>
      </c>
      <c r="J25" s="70">
        <v>710.68</v>
      </c>
      <c r="K25" s="71">
        <v>44835</v>
      </c>
      <c r="L25" s="72">
        <v>45107</v>
      </c>
      <c r="M25" s="73" t="s">
        <v>66</v>
      </c>
    </row>
    <row r="26" spans="1:13" s="53" customFormat="1" ht="28.15" customHeight="1" x14ac:dyDescent="0.2">
      <c r="A26" s="46">
        <v>25</v>
      </c>
      <c r="B26" s="137" t="s">
        <v>604</v>
      </c>
      <c r="C26" s="74" t="s">
        <v>36</v>
      </c>
      <c r="D26" s="74" t="s">
        <v>37</v>
      </c>
      <c r="E26" s="74" t="s">
        <v>12</v>
      </c>
      <c r="F26" s="74" t="s">
        <v>67</v>
      </c>
      <c r="G26" s="74" t="s">
        <v>68</v>
      </c>
      <c r="H26" s="75">
        <v>92</v>
      </c>
      <c r="I26" s="76">
        <f t="shared" si="0"/>
        <v>58700.6</v>
      </c>
      <c r="J26" s="76">
        <v>638.04999999999995</v>
      </c>
      <c r="K26" s="77">
        <v>44743</v>
      </c>
      <c r="L26" s="78">
        <v>44834</v>
      </c>
      <c r="M26" s="79" t="s">
        <v>69</v>
      </c>
    </row>
    <row r="27" spans="1:13" s="53" customFormat="1" ht="28.15" customHeight="1" x14ac:dyDescent="0.2">
      <c r="A27" s="46">
        <v>26</v>
      </c>
      <c r="B27" s="137" t="s">
        <v>604</v>
      </c>
      <c r="C27" s="74" t="s">
        <v>36</v>
      </c>
      <c r="D27" s="74" t="s">
        <v>37</v>
      </c>
      <c r="E27" s="74" t="s">
        <v>12</v>
      </c>
      <c r="F27" s="74" t="s">
        <v>67</v>
      </c>
      <c r="G27" s="74" t="s">
        <v>70</v>
      </c>
      <c r="H27" s="75">
        <v>273</v>
      </c>
      <c r="I27" s="76">
        <f t="shared" si="0"/>
        <v>176734.74</v>
      </c>
      <c r="J27" s="76">
        <v>647.38</v>
      </c>
      <c r="K27" s="77">
        <v>44835</v>
      </c>
      <c r="L27" s="78">
        <v>45107</v>
      </c>
      <c r="M27" s="79" t="s">
        <v>69</v>
      </c>
    </row>
    <row r="28" spans="1:13" s="53" customFormat="1" ht="28.15" customHeight="1" x14ac:dyDescent="0.2">
      <c r="A28" s="46">
        <v>27</v>
      </c>
      <c r="B28" s="136" t="s">
        <v>604</v>
      </c>
      <c r="C28" s="68" t="s">
        <v>36</v>
      </c>
      <c r="D28" s="68" t="s">
        <v>37</v>
      </c>
      <c r="E28" s="68" t="s">
        <v>15</v>
      </c>
      <c r="F28" s="68" t="s">
        <v>71</v>
      </c>
      <c r="G28" s="68" t="s">
        <v>72</v>
      </c>
      <c r="H28" s="69">
        <v>60</v>
      </c>
      <c r="I28" s="70">
        <f t="shared" si="0"/>
        <v>17365.8</v>
      </c>
      <c r="J28" s="70">
        <v>289.43</v>
      </c>
      <c r="K28" s="71">
        <v>44747</v>
      </c>
      <c r="L28" s="72">
        <v>44834</v>
      </c>
      <c r="M28" s="73" t="s">
        <v>73</v>
      </c>
    </row>
    <row r="29" spans="1:13" s="53" customFormat="1" ht="28.15" customHeight="1" x14ac:dyDescent="0.2">
      <c r="A29" s="46">
        <v>28</v>
      </c>
      <c r="B29" s="136" t="s">
        <v>604</v>
      </c>
      <c r="C29" s="68" t="s">
        <v>36</v>
      </c>
      <c r="D29" s="68" t="s">
        <v>37</v>
      </c>
      <c r="E29" s="68" t="s">
        <v>15</v>
      </c>
      <c r="F29" s="68" t="s">
        <v>71</v>
      </c>
      <c r="G29" s="68" t="s">
        <v>74</v>
      </c>
      <c r="H29" s="69">
        <f>220-60</f>
        <v>160</v>
      </c>
      <c r="I29" s="70">
        <f t="shared" si="0"/>
        <v>48624</v>
      </c>
      <c r="J29" s="70">
        <v>303.89999999999998</v>
      </c>
      <c r="K29" s="71">
        <v>44837</v>
      </c>
      <c r="L29" s="72">
        <v>45092</v>
      </c>
      <c r="M29" s="73" t="s">
        <v>73</v>
      </c>
    </row>
    <row r="30" spans="1:13" s="53" customFormat="1" ht="28.15" customHeight="1" x14ac:dyDescent="0.2">
      <c r="A30" s="46">
        <v>29</v>
      </c>
      <c r="B30" s="137" t="s">
        <v>604</v>
      </c>
      <c r="C30" s="74" t="s">
        <v>36</v>
      </c>
      <c r="D30" s="74" t="s">
        <v>37</v>
      </c>
      <c r="E30" s="74" t="s">
        <v>15</v>
      </c>
      <c r="F30" s="74" t="s">
        <v>75</v>
      </c>
      <c r="G30" s="74" t="s">
        <v>76</v>
      </c>
      <c r="H30" s="75">
        <v>55</v>
      </c>
      <c r="I30" s="76">
        <f t="shared" si="0"/>
        <v>16052.300000000001</v>
      </c>
      <c r="J30" s="76">
        <v>291.86</v>
      </c>
      <c r="K30" s="77">
        <v>44747</v>
      </c>
      <c r="L30" s="78">
        <v>44834</v>
      </c>
      <c r="M30" s="79" t="s">
        <v>77</v>
      </c>
    </row>
    <row r="31" spans="1:13" s="53" customFormat="1" ht="28.15" customHeight="1" x14ac:dyDescent="0.2">
      <c r="A31" s="46">
        <v>30</v>
      </c>
      <c r="B31" s="137" t="s">
        <v>604</v>
      </c>
      <c r="C31" s="74" t="s">
        <v>36</v>
      </c>
      <c r="D31" s="74" t="s">
        <v>37</v>
      </c>
      <c r="E31" s="74" t="s">
        <v>15</v>
      </c>
      <c r="F31" s="74" t="s">
        <v>75</v>
      </c>
      <c r="G31" s="74" t="s">
        <v>78</v>
      </c>
      <c r="H31" s="75">
        <f>220-55</f>
        <v>165</v>
      </c>
      <c r="I31" s="76">
        <f t="shared" si="0"/>
        <v>50564.25</v>
      </c>
      <c r="J31" s="76">
        <v>306.45</v>
      </c>
      <c r="K31" s="77">
        <v>44837</v>
      </c>
      <c r="L31" s="78">
        <v>45100</v>
      </c>
      <c r="M31" s="79" t="s">
        <v>79</v>
      </c>
    </row>
    <row r="32" spans="1:13" s="53" customFormat="1" ht="25.9" customHeight="1" x14ac:dyDescent="0.2">
      <c r="A32" s="46">
        <v>31</v>
      </c>
      <c r="B32" s="134" t="s">
        <v>604</v>
      </c>
      <c r="C32" s="54" t="s">
        <v>80</v>
      </c>
      <c r="D32" s="54" t="s">
        <v>37</v>
      </c>
      <c r="E32" s="54" t="s">
        <v>12</v>
      </c>
      <c r="F32" s="54" t="s">
        <v>81</v>
      </c>
      <c r="G32" s="54" t="s">
        <v>82</v>
      </c>
      <c r="H32" s="55">
        <v>365</v>
      </c>
      <c r="I32" s="56">
        <v>141729.5</v>
      </c>
      <c r="J32" s="56">
        <v>388.3</v>
      </c>
      <c r="K32" s="57">
        <v>44743</v>
      </c>
      <c r="L32" s="60">
        <v>45107</v>
      </c>
      <c r="M32" s="59"/>
    </row>
    <row r="33" spans="1:13" s="53" customFormat="1" ht="25.9" customHeight="1" x14ac:dyDescent="0.2">
      <c r="A33" s="46">
        <v>32</v>
      </c>
      <c r="B33" s="134" t="s">
        <v>604</v>
      </c>
      <c r="C33" s="54" t="s">
        <v>80</v>
      </c>
      <c r="D33" s="54" t="s">
        <v>37</v>
      </c>
      <c r="E33" s="54" t="s">
        <v>12</v>
      </c>
      <c r="F33" s="54" t="s">
        <v>83</v>
      </c>
      <c r="G33" s="54" t="s">
        <v>84</v>
      </c>
      <c r="H33" s="55">
        <v>365</v>
      </c>
      <c r="I33" s="56">
        <f>H33*J33</f>
        <v>319407.85000000003</v>
      </c>
      <c r="J33" s="56">
        <v>875.09</v>
      </c>
      <c r="K33" s="57">
        <v>44743</v>
      </c>
      <c r="L33" s="60">
        <v>45107</v>
      </c>
      <c r="M33" s="61"/>
    </row>
    <row r="34" spans="1:13" s="53" customFormat="1" ht="25.9" customHeight="1" x14ac:dyDescent="0.2">
      <c r="A34" s="46">
        <v>33</v>
      </c>
      <c r="B34" s="134" t="s">
        <v>604</v>
      </c>
      <c r="C34" s="54" t="s">
        <v>80</v>
      </c>
      <c r="D34" s="54" t="s">
        <v>37</v>
      </c>
      <c r="E34" s="54" t="s">
        <v>12</v>
      </c>
      <c r="F34" s="54" t="s">
        <v>85</v>
      </c>
      <c r="G34" s="54" t="s">
        <v>86</v>
      </c>
      <c r="H34" s="55">
        <v>365</v>
      </c>
      <c r="I34" s="56">
        <v>226752.6</v>
      </c>
      <c r="J34" s="56">
        <v>621.24</v>
      </c>
      <c r="K34" s="57">
        <v>44743</v>
      </c>
      <c r="L34" s="60">
        <v>45107</v>
      </c>
      <c r="M34" s="59"/>
    </row>
    <row r="35" spans="1:13" s="53" customFormat="1" ht="25.9" customHeight="1" x14ac:dyDescent="0.2">
      <c r="A35" s="46">
        <v>34</v>
      </c>
      <c r="B35" s="134" t="s">
        <v>604</v>
      </c>
      <c r="C35" s="54" t="s">
        <v>87</v>
      </c>
      <c r="D35" s="54" t="s">
        <v>88</v>
      </c>
      <c r="E35" s="54" t="s">
        <v>12</v>
      </c>
      <c r="F35" s="54" t="s">
        <v>89</v>
      </c>
      <c r="G35" s="54" t="s">
        <v>90</v>
      </c>
      <c r="H35" s="55">
        <v>365</v>
      </c>
      <c r="I35" s="80">
        <v>344292.75</v>
      </c>
      <c r="J35" s="80">
        <v>943.27</v>
      </c>
      <c r="K35" s="57">
        <v>44743</v>
      </c>
      <c r="L35" s="58">
        <v>45107</v>
      </c>
      <c r="M35" s="59"/>
    </row>
    <row r="36" spans="1:13" s="53" customFormat="1" ht="25.9" customHeight="1" x14ac:dyDescent="0.2">
      <c r="A36" s="46">
        <v>35</v>
      </c>
      <c r="B36" s="134" t="s">
        <v>603</v>
      </c>
      <c r="C36" s="54" t="s">
        <v>10</v>
      </c>
      <c r="D36" s="54" t="s">
        <v>91</v>
      </c>
      <c r="E36" s="54" t="s">
        <v>15</v>
      </c>
      <c r="F36" s="54" t="s">
        <v>92</v>
      </c>
      <c r="G36" s="54" t="s">
        <v>93</v>
      </c>
      <c r="H36" s="55">
        <v>216</v>
      </c>
      <c r="I36" s="56">
        <v>82230.259999999995</v>
      </c>
      <c r="J36" s="56">
        <v>380.7</v>
      </c>
      <c r="K36" s="57">
        <v>44747</v>
      </c>
      <c r="L36" s="60">
        <v>45093</v>
      </c>
      <c r="M36" s="59"/>
    </row>
    <row r="37" spans="1:13" s="53" customFormat="1" ht="25.9" customHeight="1" x14ac:dyDescent="0.2">
      <c r="A37" s="46">
        <v>36</v>
      </c>
      <c r="B37" s="134" t="s">
        <v>603</v>
      </c>
      <c r="C37" s="54" t="s">
        <v>10</v>
      </c>
      <c r="D37" s="54" t="s">
        <v>94</v>
      </c>
      <c r="E37" s="54" t="s">
        <v>15</v>
      </c>
      <c r="F37" s="54" t="s">
        <v>95</v>
      </c>
      <c r="G37" s="54" t="s">
        <v>96</v>
      </c>
      <c r="H37" s="55">
        <v>204</v>
      </c>
      <c r="I37" s="56">
        <v>85369.2</v>
      </c>
      <c r="J37" s="56">
        <v>418.48</v>
      </c>
      <c r="K37" s="57">
        <v>44748</v>
      </c>
      <c r="L37" s="60">
        <v>45092</v>
      </c>
      <c r="M37" s="59"/>
    </row>
    <row r="38" spans="1:13" s="53" customFormat="1" ht="25.9" customHeight="1" x14ac:dyDescent="0.2">
      <c r="A38" s="46">
        <v>37</v>
      </c>
      <c r="B38" s="134" t="s">
        <v>603</v>
      </c>
      <c r="C38" s="54" t="s">
        <v>10</v>
      </c>
      <c r="D38" s="54" t="s">
        <v>94</v>
      </c>
      <c r="E38" s="54" t="s">
        <v>15</v>
      </c>
      <c r="F38" s="54" t="s">
        <v>97</v>
      </c>
      <c r="G38" s="54" t="s">
        <v>98</v>
      </c>
      <c r="H38" s="55">
        <v>204</v>
      </c>
      <c r="I38" s="56">
        <v>104427.82</v>
      </c>
      <c r="J38" s="56">
        <v>511.9</v>
      </c>
      <c r="K38" s="57">
        <v>44748</v>
      </c>
      <c r="L38" s="60">
        <v>45092</v>
      </c>
      <c r="M38" s="59"/>
    </row>
    <row r="39" spans="1:13" s="53" customFormat="1" ht="25.9" customHeight="1" x14ac:dyDescent="0.2">
      <c r="A39" s="46">
        <v>38</v>
      </c>
      <c r="B39" s="134" t="s">
        <v>603</v>
      </c>
      <c r="C39" s="54" t="s">
        <v>10</v>
      </c>
      <c r="D39" s="54" t="s">
        <v>99</v>
      </c>
      <c r="E39" s="54" t="s">
        <v>15</v>
      </c>
      <c r="F39" s="54" t="s">
        <v>100</v>
      </c>
      <c r="G39" s="54" t="s">
        <v>101</v>
      </c>
      <c r="H39" s="55">
        <v>198</v>
      </c>
      <c r="I39" s="56">
        <v>100354.86</v>
      </c>
      <c r="J39" s="56">
        <v>506.84</v>
      </c>
      <c r="K39" s="57">
        <v>44753</v>
      </c>
      <c r="L39" s="60">
        <v>45091</v>
      </c>
      <c r="M39" s="59"/>
    </row>
    <row r="40" spans="1:13" s="53" customFormat="1" ht="25.9" customHeight="1" x14ac:dyDescent="0.2">
      <c r="A40" s="46">
        <v>39</v>
      </c>
      <c r="B40" s="134" t="s">
        <v>603</v>
      </c>
      <c r="C40" s="54" t="s">
        <v>10</v>
      </c>
      <c r="D40" s="54" t="s">
        <v>102</v>
      </c>
      <c r="E40" s="54" t="s">
        <v>15</v>
      </c>
      <c r="F40" s="54" t="s">
        <v>103</v>
      </c>
      <c r="G40" s="54" t="s">
        <v>104</v>
      </c>
      <c r="H40" s="55">
        <v>217</v>
      </c>
      <c r="I40" s="56">
        <v>84806.26</v>
      </c>
      <c r="J40" s="56">
        <v>390.81</v>
      </c>
      <c r="K40" s="57">
        <v>44753</v>
      </c>
      <c r="L40" s="58">
        <v>45102</v>
      </c>
      <c r="M40" s="59"/>
    </row>
    <row r="41" spans="1:13" s="53" customFormat="1" ht="25.9" customHeight="1" x14ac:dyDescent="0.2">
      <c r="A41" s="46">
        <v>40</v>
      </c>
      <c r="B41" s="134" t="s">
        <v>603</v>
      </c>
      <c r="C41" s="54" t="s">
        <v>10</v>
      </c>
      <c r="D41" s="54" t="s">
        <v>102</v>
      </c>
      <c r="E41" s="54" t="s">
        <v>12</v>
      </c>
      <c r="F41" s="54" t="s">
        <v>105</v>
      </c>
      <c r="G41" s="54" t="s">
        <v>106</v>
      </c>
      <c r="H41" s="55">
        <v>304</v>
      </c>
      <c r="I41" s="56">
        <v>207650.48</v>
      </c>
      <c r="J41" s="56">
        <v>683.06</v>
      </c>
      <c r="K41" s="57">
        <v>44753</v>
      </c>
      <c r="L41" s="58">
        <v>45102</v>
      </c>
      <c r="M41" s="59"/>
    </row>
    <row r="42" spans="1:13" s="53" customFormat="1" ht="25.9" customHeight="1" x14ac:dyDescent="0.2">
      <c r="A42" s="46">
        <v>41</v>
      </c>
      <c r="B42" s="134" t="s">
        <v>603</v>
      </c>
      <c r="C42" s="54" t="s">
        <v>10</v>
      </c>
      <c r="D42" s="54" t="s">
        <v>102</v>
      </c>
      <c r="E42" s="54" t="s">
        <v>12</v>
      </c>
      <c r="F42" s="54" t="s">
        <v>107</v>
      </c>
      <c r="G42" s="54" t="s">
        <v>108</v>
      </c>
      <c r="H42" s="55">
        <v>365</v>
      </c>
      <c r="I42" s="56">
        <v>249308.04</v>
      </c>
      <c r="J42" s="56">
        <v>683.04</v>
      </c>
      <c r="K42" s="57">
        <v>44743</v>
      </c>
      <c r="L42" s="58">
        <v>45107</v>
      </c>
      <c r="M42" s="59"/>
    </row>
    <row r="43" spans="1:13" s="53" customFormat="1" ht="25.9" customHeight="1" x14ac:dyDescent="0.2">
      <c r="A43" s="46">
        <v>42</v>
      </c>
      <c r="B43" s="134" t="s">
        <v>603</v>
      </c>
      <c r="C43" s="54" t="s">
        <v>10</v>
      </c>
      <c r="D43" s="54" t="s">
        <v>109</v>
      </c>
      <c r="E43" s="54" t="s">
        <v>15</v>
      </c>
      <c r="F43" s="54" t="s">
        <v>110</v>
      </c>
      <c r="G43" s="54" t="s">
        <v>111</v>
      </c>
      <c r="H43" s="55">
        <v>223</v>
      </c>
      <c r="I43" s="56">
        <v>100325.58</v>
      </c>
      <c r="J43" s="56">
        <v>449.89</v>
      </c>
      <c r="K43" s="57">
        <v>44749</v>
      </c>
      <c r="L43" s="60">
        <v>45104</v>
      </c>
      <c r="M43" s="59"/>
    </row>
    <row r="44" spans="1:13" s="53" customFormat="1" ht="25.9" customHeight="1" x14ac:dyDescent="0.2">
      <c r="A44" s="46">
        <v>43</v>
      </c>
      <c r="B44" s="134" t="s">
        <v>603</v>
      </c>
      <c r="C44" s="54" t="s">
        <v>10</v>
      </c>
      <c r="D44" s="54" t="s">
        <v>112</v>
      </c>
      <c r="E44" s="54" t="s">
        <v>15</v>
      </c>
      <c r="F44" s="54" t="s">
        <v>113</v>
      </c>
      <c r="G44" s="54" t="s">
        <v>114</v>
      </c>
      <c r="H44" s="55">
        <v>216</v>
      </c>
      <c r="I44" s="56">
        <v>87012.11</v>
      </c>
      <c r="J44" s="56">
        <v>402.83</v>
      </c>
      <c r="K44" s="57">
        <v>44748</v>
      </c>
      <c r="L44" s="58">
        <v>45096</v>
      </c>
      <c r="M44" s="59"/>
    </row>
    <row r="45" spans="1:13" s="53" customFormat="1" ht="28.15" customHeight="1" x14ac:dyDescent="0.2">
      <c r="A45" s="46">
        <v>44</v>
      </c>
      <c r="B45" s="138" t="s">
        <v>603</v>
      </c>
      <c r="C45" s="81" t="s">
        <v>10</v>
      </c>
      <c r="D45" s="81" t="s">
        <v>112</v>
      </c>
      <c r="E45" s="81" t="s">
        <v>15</v>
      </c>
      <c r="F45" s="81" t="s">
        <v>113</v>
      </c>
      <c r="G45" s="81" t="s">
        <v>115</v>
      </c>
      <c r="H45" s="82">
        <v>365</v>
      </c>
      <c r="I45" s="83">
        <v>87012.11</v>
      </c>
      <c r="J45" s="83">
        <f>I45/365</f>
        <v>238.38934246575343</v>
      </c>
      <c r="K45" s="84">
        <v>44743</v>
      </c>
      <c r="L45" s="85">
        <v>45107</v>
      </c>
      <c r="M45" s="86" t="s">
        <v>116</v>
      </c>
    </row>
    <row r="46" spans="1:13" s="53" customFormat="1" ht="25.9" customHeight="1" x14ac:dyDescent="0.2">
      <c r="A46" s="46">
        <v>45</v>
      </c>
      <c r="B46" s="134" t="s">
        <v>603</v>
      </c>
      <c r="C46" s="54" t="s">
        <v>10</v>
      </c>
      <c r="D46" s="54" t="s">
        <v>112</v>
      </c>
      <c r="E46" s="54" t="s">
        <v>12</v>
      </c>
      <c r="F46" s="54" t="s">
        <v>117</v>
      </c>
      <c r="G46" s="54" t="s">
        <v>118</v>
      </c>
      <c r="H46" s="55">
        <v>365</v>
      </c>
      <c r="I46" s="56">
        <v>221295.25</v>
      </c>
      <c r="J46" s="56">
        <v>606.29</v>
      </c>
      <c r="K46" s="57">
        <v>44743</v>
      </c>
      <c r="L46" s="58">
        <v>45107</v>
      </c>
      <c r="M46" s="59"/>
    </row>
    <row r="47" spans="1:13" s="53" customFormat="1" ht="25.9" customHeight="1" x14ac:dyDescent="0.2">
      <c r="A47" s="46">
        <v>46</v>
      </c>
      <c r="B47" s="134" t="s">
        <v>603</v>
      </c>
      <c r="C47" s="54" t="s">
        <v>10</v>
      </c>
      <c r="D47" s="54" t="s">
        <v>119</v>
      </c>
      <c r="E47" s="54" t="s">
        <v>15</v>
      </c>
      <c r="F47" s="54" t="s">
        <v>120</v>
      </c>
      <c r="G47" s="54" t="s">
        <v>121</v>
      </c>
      <c r="H47" s="55">
        <v>180</v>
      </c>
      <c r="I47" s="56">
        <v>55856.6</v>
      </c>
      <c r="J47" s="56">
        <v>310.31</v>
      </c>
      <c r="K47" s="57">
        <v>44804</v>
      </c>
      <c r="L47" s="58">
        <v>45093</v>
      </c>
      <c r="M47" s="59"/>
    </row>
    <row r="48" spans="1:13" s="53" customFormat="1" ht="25.9" customHeight="1" x14ac:dyDescent="0.2">
      <c r="A48" s="46">
        <v>47</v>
      </c>
      <c r="B48" s="134" t="s">
        <v>603</v>
      </c>
      <c r="C48" s="54" t="s">
        <v>10</v>
      </c>
      <c r="D48" s="54" t="s">
        <v>122</v>
      </c>
      <c r="E48" s="54" t="s">
        <v>15</v>
      </c>
      <c r="F48" s="54" t="s">
        <v>123</v>
      </c>
      <c r="G48" s="54" t="s">
        <v>124</v>
      </c>
      <c r="H48" s="55">
        <v>216</v>
      </c>
      <c r="I48" s="56">
        <v>91971.24</v>
      </c>
      <c r="J48" s="56">
        <v>425.79</v>
      </c>
      <c r="K48" s="57">
        <v>44747</v>
      </c>
      <c r="L48" s="58">
        <v>45099</v>
      </c>
      <c r="M48" s="59"/>
    </row>
    <row r="49" spans="1:13" s="53" customFormat="1" ht="25.9" customHeight="1" x14ac:dyDescent="0.2">
      <c r="A49" s="46">
        <v>48</v>
      </c>
      <c r="B49" s="134" t="s">
        <v>603</v>
      </c>
      <c r="C49" s="54" t="s">
        <v>10</v>
      </c>
      <c r="D49" s="54" t="s">
        <v>125</v>
      </c>
      <c r="E49" s="54" t="s">
        <v>15</v>
      </c>
      <c r="F49" s="54" t="s">
        <v>126</v>
      </c>
      <c r="G49" s="54" t="s">
        <v>127</v>
      </c>
      <c r="H49" s="55">
        <v>216</v>
      </c>
      <c r="I49" s="56">
        <v>101916.55</v>
      </c>
      <c r="J49" s="56">
        <v>471.84</v>
      </c>
      <c r="K49" s="57">
        <v>44747</v>
      </c>
      <c r="L49" s="58">
        <v>45093</v>
      </c>
      <c r="M49" s="59"/>
    </row>
    <row r="50" spans="1:13" s="53" customFormat="1" ht="25.9" customHeight="1" x14ac:dyDescent="0.2">
      <c r="A50" s="46">
        <v>49</v>
      </c>
      <c r="B50" s="134" t="s">
        <v>603</v>
      </c>
      <c r="C50" s="54" t="s">
        <v>10</v>
      </c>
      <c r="D50" s="54" t="s">
        <v>125</v>
      </c>
      <c r="E50" s="54" t="s">
        <v>12</v>
      </c>
      <c r="F50" s="54" t="s">
        <v>128</v>
      </c>
      <c r="G50" s="54" t="s">
        <v>129</v>
      </c>
      <c r="H50" s="55">
        <v>365</v>
      </c>
      <c r="I50" s="56">
        <v>266135.59999999998</v>
      </c>
      <c r="J50" s="56">
        <v>729.14</v>
      </c>
      <c r="K50" s="57">
        <v>44743</v>
      </c>
      <c r="L50" s="58">
        <v>45107</v>
      </c>
      <c r="M50" s="59"/>
    </row>
    <row r="51" spans="1:13" s="53" customFormat="1" ht="25.9" customHeight="1" x14ac:dyDescent="0.2">
      <c r="A51" s="46">
        <v>50</v>
      </c>
      <c r="B51" s="134" t="s">
        <v>603</v>
      </c>
      <c r="C51" s="54" t="s">
        <v>10</v>
      </c>
      <c r="D51" s="54" t="s">
        <v>125</v>
      </c>
      <c r="E51" s="54" t="s">
        <v>15</v>
      </c>
      <c r="F51" s="54" t="s">
        <v>130</v>
      </c>
      <c r="G51" s="54" t="s">
        <v>131</v>
      </c>
      <c r="H51" s="55">
        <v>216</v>
      </c>
      <c r="I51" s="56">
        <v>95384.1</v>
      </c>
      <c r="J51" s="56">
        <v>441.59</v>
      </c>
      <c r="K51" s="57">
        <v>44747</v>
      </c>
      <c r="L51" s="58">
        <v>45093</v>
      </c>
      <c r="M51" s="59"/>
    </row>
    <row r="52" spans="1:13" s="53" customFormat="1" ht="28.15" customHeight="1" x14ac:dyDescent="0.2">
      <c r="A52" s="46">
        <v>51</v>
      </c>
      <c r="B52" s="138" t="s">
        <v>603</v>
      </c>
      <c r="C52" s="81" t="s">
        <v>10</v>
      </c>
      <c r="D52" s="87" t="s">
        <v>125</v>
      </c>
      <c r="E52" s="88" t="s">
        <v>15</v>
      </c>
      <c r="F52" s="87" t="s">
        <v>130</v>
      </c>
      <c r="G52" s="88" t="s">
        <v>132</v>
      </c>
      <c r="H52" s="89">
        <v>365</v>
      </c>
      <c r="I52" s="90">
        <v>95384.1</v>
      </c>
      <c r="J52" s="90">
        <f>I52/365</f>
        <v>261.32630136986302</v>
      </c>
      <c r="K52" s="84">
        <v>44743</v>
      </c>
      <c r="L52" s="84">
        <v>45107</v>
      </c>
      <c r="M52" s="86" t="s">
        <v>133</v>
      </c>
    </row>
    <row r="53" spans="1:13" s="53" customFormat="1" ht="25.9" customHeight="1" x14ac:dyDescent="0.2">
      <c r="A53" s="46">
        <v>52</v>
      </c>
      <c r="B53" s="134" t="s">
        <v>603</v>
      </c>
      <c r="C53" s="54" t="s">
        <v>10</v>
      </c>
      <c r="D53" s="54" t="s">
        <v>134</v>
      </c>
      <c r="E53" s="54" t="s">
        <v>15</v>
      </c>
      <c r="F53" s="54" t="s">
        <v>135</v>
      </c>
      <c r="G53" s="54" t="s">
        <v>136</v>
      </c>
      <c r="H53" s="55">
        <v>226</v>
      </c>
      <c r="I53" s="56">
        <v>100505.73</v>
      </c>
      <c r="J53" s="56">
        <v>444.72</v>
      </c>
      <c r="K53" s="57">
        <v>44743</v>
      </c>
      <c r="L53" s="58">
        <v>45107</v>
      </c>
      <c r="M53" s="59"/>
    </row>
    <row r="54" spans="1:13" s="53" customFormat="1" ht="25.9" customHeight="1" x14ac:dyDescent="0.2">
      <c r="A54" s="46">
        <v>53</v>
      </c>
      <c r="B54" s="134" t="s">
        <v>603</v>
      </c>
      <c r="C54" s="54" t="s">
        <v>10</v>
      </c>
      <c r="D54" s="54" t="s">
        <v>137</v>
      </c>
      <c r="E54" s="54" t="s">
        <v>15</v>
      </c>
      <c r="F54" s="54" t="s">
        <v>138</v>
      </c>
      <c r="G54" s="54" t="s">
        <v>139</v>
      </c>
      <c r="H54" s="55">
        <v>220</v>
      </c>
      <c r="I54" s="56">
        <v>90267.31</v>
      </c>
      <c r="J54" s="56">
        <v>410.31</v>
      </c>
      <c r="K54" s="57">
        <v>44747</v>
      </c>
      <c r="L54" s="58">
        <v>45092</v>
      </c>
      <c r="M54" s="59"/>
    </row>
    <row r="55" spans="1:13" s="53" customFormat="1" ht="25.9" customHeight="1" x14ac:dyDescent="0.2">
      <c r="A55" s="46">
        <v>54</v>
      </c>
      <c r="B55" s="134" t="s">
        <v>604</v>
      </c>
      <c r="C55" s="54" t="s">
        <v>18</v>
      </c>
      <c r="D55" s="54" t="s">
        <v>140</v>
      </c>
      <c r="E55" s="54" t="s">
        <v>15</v>
      </c>
      <c r="F55" s="91" t="s">
        <v>141</v>
      </c>
      <c r="G55" s="54" t="s">
        <v>142</v>
      </c>
      <c r="H55" s="55">
        <v>220</v>
      </c>
      <c r="I55" s="56">
        <v>75000</v>
      </c>
      <c r="J55" s="56">
        <v>340.91</v>
      </c>
      <c r="K55" s="57">
        <v>44755</v>
      </c>
      <c r="L55" s="60">
        <v>45093</v>
      </c>
      <c r="M55" s="59"/>
    </row>
    <row r="56" spans="1:13" s="53" customFormat="1" ht="25.9" customHeight="1" x14ac:dyDescent="0.2">
      <c r="A56" s="46">
        <v>55</v>
      </c>
      <c r="B56" s="134" t="s">
        <v>603</v>
      </c>
      <c r="C56" s="54" t="s">
        <v>10</v>
      </c>
      <c r="D56" s="54" t="s">
        <v>143</v>
      </c>
      <c r="E56" s="54" t="s">
        <v>15</v>
      </c>
      <c r="F56" s="54" t="s">
        <v>144</v>
      </c>
      <c r="G56" s="54" t="s">
        <v>145</v>
      </c>
      <c r="H56" s="55">
        <v>216</v>
      </c>
      <c r="I56" s="56">
        <v>54832.41</v>
      </c>
      <c r="J56" s="56">
        <v>253.85</v>
      </c>
      <c r="K56" s="57">
        <v>44747</v>
      </c>
      <c r="L56" s="58">
        <v>45098</v>
      </c>
      <c r="M56" s="59"/>
    </row>
    <row r="57" spans="1:13" s="53" customFormat="1" ht="25.9" customHeight="1" x14ac:dyDescent="0.2">
      <c r="A57" s="46">
        <v>56</v>
      </c>
      <c r="B57" s="134" t="s">
        <v>603</v>
      </c>
      <c r="C57" s="54" t="s">
        <v>10</v>
      </c>
      <c r="D57" s="54" t="s">
        <v>146</v>
      </c>
      <c r="E57" s="54" t="s">
        <v>15</v>
      </c>
      <c r="F57" s="54" t="s">
        <v>103</v>
      </c>
      <c r="G57" s="54" t="s">
        <v>147</v>
      </c>
      <c r="H57" s="55">
        <v>180</v>
      </c>
      <c r="I57" s="56">
        <v>64615.68</v>
      </c>
      <c r="J57" s="56">
        <v>358.98</v>
      </c>
      <c r="K57" s="57">
        <v>44805</v>
      </c>
      <c r="L57" s="58">
        <v>45098</v>
      </c>
      <c r="M57" s="59"/>
    </row>
    <row r="58" spans="1:13" s="53" customFormat="1" ht="25.9" customHeight="1" x14ac:dyDescent="0.2">
      <c r="A58" s="46">
        <v>57</v>
      </c>
      <c r="B58" s="134" t="s">
        <v>603</v>
      </c>
      <c r="C58" s="54" t="s">
        <v>10</v>
      </c>
      <c r="D58" s="54" t="s">
        <v>146</v>
      </c>
      <c r="E58" s="54" t="s">
        <v>15</v>
      </c>
      <c r="F58" s="54" t="s">
        <v>148</v>
      </c>
      <c r="G58" s="54" t="s">
        <v>149</v>
      </c>
      <c r="H58" s="55">
        <v>198</v>
      </c>
      <c r="I58" s="56">
        <v>54481.5</v>
      </c>
      <c r="J58" s="56">
        <v>275.16000000000003</v>
      </c>
      <c r="K58" s="57">
        <v>44748</v>
      </c>
      <c r="L58" s="58">
        <v>45098</v>
      </c>
      <c r="M58" s="59"/>
    </row>
    <row r="59" spans="1:13" s="53" customFormat="1" ht="25.9" customHeight="1" x14ac:dyDescent="0.2">
      <c r="A59" s="46">
        <v>58</v>
      </c>
      <c r="B59" s="134" t="s">
        <v>603</v>
      </c>
      <c r="C59" s="54" t="s">
        <v>10</v>
      </c>
      <c r="D59" s="54" t="s">
        <v>146</v>
      </c>
      <c r="E59" s="54" t="s">
        <v>15</v>
      </c>
      <c r="F59" s="54" t="s">
        <v>150</v>
      </c>
      <c r="G59" s="54" t="s">
        <v>151</v>
      </c>
      <c r="H59" s="55">
        <v>192</v>
      </c>
      <c r="I59" s="56">
        <v>60211.63</v>
      </c>
      <c r="J59" s="56">
        <v>313.60000000000002</v>
      </c>
      <c r="K59" s="57">
        <v>44747</v>
      </c>
      <c r="L59" s="58">
        <v>45093</v>
      </c>
      <c r="M59" s="59"/>
    </row>
    <row r="60" spans="1:13" s="53" customFormat="1" ht="25.9" customHeight="1" x14ac:dyDescent="0.2">
      <c r="A60" s="46">
        <v>59</v>
      </c>
      <c r="B60" s="134" t="s">
        <v>603</v>
      </c>
      <c r="C60" s="54" t="s">
        <v>10</v>
      </c>
      <c r="D60" s="54" t="s">
        <v>152</v>
      </c>
      <c r="E60" s="54" t="s">
        <v>15</v>
      </c>
      <c r="F60" s="54" t="s">
        <v>153</v>
      </c>
      <c r="G60" s="54" t="s">
        <v>154</v>
      </c>
      <c r="H60" s="55">
        <v>180</v>
      </c>
      <c r="I60" s="56">
        <v>60552.55</v>
      </c>
      <c r="J60" s="56">
        <v>336.4</v>
      </c>
      <c r="K60" s="57">
        <v>44805</v>
      </c>
      <c r="L60" s="58">
        <v>45089</v>
      </c>
      <c r="M60" s="59"/>
    </row>
    <row r="61" spans="1:13" s="53" customFormat="1" ht="25.9" customHeight="1" x14ac:dyDescent="0.2">
      <c r="A61" s="46">
        <v>60</v>
      </c>
      <c r="B61" s="134" t="s">
        <v>603</v>
      </c>
      <c r="C61" s="54" t="s">
        <v>10</v>
      </c>
      <c r="D61" s="54" t="s">
        <v>152</v>
      </c>
      <c r="E61" s="54" t="s">
        <v>155</v>
      </c>
      <c r="F61" s="54" t="s">
        <v>155</v>
      </c>
      <c r="G61" s="54" t="s">
        <v>156</v>
      </c>
      <c r="H61" s="55">
        <v>24</v>
      </c>
      <c r="I61" s="56">
        <v>6200.18</v>
      </c>
      <c r="J61" s="56">
        <v>258.33999999999997</v>
      </c>
      <c r="K61" s="57">
        <v>44747</v>
      </c>
      <c r="L61" s="58">
        <v>44778</v>
      </c>
      <c r="M61" s="59"/>
    </row>
    <row r="62" spans="1:13" s="53" customFormat="1" ht="25.9" customHeight="1" x14ac:dyDescent="0.2">
      <c r="A62" s="46">
        <v>61</v>
      </c>
      <c r="B62" s="134" t="s">
        <v>603</v>
      </c>
      <c r="C62" s="54" t="s">
        <v>10</v>
      </c>
      <c r="D62" s="54" t="s">
        <v>157</v>
      </c>
      <c r="E62" s="54" t="s">
        <v>15</v>
      </c>
      <c r="F62" s="54" t="s">
        <v>158</v>
      </c>
      <c r="G62" s="54" t="s">
        <v>159</v>
      </c>
      <c r="H62" s="55">
        <v>180</v>
      </c>
      <c r="I62" s="56">
        <v>85677</v>
      </c>
      <c r="J62" s="56">
        <v>475.98</v>
      </c>
      <c r="K62" s="57">
        <v>44812</v>
      </c>
      <c r="L62" s="58">
        <v>45100</v>
      </c>
      <c r="M62" s="59"/>
    </row>
    <row r="63" spans="1:13" s="53" customFormat="1" ht="25.9" customHeight="1" x14ac:dyDescent="0.2">
      <c r="A63" s="46">
        <v>62</v>
      </c>
      <c r="B63" s="134" t="s">
        <v>603</v>
      </c>
      <c r="C63" s="54" t="s">
        <v>10</v>
      </c>
      <c r="D63" s="54" t="s">
        <v>157</v>
      </c>
      <c r="E63" s="54" t="s">
        <v>155</v>
      </c>
      <c r="F63" s="54" t="s">
        <v>155</v>
      </c>
      <c r="G63" s="54" t="s">
        <v>160</v>
      </c>
      <c r="H63" s="55">
        <v>20</v>
      </c>
      <c r="I63" s="56">
        <v>7623.08</v>
      </c>
      <c r="J63" s="56">
        <v>381.15</v>
      </c>
      <c r="K63" s="57">
        <v>44743</v>
      </c>
      <c r="L63" s="58">
        <v>44771</v>
      </c>
      <c r="M63" s="59"/>
    </row>
    <row r="64" spans="1:13" s="53" customFormat="1" ht="25.9" customHeight="1" x14ac:dyDescent="0.2">
      <c r="A64" s="46">
        <v>63</v>
      </c>
      <c r="B64" s="134" t="s">
        <v>603</v>
      </c>
      <c r="C64" s="54" t="s">
        <v>10</v>
      </c>
      <c r="D64" s="54" t="s">
        <v>161</v>
      </c>
      <c r="E64" s="54" t="s">
        <v>155</v>
      </c>
      <c r="F64" s="54" t="s">
        <v>155</v>
      </c>
      <c r="G64" s="54" t="s">
        <v>162</v>
      </c>
      <c r="H64" s="55">
        <v>24</v>
      </c>
      <c r="I64" s="56">
        <v>8274.93</v>
      </c>
      <c r="J64" s="56">
        <v>344.79</v>
      </c>
      <c r="K64" s="57">
        <v>44747</v>
      </c>
      <c r="L64" s="58">
        <v>44784</v>
      </c>
      <c r="M64" s="59"/>
    </row>
    <row r="65" spans="1:13" s="53" customFormat="1" ht="25.9" customHeight="1" x14ac:dyDescent="0.2">
      <c r="A65" s="46">
        <v>64</v>
      </c>
      <c r="B65" s="134" t="s">
        <v>603</v>
      </c>
      <c r="C65" s="54" t="s">
        <v>10</v>
      </c>
      <c r="D65" s="54" t="s">
        <v>161</v>
      </c>
      <c r="E65" s="54" t="s">
        <v>15</v>
      </c>
      <c r="F65" s="54" t="s">
        <v>163</v>
      </c>
      <c r="G65" s="54" t="s">
        <v>164</v>
      </c>
      <c r="H65" s="55">
        <v>180</v>
      </c>
      <c r="I65" s="56">
        <v>32848.32</v>
      </c>
      <c r="J65" s="56">
        <v>182.49</v>
      </c>
      <c r="K65" s="57">
        <v>44810</v>
      </c>
      <c r="L65" s="58">
        <v>45092</v>
      </c>
      <c r="M65" s="59"/>
    </row>
    <row r="66" spans="1:13" s="53" customFormat="1" ht="25.9" customHeight="1" x14ac:dyDescent="0.2">
      <c r="A66" s="46">
        <v>65</v>
      </c>
      <c r="B66" s="134" t="s">
        <v>603</v>
      </c>
      <c r="C66" s="54" t="s">
        <v>10</v>
      </c>
      <c r="D66" s="54" t="s">
        <v>161</v>
      </c>
      <c r="E66" s="54" t="s">
        <v>15</v>
      </c>
      <c r="F66" s="54" t="s">
        <v>165</v>
      </c>
      <c r="G66" s="54" t="s">
        <v>166</v>
      </c>
      <c r="H66" s="55">
        <v>180</v>
      </c>
      <c r="I66" s="56">
        <v>78570.27</v>
      </c>
      <c r="J66" s="56">
        <v>436.5</v>
      </c>
      <c r="K66" s="57">
        <v>44810</v>
      </c>
      <c r="L66" s="58">
        <v>45092</v>
      </c>
      <c r="M66" s="59"/>
    </row>
    <row r="67" spans="1:13" s="53" customFormat="1" ht="25.9" customHeight="1" x14ac:dyDescent="0.2">
      <c r="A67" s="46">
        <v>66</v>
      </c>
      <c r="B67" s="134" t="s">
        <v>603</v>
      </c>
      <c r="C67" s="54" t="s">
        <v>10</v>
      </c>
      <c r="D67" s="54" t="s">
        <v>167</v>
      </c>
      <c r="E67" s="54" t="s">
        <v>15</v>
      </c>
      <c r="F67" s="54" t="s">
        <v>168</v>
      </c>
      <c r="G67" s="54" t="s">
        <v>169</v>
      </c>
      <c r="H67" s="55">
        <v>180</v>
      </c>
      <c r="I67" s="56">
        <v>96585.19</v>
      </c>
      <c r="J67" s="56">
        <v>536.58000000000004</v>
      </c>
      <c r="K67" s="57">
        <v>44804</v>
      </c>
      <c r="L67" s="58">
        <v>45091</v>
      </c>
      <c r="M67" s="59"/>
    </row>
    <row r="68" spans="1:13" s="53" customFormat="1" ht="25.9" customHeight="1" x14ac:dyDescent="0.2">
      <c r="A68" s="46">
        <v>67</v>
      </c>
      <c r="B68" s="134" t="s">
        <v>603</v>
      </c>
      <c r="C68" s="54" t="s">
        <v>10</v>
      </c>
      <c r="D68" s="54" t="s">
        <v>167</v>
      </c>
      <c r="E68" s="54" t="s">
        <v>155</v>
      </c>
      <c r="F68" s="54" t="s">
        <v>170</v>
      </c>
      <c r="G68" s="54" t="s">
        <v>171</v>
      </c>
      <c r="H68" s="55">
        <v>25</v>
      </c>
      <c r="I68" s="56">
        <v>8343.44</v>
      </c>
      <c r="J68" s="56">
        <v>333.74</v>
      </c>
      <c r="K68" s="57">
        <v>44753</v>
      </c>
      <c r="L68" s="58">
        <v>44785</v>
      </c>
      <c r="M68" s="59"/>
    </row>
    <row r="69" spans="1:13" s="53" customFormat="1" ht="25.9" customHeight="1" x14ac:dyDescent="0.2">
      <c r="A69" s="46">
        <v>68</v>
      </c>
      <c r="B69" s="134" t="s">
        <v>603</v>
      </c>
      <c r="C69" s="54" t="s">
        <v>10</v>
      </c>
      <c r="D69" s="54" t="s">
        <v>167</v>
      </c>
      <c r="E69" s="54" t="s">
        <v>12</v>
      </c>
      <c r="F69" s="54" t="s">
        <v>172</v>
      </c>
      <c r="G69" s="54" t="s">
        <v>173</v>
      </c>
      <c r="H69" s="55">
        <v>180</v>
      </c>
      <c r="I69" s="56">
        <v>105426.27</v>
      </c>
      <c r="J69" s="56">
        <v>585.70000000000005</v>
      </c>
      <c r="K69" s="57">
        <v>44804</v>
      </c>
      <c r="L69" s="58">
        <v>45092</v>
      </c>
      <c r="M69" s="59"/>
    </row>
    <row r="70" spans="1:13" s="53" customFormat="1" ht="25.9" customHeight="1" x14ac:dyDescent="0.2">
      <c r="A70" s="46">
        <v>69</v>
      </c>
      <c r="B70" s="134" t="s">
        <v>603</v>
      </c>
      <c r="C70" s="54" t="s">
        <v>10</v>
      </c>
      <c r="D70" s="54" t="s">
        <v>174</v>
      </c>
      <c r="E70" s="54" t="s">
        <v>15</v>
      </c>
      <c r="F70" s="54" t="s">
        <v>175</v>
      </c>
      <c r="G70" s="54" t="s">
        <v>176</v>
      </c>
      <c r="H70" s="55">
        <v>226</v>
      </c>
      <c r="I70" s="56">
        <v>131960.39000000001</v>
      </c>
      <c r="J70" s="56">
        <v>583.9</v>
      </c>
      <c r="K70" s="57">
        <v>44753</v>
      </c>
      <c r="L70" s="58">
        <v>45107</v>
      </c>
      <c r="M70" s="59"/>
    </row>
    <row r="71" spans="1:13" s="53" customFormat="1" ht="25.9" customHeight="1" x14ac:dyDescent="0.2">
      <c r="A71" s="46">
        <v>70</v>
      </c>
      <c r="B71" s="134" t="s">
        <v>603</v>
      </c>
      <c r="C71" s="54" t="s">
        <v>10</v>
      </c>
      <c r="D71" s="54" t="s">
        <v>177</v>
      </c>
      <c r="E71" s="54" t="s">
        <v>12</v>
      </c>
      <c r="F71" s="54" t="s">
        <v>178</v>
      </c>
      <c r="G71" s="54" t="s">
        <v>179</v>
      </c>
      <c r="H71" s="55">
        <v>365</v>
      </c>
      <c r="I71" s="56">
        <v>309433.87</v>
      </c>
      <c r="J71" s="56">
        <v>847.76</v>
      </c>
      <c r="K71" s="57">
        <v>44743</v>
      </c>
      <c r="L71" s="60">
        <v>45107</v>
      </c>
      <c r="M71" s="59"/>
    </row>
    <row r="72" spans="1:13" s="53" customFormat="1" ht="25.9" customHeight="1" x14ac:dyDescent="0.2">
      <c r="A72" s="46">
        <v>71</v>
      </c>
      <c r="B72" s="134" t="s">
        <v>603</v>
      </c>
      <c r="C72" s="54" t="s">
        <v>10</v>
      </c>
      <c r="D72" s="54" t="s">
        <v>180</v>
      </c>
      <c r="E72" s="54" t="s">
        <v>15</v>
      </c>
      <c r="F72" s="54" t="s">
        <v>181</v>
      </c>
      <c r="G72" s="54" t="s">
        <v>182</v>
      </c>
      <c r="H72" s="55">
        <v>218</v>
      </c>
      <c r="I72" s="56">
        <v>82402.210000000006</v>
      </c>
      <c r="J72" s="56">
        <v>377.99</v>
      </c>
      <c r="K72" s="57">
        <v>44743</v>
      </c>
      <c r="L72" s="58">
        <v>45107</v>
      </c>
      <c r="M72" s="59"/>
    </row>
    <row r="73" spans="1:13" s="53" customFormat="1" ht="25.9" customHeight="1" x14ac:dyDescent="0.2">
      <c r="A73" s="46">
        <v>72</v>
      </c>
      <c r="B73" s="134" t="s">
        <v>603</v>
      </c>
      <c r="C73" s="54" t="s">
        <v>10</v>
      </c>
      <c r="D73" s="54" t="s">
        <v>183</v>
      </c>
      <c r="E73" s="54" t="s">
        <v>12</v>
      </c>
      <c r="F73" s="54" t="s">
        <v>184</v>
      </c>
      <c r="G73" s="54" t="s">
        <v>185</v>
      </c>
      <c r="H73" s="55">
        <v>365</v>
      </c>
      <c r="I73" s="56">
        <v>215058.02</v>
      </c>
      <c r="J73" s="56">
        <v>589.20000000000005</v>
      </c>
      <c r="K73" s="57">
        <v>44743</v>
      </c>
      <c r="L73" s="58">
        <v>45107</v>
      </c>
      <c r="M73" s="59"/>
    </row>
    <row r="74" spans="1:13" s="53" customFormat="1" ht="25.9" customHeight="1" x14ac:dyDescent="0.2">
      <c r="A74" s="46">
        <v>73</v>
      </c>
      <c r="B74" s="134" t="s">
        <v>604</v>
      </c>
      <c r="C74" s="54" t="s">
        <v>18</v>
      </c>
      <c r="D74" s="54" t="s">
        <v>186</v>
      </c>
      <c r="E74" s="54" t="s">
        <v>12</v>
      </c>
      <c r="F74" s="54" t="s">
        <v>187</v>
      </c>
      <c r="G74" s="54" t="s">
        <v>188</v>
      </c>
      <c r="H74" s="55">
        <v>365</v>
      </c>
      <c r="I74" s="56">
        <v>170444.05</v>
      </c>
      <c r="J74" s="56">
        <v>466.97</v>
      </c>
      <c r="K74" s="57">
        <v>44743</v>
      </c>
      <c r="L74" s="60">
        <v>45107</v>
      </c>
      <c r="M74" s="59"/>
    </row>
    <row r="75" spans="1:13" s="53" customFormat="1" ht="25.9" customHeight="1" x14ac:dyDescent="0.2">
      <c r="A75" s="46">
        <v>74</v>
      </c>
      <c r="B75" s="134" t="s">
        <v>603</v>
      </c>
      <c r="C75" s="54" t="s">
        <v>10</v>
      </c>
      <c r="D75" s="54" t="s">
        <v>183</v>
      </c>
      <c r="E75" s="54" t="s">
        <v>15</v>
      </c>
      <c r="F75" s="54" t="s">
        <v>135</v>
      </c>
      <c r="G75" s="54" t="s">
        <v>189</v>
      </c>
      <c r="H75" s="55">
        <v>216</v>
      </c>
      <c r="I75" s="56">
        <v>65171.86</v>
      </c>
      <c r="J75" s="56">
        <v>301.72000000000003</v>
      </c>
      <c r="K75" s="57">
        <v>44743</v>
      </c>
      <c r="L75" s="58">
        <v>45107</v>
      </c>
      <c r="M75" s="59"/>
    </row>
    <row r="76" spans="1:13" s="53" customFormat="1" ht="28.15" customHeight="1" x14ac:dyDescent="0.2">
      <c r="A76" s="46">
        <v>75</v>
      </c>
      <c r="B76" s="138" t="s">
        <v>603</v>
      </c>
      <c r="C76" s="81" t="s">
        <v>10</v>
      </c>
      <c r="D76" s="87" t="s">
        <v>183</v>
      </c>
      <c r="E76" s="88" t="s">
        <v>15</v>
      </c>
      <c r="F76" s="87" t="s">
        <v>135</v>
      </c>
      <c r="G76" s="88" t="s">
        <v>190</v>
      </c>
      <c r="H76" s="89">
        <v>365</v>
      </c>
      <c r="I76" s="83">
        <v>65171.86</v>
      </c>
      <c r="J76" s="90">
        <f>65171.86/365</f>
        <v>178.55304109589042</v>
      </c>
      <c r="K76" s="84">
        <v>44743</v>
      </c>
      <c r="L76" s="84">
        <v>45107</v>
      </c>
      <c r="M76" s="86" t="s">
        <v>191</v>
      </c>
    </row>
    <row r="77" spans="1:13" s="53" customFormat="1" ht="25.9" customHeight="1" x14ac:dyDescent="0.2">
      <c r="A77" s="46">
        <v>76</v>
      </c>
      <c r="B77" s="134" t="s">
        <v>603</v>
      </c>
      <c r="C77" s="54" t="s">
        <v>10</v>
      </c>
      <c r="D77" s="54" t="s">
        <v>183</v>
      </c>
      <c r="E77" s="54" t="s">
        <v>15</v>
      </c>
      <c r="F77" s="54" t="s">
        <v>192</v>
      </c>
      <c r="G77" s="54" t="s">
        <v>193</v>
      </c>
      <c r="H77" s="55">
        <v>216</v>
      </c>
      <c r="I77" s="56">
        <v>96832.73</v>
      </c>
      <c r="J77" s="56">
        <v>448.3</v>
      </c>
      <c r="K77" s="57">
        <v>44743</v>
      </c>
      <c r="L77" s="58">
        <v>45107</v>
      </c>
      <c r="M77" s="59"/>
    </row>
    <row r="78" spans="1:13" s="53" customFormat="1" ht="25.9" customHeight="1" x14ac:dyDescent="0.2">
      <c r="A78" s="46">
        <v>77</v>
      </c>
      <c r="B78" s="134" t="s">
        <v>604</v>
      </c>
      <c r="C78" s="54" t="s">
        <v>36</v>
      </c>
      <c r="D78" s="54" t="s">
        <v>197</v>
      </c>
      <c r="E78" s="54" t="s">
        <v>12</v>
      </c>
      <c r="F78" s="54" t="s">
        <v>198</v>
      </c>
      <c r="G78" s="54" t="s">
        <v>199</v>
      </c>
      <c r="H78" s="55">
        <v>365</v>
      </c>
      <c r="I78" s="56">
        <v>266370.78999999998</v>
      </c>
      <c r="J78" s="56">
        <v>729.78</v>
      </c>
      <c r="K78" s="57">
        <v>44743</v>
      </c>
      <c r="L78" s="60">
        <v>45107</v>
      </c>
      <c r="M78" s="59"/>
    </row>
    <row r="79" spans="1:13" s="53" customFormat="1" ht="25.9" customHeight="1" x14ac:dyDescent="0.2">
      <c r="A79" s="46">
        <v>78</v>
      </c>
      <c r="B79" s="134" t="s">
        <v>604</v>
      </c>
      <c r="C79" s="54" t="s">
        <v>36</v>
      </c>
      <c r="D79" s="54" t="s">
        <v>197</v>
      </c>
      <c r="E79" s="54" t="s">
        <v>12</v>
      </c>
      <c r="F79" s="54" t="s">
        <v>200</v>
      </c>
      <c r="G79" s="54" t="s">
        <v>201</v>
      </c>
      <c r="H79" s="55">
        <v>365</v>
      </c>
      <c r="I79" s="56">
        <v>397789.59</v>
      </c>
      <c r="J79" s="56">
        <v>1089.83</v>
      </c>
      <c r="K79" s="57">
        <v>44743</v>
      </c>
      <c r="L79" s="60">
        <v>45107</v>
      </c>
      <c r="M79" s="59"/>
    </row>
    <row r="80" spans="1:13" s="53" customFormat="1" ht="25.9" customHeight="1" x14ac:dyDescent="0.2">
      <c r="A80" s="46">
        <v>79</v>
      </c>
      <c r="B80" s="134" t="s">
        <v>604</v>
      </c>
      <c r="C80" s="54" t="s">
        <v>36</v>
      </c>
      <c r="D80" s="54" t="s">
        <v>197</v>
      </c>
      <c r="E80" s="54" t="s">
        <v>12</v>
      </c>
      <c r="F80" s="54" t="s">
        <v>202</v>
      </c>
      <c r="G80" s="54" t="s">
        <v>203</v>
      </c>
      <c r="H80" s="55">
        <v>365</v>
      </c>
      <c r="I80" s="56">
        <v>327581.28999999998</v>
      </c>
      <c r="J80" s="56">
        <v>897.48</v>
      </c>
      <c r="K80" s="57">
        <v>44743</v>
      </c>
      <c r="L80" s="60">
        <v>45107</v>
      </c>
      <c r="M80" s="59"/>
    </row>
    <row r="81" spans="1:13" s="53" customFormat="1" ht="25.9" customHeight="1" x14ac:dyDescent="0.2">
      <c r="A81" s="46">
        <v>80</v>
      </c>
      <c r="B81" s="134" t="s">
        <v>604</v>
      </c>
      <c r="C81" s="54" t="s">
        <v>36</v>
      </c>
      <c r="D81" s="54" t="s">
        <v>197</v>
      </c>
      <c r="E81" s="54" t="s">
        <v>12</v>
      </c>
      <c r="F81" s="54" t="s">
        <v>204</v>
      </c>
      <c r="G81" s="54" t="s">
        <v>205</v>
      </c>
      <c r="H81" s="55">
        <v>365</v>
      </c>
      <c r="I81" s="56">
        <v>461261.79</v>
      </c>
      <c r="J81" s="56">
        <v>1263.73</v>
      </c>
      <c r="K81" s="57">
        <v>44743</v>
      </c>
      <c r="L81" s="60">
        <v>45107</v>
      </c>
      <c r="M81" s="59"/>
    </row>
    <row r="82" spans="1:13" s="53" customFormat="1" ht="25.9" customHeight="1" x14ac:dyDescent="0.2">
      <c r="A82" s="46">
        <v>81</v>
      </c>
      <c r="B82" s="134" t="s">
        <v>604</v>
      </c>
      <c r="C82" s="54" t="s">
        <v>36</v>
      </c>
      <c r="D82" s="54" t="s">
        <v>197</v>
      </c>
      <c r="E82" s="54" t="s">
        <v>12</v>
      </c>
      <c r="F82" s="54" t="s">
        <v>206</v>
      </c>
      <c r="G82" s="54" t="s">
        <v>207</v>
      </c>
      <c r="H82" s="55">
        <v>365</v>
      </c>
      <c r="I82" s="56">
        <v>291636.09000000003</v>
      </c>
      <c r="J82" s="56">
        <v>799</v>
      </c>
      <c r="K82" s="57">
        <v>44743</v>
      </c>
      <c r="L82" s="60">
        <v>45107</v>
      </c>
      <c r="M82" s="59"/>
    </row>
    <row r="83" spans="1:13" s="53" customFormat="1" ht="25.9" customHeight="1" x14ac:dyDescent="0.2">
      <c r="A83" s="46">
        <v>82</v>
      </c>
      <c r="B83" s="134" t="s">
        <v>604</v>
      </c>
      <c r="C83" s="54" t="s">
        <v>36</v>
      </c>
      <c r="D83" s="54" t="s">
        <v>197</v>
      </c>
      <c r="E83" s="54" t="s">
        <v>12</v>
      </c>
      <c r="F83" s="54" t="s">
        <v>208</v>
      </c>
      <c r="G83" s="54" t="s">
        <v>209</v>
      </c>
      <c r="H83" s="55">
        <v>365</v>
      </c>
      <c r="I83" s="56">
        <v>425316.59</v>
      </c>
      <c r="J83" s="56">
        <v>1165.25</v>
      </c>
      <c r="K83" s="57">
        <v>44743</v>
      </c>
      <c r="L83" s="60">
        <v>45107</v>
      </c>
      <c r="M83" s="59"/>
    </row>
    <row r="84" spans="1:13" s="53" customFormat="1" ht="25.9" customHeight="1" x14ac:dyDescent="0.2">
      <c r="A84" s="46">
        <v>83</v>
      </c>
      <c r="B84" s="134" t="s">
        <v>604</v>
      </c>
      <c r="C84" s="54" t="s">
        <v>36</v>
      </c>
      <c r="D84" s="54" t="s">
        <v>197</v>
      </c>
      <c r="E84" s="54" t="s">
        <v>12</v>
      </c>
      <c r="F84" s="54" t="s">
        <v>210</v>
      </c>
      <c r="G84" s="54" t="s">
        <v>211</v>
      </c>
      <c r="H84" s="55">
        <v>365</v>
      </c>
      <c r="I84" s="56">
        <v>370261.84</v>
      </c>
      <c r="J84" s="56">
        <v>1014.42</v>
      </c>
      <c r="K84" s="57">
        <v>44743</v>
      </c>
      <c r="L84" s="60">
        <v>45107</v>
      </c>
      <c r="M84" s="59"/>
    </row>
    <row r="85" spans="1:13" s="53" customFormat="1" ht="25.9" customHeight="1" x14ac:dyDescent="0.2">
      <c r="A85" s="46">
        <v>84</v>
      </c>
      <c r="B85" s="134" t="s">
        <v>604</v>
      </c>
      <c r="C85" s="54" t="s">
        <v>36</v>
      </c>
      <c r="D85" s="54" t="s">
        <v>197</v>
      </c>
      <c r="E85" s="54" t="s">
        <v>12</v>
      </c>
      <c r="F85" s="54" t="s">
        <v>212</v>
      </c>
      <c r="G85" s="54" t="s">
        <v>213</v>
      </c>
      <c r="H85" s="55">
        <v>365</v>
      </c>
      <c r="I85" s="56">
        <v>503942.34</v>
      </c>
      <c r="J85" s="56">
        <v>1380.66</v>
      </c>
      <c r="K85" s="57">
        <v>44743</v>
      </c>
      <c r="L85" s="60">
        <v>45107</v>
      </c>
      <c r="M85" s="59"/>
    </row>
    <row r="86" spans="1:13" s="53" customFormat="1" ht="25.9" customHeight="1" x14ac:dyDescent="0.2">
      <c r="A86" s="46">
        <v>85</v>
      </c>
      <c r="B86" s="134" t="s">
        <v>603</v>
      </c>
      <c r="C86" s="54" t="s">
        <v>10</v>
      </c>
      <c r="D86" s="54" t="s">
        <v>214</v>
      </c>
      <c r="E86" s="54" t="s">
        <v>12</v>
      </c>
      <c r="F86" s="54" t="s">
        <v>215</v>
      </c>
      <c r="G86" s="54" t="s">
        <v>216</v>
      </c>
      <c r="H86" s="55">
        <v>365</v>
      </c>
      <c r="I86" s="56">
        <v>266921.15000000002</v>
      </c>
      <c r="J86" s="56">
        <v>731.29</v>
      </c>
      <c r="K86" s="57">
        <v>44743</v>
      </c>
      <c r="L86" s="58">
        <v>45107</v>
      </c>
      <c r="M86" s="59"/>
    </row>
    <row r="87" spans="1:13" s="53" customFormat="1" ht="25.9" customHeight="1" x14ac:dyDescent="0.2">
      <c r="A87" s="46">
        <v>86</v>
      </c>
      <c r="B87" s="134" t="s">
        <v>603</v>
      </c>
      <c r="C87" s="54" t="s">
        <v>10</v>
      </c>
      <c r="D87" s="54" t="s">
        <v>214</v>
      </c>
      <c r="E87" s="54" t="s">
        <v>12</v>
      </c>
      <c r="F87" s="54" t="s">
        <v>217</v>
      </c>
      <c r="G87" s="54" t="s">
        <v>218</v>
      </c>
      <c r="H87" s="55">
        <v>365</v>
      </c>
      <c r="I87" s="56">
        <v>241286.87</v>
      </c>
      <c r="J87" s="56">
        <v>661.06</v>
      </c>
      <c r="K87" s="57">
        <v>44743</v>
      </c>
      <c r="L87" s="58">
        <v>45107</v>
      </c>
      <c r="M87" s="59"/>
    </row>
    <row r="88" spans="1:13" s="53" customFormat="1" ht="25.9" customHeight="1" x14ac:dyDescent="0.2">
      <c r="A88" s="46">
        <v>87</v>
      </c>
      <c r="B88" s="134" t="s">
        <v>603</v>
      </c>
      <c r="C88" s="54" t="s">
        <v>10</v>
      </c>
      <c r="D88" s="54" t="s">
        <v>219</v>
      </c>
      <c r="E88" s="54" t="s">
        <v>15</v>
      </c>
      <c r="F88" s="54" t="s">
        <v>15</v>
      </c>
      <c r="G88" s="54" t="s">
        <v>220</v>
      </c>
      <c r="H88" s="55">
        <v>216</v>
      </c>
      <c r="I88" s="56">
        <v>109701.84</v>
      </c>
      <c r="J88" s="56">
        <v>507.88</v>
      </c>
      <c r="K88" s="57">
        <v>44748</v>
      </c>
      <c r="L88" s="58">
        <v>45099</v>
      </c>
      <c r="M88" s="59"/>
    </row>
    <row r="89" spans="1:13" s="53" customFormat="1" ht="25.9" customHeight="1" x14ac:dyDescent="0.2">
      <c r="A89" s="46">
        <v>88</v>
      </c>
      <c r="B89" s="134" t="s">
        <v>603</v>
      </c>
      <c r="C89" s="54" t="s">
        <v>10</v>
      </c>
      <c r="D89" s="54" t="s">
        <v>219</v>
      </c>
      <c r="E89" s="54" t="s">
        <v>12</v>
      </c>
      <c r="F89" s="54" t="s">
        <v>221</v>
      </c>
      <c r="G89" s="54" t="s">
        <v>222</v>
      </c>
      <c r="H89" s="55">
        <v>365</v>
      </c>
      <c r="I89" s="56">
        <v>184676.2</v>
      </c>
      <c r="J89" s="56">
        <v>505.96</v>
      </c>
      <c r="K89" s="57">
        <v>44743</v>
      </c>
      <c r="L89" s="58">
        <v>45107</v>
      </c>
      <c r="M89" s="59"/>
    </row>
    <row r="90" spans="1:13" s="53" customFormat="1" ht="25.9" customHeight="1" x14ac:dyDescent="0.2">
      <c r="A90" s="46">
        <v>89</v>
      </c>
      <c r="B90" s="134" t="s">
        <v>603</v>
      </c>
      <c r="C90" s="54" t="s">
        <v>10</v>
      </c>
      <c r="D90" s="54" t="s">
        <v>223</v>
      </c>
      <c r="E90" s="54" t="s">
        <v>12</v>
      </c>
      <c r="F90" s="54" t="s">
        <v>224</v>
      </c>
      <c r="G90" s="54" t="s">
        <v>225</v>
      </c>
      <c r="H90" s="55">
        <v>365</v>
      </c>
      <c r="I90" s="56">
        <v>212050.47</v>
      </c>
      <c r="J90" s="56">
        <v>580.96</v>
      </c>
      <c r="K90" s="57">
        <v>44743</v>
      </c>
      <c r="L90" s="58">
        <v>45107</v>
      </c>
      <c r="M90" s="59"/>
    </row>
    <row r="91" spans="1:13" s="53" customFormat="1" ht="25.9" customHeight="1" x14ac:dyDescent="0.2">
      <c r="A91" s="46">
        <v>90</v>
      </c>
      <c r="B91" s="134" t="s">
        <v>603</v>
      </c>
      <c r="C91" s="54" t="s">
        <v>10</v>
      </c>
      <c r="D91" s="54" t="s">
        <v>223</v>
      </c>
      <c r="E91" s="54" t="s">
        <v>15</v>
      </c>
      <c r="F91" s="54" t="s">
        <v>135</v>
      </c>
      <c r="G91" s="54" t="s">
        <v>226</v>
      </c>
      <c r="H91" s="55">
        <v>216</v>
      </c>
      <c r="I91" s="56">
        <v>74608.22</v>
      </c>
      <c r="J91" s="56">
        <v>345.41</v>
      </c>
      <c r="K91" s="57">
        <v>44753</v>
      </c>
      <c r="L91" s="58">
        <v>45100</v>
      </c>
      <c r="M91" s="59"/>
    </row>
    <row r="92" spans="1:13" s="53" customFormat="1" ht="28.15" customHeight="1" x14ac:dyDescent="0.2">
      <c r="A92" s="46">
        <v>91</v>
      </c>
      <c r="B92" s="136" t="s">
        <v>603</v>
      </c>
      <c r="C92" s="68" t="s">
        <v>10</v>
      </c>
      <c r="D92" s="68" t="s">
        <v>227</v>
      </c>
      <c r="E92" s="68" t="s">
        <v>15</v>
      </c>
      <c r="F92" s="68" t="s">
        <v>228</v>
      </c>
      <c r="G92" s="68" t="s">
        <v>229</v>
      </c>
      <c r="H92" s="69">
        <v>18</v>
      </c>
      <c r="I92" s="70">
        <f>J92*H92</f>
        <v>9062.4600000000009</v>
      </c>
      <c r="J92" s="70">
        <v>503.47</v>
      </c>
      <c r="K92" s="71">
        <v>44743</v>
      </c>
      <c r="L92" s="92">
        <v>44773</v>
      </c>
      <c r="M92" s="73" t="s">
        <v>230</v>
      </c>
    </row>
    <row r="93" spans="1:13" s="53" customFormat="1" ht="28.15" customHeight="1" x14ac:dyDescent="0.2">
      <c r="A93" s="46">
        <v>92</v>
      </c>
      <c r="B93" s="136" t="s">
        <v>603</v>
      </c>
      <c r="C93" s="68" t="s">
        <v>10</v>
      </c>
      <c r="D93" s="68" t="s">
        <v>227</v>
      </c>
      <c r="E93" s="68" t="s">
        <v>15</v>
      </c>
      <c r="F93" s="68" t="s">
        <v>228</v>
      </c>
      <c r="G93" s="68" t="s">
        <v>231</v>
      </c>
      <c r="H93" s="69">
        <f>200-18</f>
        <v>182</v>
      </c>
      <c r="I93" s="70">
        <f>J93*H93</f>
        <v>100453.08000000002</v>
      </c>
      <c r="J93" s="70">
        <v>551.94000000000005</v>
      </c>
      <c r="K93" s="93">
        <v>44774</v>
      </c>
      <c r="L93" s="72">
        <v>45093</v>
      </c>
      <c r="M93" s="73" t="s">
        <v>230</v>
      </c>
    </row>
    <row r="94" spans="1:13" s="53" customFormat="1" ht="25.9" customHeight="1" x14ac:dyDescent="0.2">
      <c r="A94" s="46">
        <v>93</v>
      </c>
      <c r="B94" s="134" t="s">
        <v>604</v>
      </c>
      <c r="C94" s="54" t="s">
        <v>80</v>
      </c>
      <c r="D94" s="54" t="s">
        <v>232</v>
      </c>
      <c r="E94" s="54" t="s">
        <v>12</v>
      </c>
      <c r="F94" s="54" t="s">
        <v>232</v>
      </c>
      <c r="G94" s="54" t="s">
        <v>233</v>
      </c>
      <c r="H94" s="55">
        <v>194</v>
      </c>
      <c r="I94" s="56">
        <v>85412.71</v>
      </c>
      <c r="J94" s="56">
        <v>440.27</v>
      </c>
      <c r="K94" s="57">
        <v>44816</v>
      </c>
      <c r="L94" s="60">
        <v>45071</v>
      </c>
      <c r="M94" s="59"/>
    </row>
    <row r="95" spans="1:13" s="53" customFormat="1" ht="25.9" customHeight="1" x14ac:dyDescent="0.2">
      <c r="A95" s="46">
        <v>94</v>
      </c>
      <c r="B95" s="134" t="s">
        <v>604</v>
      </c>
      <c r="C95" s="54" t="s">
        <v>80</v>
      </c>
      <c r="D95" s="54" t="s">
        <v>232</v>
      </c>
      <c r="E95" s="54" t="s">
        <v>15</v>
      </c>
      <c r="F95" s="54" t="s">
        <v>232</v>
      </c>
      <c r="G95" s="54" t="s">
        <v>234</v>
      </c>
      <c r="H95" s="55">
        <v>142</v>
      </c>
      <c r="I95" s="56">
        <v>71194</v>
      </c>
      <c r="J95" s="56">
        <v>501.37</v>
      </c>
      <c r="K95" s="57">
        <v>44816</v>
      </c>
      <c r="L95" s="60">
        <v>45071</v>
      </c>
      <c r="M95" s="59"/>
    </row>
    <row r="96" spans="1:13" s="53" customFormat="1" ht="28.15" customHeight="1" x14ac:dyDescent="0.2">
      <c r="A96" s="46">
        <v>95</v>
      </c>
      <c r="B96" s="137" t="s">
        <v>604</v>
      </c>
      <c r="C96" s="74" t="s">
        <v>235</v>
      </c>
      <c r="D96" s="74" t="s">
        <v>236</v>
      </c>
      <c r="E96" s="74" t="s">
        <v>15</v>
      </c>
      <c r="F96" s="74" t="s">
        <v>237</v>
      </c>
      <c r="G96" s="74" t="s">
        <v>238</v>
      </c>
      <c r="H96" s="75">
        <f>16+19</f>
        <v>35</v>
      </c>
      <c r="I96" s="76">
        <f t="shared" ref="I96:I99" si="1">H96*J96</f>
        <v>14375.2</v>
      </c>
      <c r="J96" s="76">
        <v>410.72</v>
      </c>
      <c r="K96" s="77">
        <v>44743</v>
      </c>
      <c r="L96" s="78">
        <v>44799</v>
      </c>
      <c r="M96" s="79" t="s">
        <v>239</v>
      </c>
    </row>
    <row r="97" spans="1:13" s="53" customFormat="1" ht="28.15" customHeight="1" x14ac:dyDescent="0.2">
      <c r="A97" s="46">
        <v>96</v>
      </c>
      <c r="B97" s="137" t="s">
        <v>604</v>
      </c>
      <c r="C97" s="74" t="s">
        <v>235</v>
      </c>
      <c r="D97" s="74" t="s">
        <v>236</v>
      </c>
      <c r="E97" s="74" t="s">
        <v>15</v>
      </c>
      <c r="F97" s="74" t="s">
        <v>237</v>
      </c>
      <c r="G97" s="74" t="s">
        <v>240</v>
      </c>
      <c r="H97" s="75">
        <f>219-35</f>
        <v>184</v>
      </c>
      <c r="I97" s="76">
        <f t="shared" si="1"/>
        <v>80108.08</v>
      </c>
      <c r="J97" s="76">
        <v>435.37</v>
      </c>
      <c r="K97" s="77">
        <v>44812</v>
      </c>
      <c r="L97" s="78">
        <v>45107</v>
      </c>
      <c r="M97" s="79" t="s">
        <v>239</v>
      </c>
    </row>
    <row r="98" spans="1:13" s="53" customFormat="1" ht="28.15" customHeight="1" x14ac:dyDescent="0.2">
      <c r="A98" s="46">
        <v>97</v>
      </c>
      <c r="B98" s="136" t="s">
        <v>604</v>
      </c>
      <c r="C98" s="68" t="s">
        <v>235</v>
      </c>
      <c r="D98" s="68" t="s">
        <v>236</v>
      </c>
      <c r="E98" s="68" t="s">
        <v>12</v>
      </c>
      <c r="F98" s="68" t="s">
        <v>241</v>
      </c>
      <c r="G98" s="68" t="s">
        <v>242</v>
      </c>
      <c r="H98" s="69">
        <f>31+31</f>
        <v>62</v>
      </c>
      <c r="I98" s="70">
        <f t="shared" si="1"/>
        <v>45017.58</v>
      </c>
      <c r="J98" s="70">
        <v>726.09</v>
      </c>
      <c r="K98" s="71">
        <v>44743</v>
      </c>
      <c r="L98" s="72">
        <v>44804</v>
      </c>
      <c r="M98" s="73" t="s">
        <v>243</v>
      </c>
    </row>
    <row r="99" spans="1:13" s="53" customFormat="1" ht="28.15" customHeight="1" x14ac:dyDescent="0.2">
      <c r="A99" s="46">
        <v>98</v>
      </c>
      <c r="B99" s="136" t="s">
        <v>604</v>
      </c>
      <c r="C99" s="68" t="s">
        <v>235</v>
      </c>
      <c r="D99" s="68" t="s">
        <v>236</v>
      </c>
      <c r="E99" s="68" t="s">
        <v>12</v>
      </c>
      <c r="F99" s="68" t="s">
        <v>241</v>
      </c>
      <c r="G99" s="68" t="s">
        <v>244</v>
      </c>
      <c r="H99" s="69">
        <f>365-62</f>
        <v>303</v>
      </c>
      <c r="I99" s="70">
        <f t="shared" si="1"/>
        <v>233206.97999999998</v>
      </c>
      <c r="J99" s="70">
        <v>769.66</v>
      </c>
      <c r="K99" s="71">
        <v>44805</v>
      </c>
      <c r="L99" s="72">
        <v>45107</v>
      </c>
      <c r="M99" s="73" t="s">
        <v>243</v>
      </c>
    </row>
    <row r="100" spans="1:13" s="53" customFormat="1" ht="28.15" customHeight="1" x14ac:dyDescent="0.2">
      <c r="A100" s="46">
        <v>99</v>
      </c>
      <c r="B100" s="137" t="s">
        <v>604</v>
      </c>
      <c r="C100" s="74" t="s">
        <v>235</v>
      </c>
      <c r="D100" s="74" t="s">
        <v>236</v>
      </c>
      <c r="E100" s="74" t="s">
        <v>15</v>
      </c>
      <c r="F100" s="74" t="s">
        <v>245</v>
      </c>
      <c r="G100" s="74" t="s">
        <v>246</v>
      </c>
      <c r="H100" s="75">
        <f>16+19</f>
        <v>35</v>
      </c>
      <c r="I100" s="76">
        <f>H100*J100</f>
        <v>12778.15</v>
      </c>
      <c r="J100" s="76">
        <v>365.09</v>
      </c>
      <c r="K100" s="77">
        <v>44743</v>
      </c>
      <c r="L100" s="78">
        <v>44799</v>
      </c>
      <c r="M100" s="79" t="s">
        <v>247</v>
      </c>
    </row>
    <row r="101" spans="1:13" s="53" customFormat="1" ht="28.15" customHeight="1" x14ac:dyDescent="0.2">
      <c r="A101" s="46">
        <v>100</v>
      </c>
      <c r="B101" s="137" t="s">
        <v>604</v>
      </c>
      <c r="C101" s="74" t="s">
        <v>235</v>
      </c>
      <c r="D101" s="74" t="s">
        <v>236</v>
      </c>
      <c r="E101" s="74" t="s">
        <v>15</v>
      </c>
      <c r="F101" s="74" t="s">
        <v>245</v>
      </c>
      <c r="G101" s="74" t="s">
        <v>248</v>
      </c>
      <c r="H101" s="75">
        <f>219-35</f>
        <v>184</v>
      </c>
      <c r="I101" s="76">
        <f>H101*J101</f>
        <v>71208</v>
      </c>
      <c r="J101" s="76">
        <v>387</v>
      </c>
      <c r="K101" s="77">
        <v>44812</v>
      </c>
      <c r="L101" s="78">
        <v>45107</v>
      </c>
      <c r="M101" s="79" t="s">
        <v>247</v>
      </c>
    </row>
    <row r="102" spans="1:13" s="53" customFormat="1" ht="25.9" customHeight="1" x14ac:dyDescent="0.2">
      <c r="A102" s="46">
        <v>101</v>
      </c>
      <c r="B102" s="134" t="s">
        <v>604</v>
      </c>
      <c r="C102" s="54" t="s">
        <v>18</v>
      </c>
      <c r="D102" s="54" t="s">
        <v>249</v>
      </c>
      <c r="E102" s="54" t="s">
        <v>12</v>
      </c>
      <c r="F102" s="54" t="s">
        <v>250</v>
      </c>
      <c r="G102" s="54" t="s">
        <v>251</v>
      </c>
      <c r="H102" s="55">
        <v>286</v>
      </c>
      <c r="I102" s="56">
        <v>156000</v>
      </c>
      <c r="J102" s="56">
        <v>545.45000000000005</v>
      </c>
      <c r="K102" s="57">
        <v>44753</v>
      </c>
      <c r="L102" s="60">
        <v>45100</v>
      </c>
      <c r="M102" s="59"/>
    </row>
    <row r="103" spans="1:13" s="53" customFormat="1" ht="25.9" customHeight="1" x14ac:dyDescent="0.2">
      <c r="A103" s="46">
        <v>102</v>
      </c>
      <c r="B103" s="134" t="s">
        <v>603</v>
      </c>
      <c r="C103" s="54" t="s">
        <v>10</v>
      </c>
      <c r="D103" s="54" t="s">
        <v>252</v>
      </c>
      <c r="E103" s="54" t="s">
        <v>12</v>
      </c>
      <c r="F103" s="54" t="s">
        <v>253</v>
      </c>
      <c r="G103" s="54" t="s">
        <v>254</v>
      </c>
      <c r="H103" s="55">
        <v>365</v>
      </c>
      <c r="I103" s="56">
        <v>286360.38</v>
      </c>
      <c r="J103" s="56">
        <v>784.55</v>
      </c>
      <c r="K103" s="57">
        <v>44743</v>
      </c>
      <c r="L103" s="58">
        <v>45107</v>
      </c>
      <c r="M103" s="59"/>
    </row>
    <row r="104" spans="1:13" s="53" customFormat="1" ht="25.9" customHeight="1" x14ac:dyDescent="0.2">
      <c r="A104" s="46">
        <v>103</v>
      </c>
      <c r="B104" s="134" t="s">
        <v>603</v>
      </c>
      <c r="C104" s="54" t="s">
        <v>10</v>
      </c>
      <c r="D104" s="54" t="s">
        <v>252</v>
      </c>
      <c r="E104" s="54" t="s">
        <v>12</v>
      </c>
      <c r="F104" s="54" t="s">
        <v>255</v>
      </c>
      <c r="G104" s="54" t="s">
        <v>256</v>
      </c>
      <c r="H104" s="55">
        <v>365</v>
      </c>
      <c r="I104" s="56">
        <v>369032.17</v>
      </c>
      <c r="J104" s="56">
        <v>1011.05</v>
      </c>
      <c r="K104" s="57">
        <v>44743</v>
      </c>
      <c r="L104" s="58">
        <v>45107</v>
      </c>
      <c r="M104" s="59"/>
    </row>
    <row r="105" spans="1:13" s="53" customFormat="1" ht="25.9" customHeight="1" x14ac:dyDescent="0.2">
      <c r="A105" s="46">
        <v>104</v>
      </c>
      <c r="B105" s="134" t="s">
        <v>603</v>
      </c>
      <c r="C105" s="54" t="s">
        <v>10</v>
      </c>
      <c r="D105" s="54" t="s">
        <v>252</v>
      </c>
      <c r="E105" s="54" t="s">
        <v>15</v>
      </c>
      <c r="F105" s="54" t="s">
        <v>257</v>
      </c>
      <c r="G105" s="54" t="s">
        <v>258</v>
      </c>
      <c r="H105" s="55">
        <v>216</v>
      </c>
      <c r="I105" s="56">
        <v>62580.44</v>
      </c>
      <c r="J105" s="56">
        <v>289.72000000000003</v>
      </c>
      <c r="K105" s="57">
        <v>44749</v>
      </c>
      <c r="L105" s="58">
        <v>45097</v>
      </c>
      <c r="M105" s="59"/>
    </row>
    <row r="106" spans="1:13" s="53" customFormat="1" ht="25.9" customHeight="1" x14ac:dyDescent="0.2">
      <c r="A106" s="46">
        <v>105</v>
      </c>
      <c r="B106" s="134" t="s">
        <v>603</v>
      </c>
      <c r="C106" s="54" t="s">
        <v>10</v>
      </c>
      <c r="D106" s="54" t="s">
        <v>252</v>
      </c>
      <c r="E106" s="54" t="s">
        <v>12</v>
      </c>
      <c r="F106" s="54" t="s">
        <v>259</v>
      </c>
      <c r="G106" s="54" t="s">
        <v>260</v>
      </c>
      <c r="H106" s="55">
        <v>365</v>
      </c>
      <c r="I106" s="56">
        <v>391279.22</v>
      </c>
      <c r="J106" s="56">
        <v>1072</v>
      </c>
      <c r="K106" s="57">
        <v>44743</v>
      </c>
      <c r="L106" s="58">
        <v>45107</v>
      </c>
      <c r="M106" s="59"/>
    </row>
    <row r="107" spans="1:13" s="53" customFormat="1" ht="25.9" customHeight="1" x14ac:dyDescent="0.2">
      <c r="A107" s="46">
        <v>106</v>
      </c>
      <c r="B107" s="134" t="s">
        <v>603</v>
      </c>
      <c r="C107" s="54" t="s">
        <v>10</v>
      </c>
      <c r="D107" s="54" t="s">
        <v>252</v>
      </c>
      <c r="E107" s="54" t="s">
        <v>15</v>
      </c>
      <c r="F107" s="54" t="s">
        <v>261</v>
      </c>
      <c r="G107" s="54" t="s">
        <v>262</v>
      </c>
      <c r="H107" s="55">
        <v>216</v>
      </c>
      <c r="I107" s="56">
        <v>126200.65</v>
      </c>
      <c r="J107" s="56">
        <v>584.26</v>
      </c>
      <c r="K107" s="57">
        <v>44749</v>
      </c>
      <c r="L107" s="58">
        <v>45097</v>
      </c>
      <c r="M107" s="59"/>
    </row>
    <row r="108" spans="1:13" s="53" customFormat="1" ht="28.15" customHeight="1" x14ac:dyDescent="0.2">
      <c r="A108" s="46">
        <v>107</v>
      </c>
      <c r="B108" s="138" t="s">
        <v>603</v>
      </c>
      <c r="C108" s="81" t="s">
        <v>10</v>
      </c>
      <c r="D108" s="87" t="s">
        <v>252</v>
      </c>
      <c r="E108" s="88" t="s">
        <v>15</v>
      </c>
      <c r="F108" s="87" t="s">
        <v>261</v>
      </c>
      <c r="G108" s="88" t="s">
        <v>263</v>
      </c>
      <c r="H108" s="89">
        <v>365</v>
      </c>
      <c r="I108" s="83">
        <v>126200.65</v>
      </c>
      <c r="J108" s="90">
        <f>126200.65/365</f>
        <v>345.75520547945206</v>
      </c>
      <c r="K108" s="84">
        <v>44743</v>
      </c>
      <c r="L108" s="84">
        <v>45107</v>
      </c>
      <c r="M108" s="86" t="s">
        <v>264</v>
      </c>
    </row>
    <row r="109" spans="1:13" s="53" customFormat="1" ht="25.9" customHeight="1" x14ac:dyDescent="0.2">
      <c r="A109" s="46">
        <v>108</v>
      </c>
      <c r="B109" s="134" t="s">
        <v>603</v>
      </c>
      <c r="C109" s="54" t="s">
        <v>10</v>
      </c>
      <c r="D109" s="54" t="s">
        <v>265</v>
      </c>
      <c r="E109" s="54" t="s">
        <v>12</v>
      </c>
      <c r="F109" s="54" t="s">
        <v>266</v>
      </c>
      <c r="G109" s="54" t="s">
        <v>267</v>
      </c>
      <c r="H109" s="55">
        <v>365</v>
      </c>
      <c r="I109" s="56">
        <v>255522.89</v>
      </c>
      <c r="J109" s="56">
        <v>700.06</v>
      </c>
      <c r="K109" s="57">
        <v>44743</v>
      </c>
      <c r="L109" s="58">
        <v>45107</v>
      </c>
      <c r="M109" s="59"/>
    </row>
    <row r="110" spans="1:13" s="53" customFormat="1" ht="25.9" customHeight="1" x14ac:dyDescent="0.2">
      <c r="A110" s="46">
        <v>109</v>
      </c>
      <c r="B110" s="134" t="s">
        <v>603</v>
      </c>
      <c r="C110" s="54" t="s">
        <v>10</v>
      </c>
      <c r="D110" s="54" t="s">
        <v>265</v>
      </c>
      <c r="E110" s="54" t="s">
        <v>15</v>
      </c>
      <c r="F110" s="54" t="s">
        <v>268</v>
      </c>
      <c r="G110" s="54" t="s">
        <v>269</v>
      </c>
      <c r="H110" s="55">
        <v>216</v>
      </c>
      <c r="I110" s="56">
        <v>101233.25</v>
      </c>
      <c r="J110" s="56">
        <v>468.67</v>
      </c>
      <c r="K110" s="57">
        <v>44747</v>
      </c>
      <c r="L110" s="58">
        <v>45097</v>
      </c>
      <c r="M110" s="59"/>
    </row>
    <row r="111" spans="1:13" s="53" customFormat="1" ht="25.9" customHeight="1" x14ac:dyDescent="0.2">
      <c r="A111" s="46">
        <v>110</v>
      </c>
      <c r="B111" s="134" t="s">
        <v>603</v>
      </c>
      <c r="C111" s="54" t="s">
        <v>10</v>
      </c>
      <c r="D111" s="54" t="s">
        <v>265</v>
      </c>
      <c r="E111" s="54" t="s">
        <v>15</v>
      </c>
      <c r="F111" s="54" t="s">
        <v>270</v>
      </c>
      <c r="G111" s="54" t="s">
        <v>271</v>
      </c>
      <c r="H111" s="55">
        <v>180</v>
      </c>
      <c r="I111" s="56">
        <v>88851.89</v>
      </c>
      <c r="J111" s="56">
        <v>493.62</v>
      </c>
      <c r="K111" s="57">
        <v>44810</v>
      </c>
      <c r="L111" s="58">
        <v>45093</v>
      </c>
      <c r="M111" s="59"/>
    </row>
    <row r="112" spans="1:13" s="53" customFormat="1" ht="25.9" customHeight="1" x14ac:dyDescent="0.2">
      <c r="A112" s="46">
        <v>111</v>
      </c>
      <c r="B112" s="134" t="s">
        <v>603</v>
      </c>
      <c r="C112" s="54" t="s">
        <v>10</v>
      </c>
      <c r="D112" s="54" t="s">
        <v>265</v>
      </c>
      <c r="E112" s="54" t="s">
        <v>12</v>
      </c>
      <c r="F112" s="54" t="s">
        <v>272</v>
      </c>
      <c r="G112" s="54" t="s">
        <v>273</v>
      </c>
      <c r="H112" s="55">
        <v>365</v>
      </c>
      <c r="I112" s="56">
        <v>239828</v>
      </c>
      <c r="J112" s="56">
        <v>657.06</v>
      </c>
      <c r="K112" s="57">
        <v>44743</v>
      </c>
      <c r="L112" s="58">
        <v>45107</v>
      </c>
      <c r="M112" s="59"/>
    </row>
    <row r="113" spans="1:14" s="53" customFormat="1" ht="25.9" customHeight="1" x14ac:dyDescent="0.2">
      <c r="A113" s="46">
        <v>112</v>
      </c>
      <c r="B113" s="134" t="s">
        <v>603</v>
      </c>
      <c r="C113" s="54" t="s">
        <v>10</v>
      </c>
      <c r="D113" s="54" t="s">
        <v>265</v>
      </c>
      <c r="E113" s="54" t="s">
        <v>155</v>
      </c>
      <c r="F113" s="54" t="s">
        <v>274</v>
      </c>
      <c r="G113" s="54" t="s">
        <v>275</v>
      </c>
      <c r="H113" s="55">
        <v>36</v>
      </c>
      <c r="I113" s="56">
        <v>11847.82</v>
      </c>
      <c r="J113" s="56">
        <v>329.11</v>
      </c>
      <c r="K113" s="57">
        <v>44747</v>
      </c>
      <c r="L113" s="58">
        <v>44796</v>
      </c>
      <c r="M113" s="59"/>
    </row>
    <row r="114" spans="1:14" s="53" customFormat="1" ht="28.15" customHeight="1" x14ac:dyDescent="0.2">
      <c r="A114" s="46">
        <v>113</v>
      </c>
      <c r="B114" s="139" t="s">
        <v>604</v>
      </c>
      <c r="C114" s="94" t="s">
        <v>36</v>
      </c>
      <c r="D114" s="94" t="s">
        <v>276</v>
      </c>
      <c r="E114" s="94" t="s">
        <v>15</v>
      </c>
      <c r="F114" s="94" t="s">
        <v>277</v>
      </c>
      <c r="G114" s="94" t="s">
        <v>278</v>
      </c>
      <c r="H114" s="94">
        <v>226</v>
      </c>
      <c r="I114" s="95">
        <v>76150.7</v>
      </c>
      <c r="J114" s="95">
        <v>336.95</v>
      </c>
      <c r="K114" s="96">
        <v>44958</v>
      </c>
      <c r="L114" s="96">
        <v>45092</v>
      </c>
      <c r="M114" s="97" t="s">
        <v>279</v>
      </c>
    </row>
    <row r="115" spans="1:14" s="53" customFormat="1" ht="25.9" customHeight="1" x14ac:dyDescent="0.2">
      <c r="A115" s="46">
        <v>114</v>
      </c>
      <c r="B115" s="134" t="s">
        <v>604</v>
      </c>
      <c r="C115" s="54" t="s">
        <v>36</v>
      </c>
      <c r="D115" s="54" t="s">
        <v>265</v>
      </c>
      <c r="E115" s="54" t="s">
        <v>12</v>
      </c>
      <c r="F115" s="54" t="s">
        <v>280</v>
      </c>
      <c r="G115" s="54" t="s">
        <v>281</v>
      </c>
      <c r="H115" s="55">
        <v>365</v>
      </c>
      <c r="I115" s="56">
        <v>217496.95</v>
      </c>
      <c r="J115" s="56">
        <v>595.88</v>
      </c>
      <c r="K115" s="57">
        <v>44743</v>
      </c>
      <c r="L115" s="60">
        <v>45107</v>
      </c>
      <c r="M115" s="98"/>
      <c r="N115" s="99"/>
    </row>
    <row r="116" spans="1:14" s="53" customFormat="1" ht="25.9" customHeight="1" x14ac:dyDescent="0.2">
      <c r="A116" s="46">
        <v>115</v>
      </c>
      <c r="B116" s="134" t="s">
        <v>603</v>
      </c>
      <c r="C116" s="54" t="s">
        <v>10</v>
      </c>
      <c r="D116" s="54" t="s">
        <v>282</v>
      </c>
      <c r="E116" s="54" t="s">
        <v>15</v>
      </c>
      <c r="F116" s="54" t="s">
        <v>283</v>
      </c>
      <c r="G116" s="54" t="s">
        <v>284</v>
      </c>
      <c r="H116" s="55">
        <v>216</v>
      </c>
      <c r="I116" s="56">
        <v>129710.67</v>
      </c>
      <c r="J116" s="56">
        <v>600.51</v>
      </c>
      <c r="K116" s="57">
        <v>44753</v>
      </c>
      <c r="L116" s="58">
        <v>45107</v>
      </c>
      <c r="M116" s="59"/>
    </row>
    <row r="117" spans="1:14" s="53" customFormat="1" ht="25.9" customHeight="1" x14ac:dyDescent="0.2">
      <c r="A117" s="46">
        <v>116</v>
      </c>
      <c r="B117" s="134" t="s">
        <v>603</v>
      </c>
      <c r="C117" s="54" t="s">
        <v>10</v>
      </c>
      <c r="D117" s="54" t="s">
        <v>285</v>
      </c>
      <c r="E117" s="54" t="s">
        <v>15</v>
      </c>
      <c r="F117" s="54" t="s">
        <v>286</v>
      </c>
      <c r="G117" s="54" t="s">
        <v>287</v>
      </c>
      <c r="H117" s="55">
        <v>221</v>
      </c>
      <c r="I117" s="56">
        <v>103236.69</v>
      </c>
      <c r="J117" s="56">
        <v>467.13</v>
      </c>
      <c r="K117" s="57">
        <v>44743</v>
      </c>
      <c r="L117" s="58">
        <v>45097</v>
      </c>
      <c r="M117" s="59"/>
    </row>
    <row r="118" spans="1:14" s="53" customFormat="1" ht="25.9" customHeight="1" x14ac:dyDescent="0.2">
      <c r="A118" s="46">
        <v>117</v>
      </c>
      <c r="B118" s="134" t="s">
        <v>603</v>
      </c>
      <c r="C118" s="54" t="s">
        <v>10</v>
      </c>
      <c r="D118" s="54" t="s">
        <v>288</v>
      </c>
      <c r="E118" s="54" t="s">
        <v>12</v>
      </c>
      <c r="F118" s="54" t="s">
        <v>289</v>
      </c>
      <c r="G118" s="54" t="s">
        <v>290</v>
      </c>
      <c r="H118" s="55">
        <v>365</v>
      </c>
      <c r="I118" s="56">
        <v>210939.35</v>
      </c>
      <c r="J118" s="56">
        <v>577.91999999999996</v>
      </c>
      <c r="K118" s="57">
        <v>44743</v>
      </c>
      <c r="L118" s="58">
        <v>45107</v>
      </c>
      <c r="M118" s="59"/>
    </row>
    <row r="119" spans="1:14" s="53" customFormat="1" ht="25.9" customHeight="1" x14ac:dyDescent="0.2">
      <c r="A119" s="46">
        <v>118</v>
      </c>
      <c r="B119" s="134" t="s">
        <v>603</v>
      </c>
      <c r="C119" s="54" t="s">
        <v>10</v>
      </c>
      <c r="D119" s="54" t="s">
        <v>288</v>
      </c>
      <c r="E119" s="54" t="s">
        <v>15</v>
      </c>
      <c r="F119" s="54" t="s">
        <v>291</v>
      </c>
      <c r="G119" s="54" t="s">
        <v>292</v>
      </c>
      <c r="H119" s="55">
        <v>220</v>
      </c>
      <c r="I119" s="56">
        <v>91880.29</v>
      </c>
      <c r="J119" s="56">
        <v>417.64</v>
      </c>
      <c r="K119" s="57">
        <v>44747</v>
      </c>
      <c r="L119" s="58">
        <v>45100</v>
      </c>
      <c r="M119" s="59"/>
    </row>
    <row r="120" spans="1:14" s="53" customFormat="1" ht="28.15" customHeight="1" x14ac:dyDescent="0.2">
      <c r="A120" s="46">
        <v>119</v>
      </c>
      <c r="B120" s="138" t="s">
        <v>603</v>
      </c>
      <c r="C120" s="81" t="s">
        <v>10</v>
      </c>
      <c r="D120" s="87" t="s">
        <v>288</v>
      </c>
      <c r="E120" s="88" t="s">
        <v>15</v>
      </c>
      <c r="F120" s="87" t="s">
        <v>291</v>
      </c>
      <c r="G120" s="88" t="s">
        <v>293</v>
      </c>
      <c r="H120" s="89">
        <v>365</v>
      </c>
      <c r="I120" s="83">
        <v>91880.29</v>
      </c>
      <c r="J120" s="90">
        <f>91880.29/365</f>
        <v>251.72682191780819</v>
      </c>
      <c r="K120" s="84">
        <v>44743</v>
      </c>
      <c r="L120" s="84">
        <v>45107</v>
      </c>
      <c r="M120" s="86" t="s">
        <v>294</v>
      </c>
    </row>
    <row r="121" spans="1:14" s="53" customFormat="1" ht="25.9" customHeight="1" x14ac:dyDescent="0.2">
      <c r="A121" s="46">
        <v>120</v>
      </c>
      <c r="B121" s="134" t="s">
        <v>603</v>
      </c>
      <c r="C121" s="54" t="s">
        <v>10</v>
      </c>
      <c r="D121" s="54" t="s">
        <v>295</v>
      </c>
      <c r="E121" s="54" t="s">
        <v>15</v>
      </c>
      <c r="F121" s="54" t="s">
        <v>296</v>
      </c>
      <c r="G121" s="54" t="s">
        <v>297</v>
      </c>
      <c r="H121" s="55">
        <v>180</v>
      </c>
      <c r="I121" s="56">
        <v>97686.05</v>
      </c>
      <c r="J121" s="56">
        <v>542.70000000000005</v>
      </c>
      <c r="K121" s="57">
        <v>44804</v>
      </c>
      <c r="L121" s="58">
        <v>45093</v>
      </c>
      <c r="M121" s="59"/>
    </row>
    <row r="122" spans="1:14" s="53" customFormat="1" ht="25.9" customHeight="1" x14ac:dyDescent="0.2">
      <c r="A122" s="46">
        <v>121</v>
      </c>
      <c r="B122" s="134" t="s">
        <v>603</v>
      </c>
      <c r="C122" s="54" t="s">
        <v>10</v>
      </c>
      <c r="D122" s="54" t="s">
        <v>295</v>
      </c>
      <c r="E122" s="54" t="s">
        <v>155</v>
      </c>
      <c r="F122" s="54" t="s">
        <v>298</v>
      </c>
      <c r="G122" s="54" t="s">
        <v>299</v>
      </c>
      <c r="H122" s="55">
        <v>25</v>
      </c>
      <c r="I122" s="56">
        <v>8946.625</v>
      </c>
      <c r="J122" s="56">
        <v>357.87</v>
      </c>
      <c r="K122" s="57">
        <v>44747</v>
      </c>
      <c r="L122" s="58">
        <v>44781</v>
      </c>
      <c r="M122" s="59"/>
    </row>
    <row r="123" spans="1:14" s="53" customFormat="1" ht="25.9" customHeight="1" x14ac:dyDescent="0.2">
      <c r="A123" s="46">
        <v>122</v>
      </c>
      <c r="B123" s="134" t="s">
        <v>603</v>
      </c>
      <c r="C123" s="54" t="s">
        <v>10</v>
      </c>
      <c r="D123" s="54" t="s">
        <v>300</v>
      </c>
      <c r="E123" s="54" t="s">
        <v>15</v>
      </c>
      <c r="F123" s="54" t="s">
        <v>301</v>
      </c>
      <c r="G123" s="54" t="s">
        <v>302</v>
      </c>
      <c r="H123" s="55">
        <v>180</v>
      </c>
      <c r="I123" s="56">
        <v>115388.83</v>
      </c>
      <c r="J123" s="56">
        <v>641.04999999999995</v>
      </c>
      <c r="K123" s="57">
        <v>44812</v>
      </c>
      <c r="L123" s="58">
        <v>45098</v>
      </c>
      <c r="M123" s="59"/>
    </row>
    <row r="124" spans="1:14" s="53" customFormat="1" ht="25.9" customHeight="1" x14ac:dyDescent="0.2">
      <c r="A124" s="46">
        <v>123</v>
      </c>
      <c r="B124" s="134" t="s">
        <v>603</v>
      </c>
      <c r="C124" s="54" t="s">
        <v>10</v>
      </c>
      <c r="D124" s="54" t="s">
        <v>300</v>
      </c>
      <c r="E124" s="54" t="s">
        <v>155</v>
      </c>
      <c r="F124" s="54" t="s">
        <v>303</v>
      </c>
      <c r="G124" s="54" t="s">
        <v>304</v>
      </c>
      <c r="H124" s="55">
        <v>20</v>
      </c>
      <c r="I124" s="56">
        <v>9973.36</v>
      </c>
      <c r="J124" s="56">
        <v>498.67</v>
      </c>
      <c r="K124" s="57">
        <v>44747</v>
      </c>
      <c r="L124" s="58">
        <v>44777</v>
      </c>
      <c r="M124" s="59"/>
    </row>
    <row r="125" spans="1:14" s="53" customFormat="1" ht="25.9" customHeight="1" x14ac:dyDescent="0.2">
      <c r="A125" s="46">
        <v>124</v>
      </c>
      <c r="B125" s="134" t="s">
        <v>603</v>
      </c>
      <c r="C125" s="54" t="s">
        <v>10</v>
      </c>
      <c r="D125" s="54" t="s">
        <v>305</v>
      </c>
      <c r="E125" s="54" t="s">
        <v>12</v>
      </c>
      <c r="F125" s="54" t="s">
        <v>306</v>
      </c>
      <c r="G125" s="54" t="s">
        <v>307</v>
      </c>
      <c r="H125" s="55">
        <v>365</v>
      </c>
      <c r="I125" s="56">
        <v>291414.64</v>
      </c>
      <c r="J125" s="56">
        <v>798.4</v>
      </c>
      <c r="K125" s="57">
        <v>44743</v>
      </c>
      <c r="L125" s="58">
        <v>45107</v>
      </c>
      <c r="M125" s="59"/>
    </row>
    <row r="126" spans="1:14" s="53" customFormat="1" ht="25.9" customHeight="1" x14ac:dyDescent="0.2">
      <c r="A126" s="46">
        <v>125</v>
      </c>
      <c r="B126" s="134" t="s">
        <v>603</v>
      </c>
      <c r="C126" s="54" t="s">
        <v>10</v>
      </c>
      <c r="D126" s="54" t="s">
        <v>308</v>
      </c>
      <c r="E126" s="54" t="s">
        <v>15</v>
      </c>
      <c r="F126" s="54" t="s">
        <v>309</v>
      </c>
      <c r="G126" s="54" t="s">
        <v>310</v>
      </c>
      <c r="H126" s="55">
        <v>220</v>
      </c>
      <c r="I126" s="56">
        <v>83970.68</v>
      </c>
      <c r="J126" s="56">
        <v>381.68</v>
      </c>
      <c r="K126" s="57">
        <v>44743</v>
      </c>
      <c r="L126" s="58">
        <v>45107</v>
      </c>
      <c r="M126" s="59"/>
    </row>
    <row r="127" spans="1:14" s="53" customFormat="1" ht="25.9" customHeight="1" x14ac:dyDescent="0.2">
      <c r="A127" s="46">
        <v>126</v>
      </c>
      <c r="B127" s="134" t="s">
        <v>603</v>
      </c>
      <c r="C127" s="54" t="s">
        <v>10</v>
      </c>
      <c r="D127" s="54" t="s">
        <v>308</v>
      </c>
      <c r="E127" s="54" t="s">
        <v>12</v>
      </c>
      <c r="F127" s="54" t="s">
        <v>311</v>
      </c>
      <c r="G127" s="54" t="s">
        <v>312</v>
      </c>
      <c r="H127" s="55">
        <v>365</v>
      </c>
      <c r="I127" s="56">
        <v>248686.41</v>
      </c>
      <c r="J127" s="56">
        <v>681.33</v>
      </c>
      <c r="K127" s="57">
        <v>44743</v>
      </c>
      <c r="L127" s="58">
        <v>45107</v>
      </c>
      <c r="M127" s="59"/>
    </row>
    <row r="128" spans="1:14" s="53" customFormat="1" ht="25.9" customHeight="1" x14ac:dyDescent="0.2">
      <c r="A128" s="46">
        <v>127</v>
      </c>
      <c r="B128" s="134" t="s">
        <v>603</v>
      </c>
      <c r="C128" s="54" t="s">
        <v>10</v>
      </c>
      <c r="D128" s="54" t="s">
        <v>308</v>
      </c>
      <c r="E128" s="54" t="s">
        <v>15</v>
      </c>
      <c r="F128" s="54" t="s">
        <v>313</v>
      </c>
      <c r="G128" s="54" t="s">
        <v>314</v>
      </c>
      <c r="H128" s="55">
        <v>216</v>
      </c>
      <c r="I128" s="56">
        <v>61847.08</v>
      </c>
      <c r="J128" s="56">
        <v>286.33</v>
      </c>
      <c r="K128" s="57">
        <v>44747</v>
      </c>
      <c r="L128" s="58">
        <v>45093</v>
      </c>
      <c r="M128" s="59"/>
    </row>
    <row r="129" spans="1:13" s="53" customFormat="1" ht="25.9" customHeight="1" x14ac:dyDescent="0.2">
      <c r="A129" s="46">
        <v>128</v>
      </c>
      <c r="B129" s="134" t="s">
        <v>603</v>
      </c>
      <c r="C129" s="54" t="s">
        <v>10</v>
      </c>
      <c r="D129" s="54" t="s">
        <v>308</v>
      </c>
      <c r="E129" s="54" t="s">
        <v>12</v>
      </c>
      <c r="F129" s="54" t="s">
        <v>315</v>
      </c>
      <c r="G129" s="54" t="s">
        <v>316</v>
      </c>
      <c r="H129" s="55">
        <v>365</v>
      </c>
      <c r="I129" s="56">
        <v>283143.36</v>
      </c>
      <c r="J129" s="56">
        <v>775.74</v>
      </c>
      <c r="K129" s="57">
        <v>44743</v>
      </c>
      <c r="L129" s="58">
        <v>45107</v>
      </c>
      <c r="M129" s="59"/>
    </row>
    <row r="130" spans="1:13" s="53" customFormat="1" ht="25.9" customHeight="1" x14ac:dyDescent="0.2">
      <c r="A130" s="46">
        <v>129</v>
      </c>
      <c r="B130" s="134" t="s">
        <v>603</v>
      </c>
      <c r="C130" s="54" t="s">
        <v>10</v>
      </c>
      <c r="D130" s="54" t="s">
        <v>308</v>
      </c>
      <c r="E130" s="54" t="s">
        <v>15</v>
      </c>
      <c r="F130" s="54" t="s">
        <v>317</v>
      </c>
      <c r="G130" s="54" t="s">
        <v>318</v>
      </c>
      <c r="H130" s="55">
        <v>202</v>
      </c>
      <c r="I130" s="56">
        <v>71485.600000000006</v>
      </c>
      <c r="J130" s="56">
        <v>353.89</v>
      </c>
      <c r="K130" s="57">
        <v>44743</v>
      </c>
      <c r="L130" s="58">
        <v>45089</v>
      </c>
      <c r="M130" s="59"/>
    </row>
    <row r="131" spans="1:13" s="53" customFormat="1" ht="25.9" customHeight="1" x14ac:dyDescent="0.2">
      <c r="A131" s="46">
        <v>130</v>
      </c>
      <c r="B131" s="134" t="s">
        <v>603</v>
      </c>
      <c r="C131" s="54" t="s">
        <v>10</v>
      </c>
      <c r="D131" s="54" t="s">
        <v>308</v>
      </c>
      <c r="E131" s="54" t="s">
        <v>15</v>
      </c>
      <c r="F131" s="54" t="s">
        <v>319</v>
      </c>
      <c r="G131" s="54" t="s">
        <v>320</v>
      </c>
      <c r="H131" s="55">
        <v>198</v>
      </c>
      <c r="I131" s="56">
        <v>59875.38</v>
      </c>
      <c r="J131" s="56">
        <v>302.39999999999998</v>
      </c>
      <c r="K131" s="57">
        <v>44788</v>
      </c>
      <c r="L131" s="58">
        <v>45093</v>
      </c>
      <c r="M131" s="59"/>
    </row>
    <row r="132" spans="1:13" s="53" customFormat="1" ht="25.9" customHeight="1" x14ac:dyDescent="0.2">
      <c r="A132" s="46">
        <v>131</v>
      </c>
      <c r="B132" s="134" t="s">
        <v>603</v>
      </c>
      <c r="C132" s="54" t="s">
        <v>10</v>
      </c>
      <c r="D132" s="54" t="s">
        <v>308</v>
      </c>
      <c r="E132" s="54" t="s">
        <v>12</v>
      </c>
      <c r="F132" s="54" t="s">
        <v>321</v>
      </c>
      <c r="G132" s="54" t="s">
        <v>322</v>
      </c>
      <c r="H132" s="55">
        <v>365</v>
      </c>
      <c r="I132" s="56">
        <v>223848.255</v>
      </c>
      <c r="J132" s="56">
        <v>613.28</v>
      </c>
      <c r="K132" s="57">
        <v>44743</v>
      </c>
      <c r="L132" s="58">
        <v>45107</v>
      </c>
      <c r="M132" s="59"/>
    </row>
    <row r="133" spans="1:13" s="53" customFormat="1" ht="25.9" customHeight="1" x14ac:dyDescent="0.2">
      <c r="A133" s="46">
        <v>132</v>
      </c>
      <c r="B133" s="134" t="s">
        <v>603</v>
      </c>
      <c r="C133" s="54" t="s">
        <v>10</v>
      </c>
      <c r="D133" s="54" t="s">
        <v>323</v>
      </c>
      <c r="E133" s="54" t="s">
        <v>15</v>
      </c>
      <c r="F133" s="54" t="s">
        <v>324</v>
      </c>
      <c r="G133" s="54" t="s">
        <v>325</v>
      </c>
      <c r="H133" s="55">
        <v>180</v>
      </c>
      <c r="I133" s="56">
        <v>60393.91</v>
      </c>
      <c r="J133" s="56">
        <v>335.52</v>
      </c>
      <c r="K133" s="57">
        <v>44803</v>
      </c>
      <c r="L133" s="58">
        <v>45090</v>
      </c>
      <c r="M133" s="59"/>
    </row>
    <row r="134" spans="1:13" s="53" customFormat="1" ht="25.9" customHeight="1" x14ac:dyDescent="0.2">
      <c r="A134" s="46">
        <v>133</v>
      </c>
      <c r="B134" s="134" t="s">
        <v>603</v>
      </c>
      <c r="C134" s="54" t="s">
        <v>10</v>
      </c>
      <c r="D134" s="54" t="s">
        <v>323</v>
      </c>
      <c r="E134" s="54" t="s">
        <v>12</v>
      </c>
      <c r="F134" s="54" t="s">
        <v>326</v>
      </c>
      <c r="G134" s="54" t="s">
        <v>327</v>
      </c>
      <c r="H134" s="55">
        <v>240</v>
      </c>
      <c r="I134" s="56">
        <v>80294.59</v>
      </c>
      <c r="J134" s="56">
        <v>334.56</v>
      </c>
      <c r="K134" s="57">
        <v>44802</v>
      </c>
      <c r="L134" s="58">
        <v>45090</v>
      </c>
      <c r="M134" s="59"/>
    </row>
    <row r="135" spans="1:13" s="53" customFormat="1" ht="25.9" customHeight="1" x14ac:dyDescent="0.2">
      <c r="A135" s="46">
        <v>134</v>
      </c>
      <c r="B135" s="134" t="s">
        <v>603</v>
      </c>
      <c r="C135" s="54" t="s">
        <v>10</v>
      </c>
      <c r="D135" s="54" t="s">
        <v>328</v>
      </c>
      <c r="E135" s="54" t="s">
        <v>12</v>
      </c>
      <c r="F135" s="54" t="s">
        <v>329</v>
      </c>
      <c r="G135" s="54" t="s">
        <v>330</v>
      </c>
      <c r="H135" s="55">
        <v>365</v>
      </c>
      <c r="I135" s="56">
        <v>262796.34000000003</v>
      </c>
      <c r="J135" s="56">
        <v>719.99</v>
      </c>
      <c r="K135" s="57">
        <v>44743</v>
      </c>
      <c r="L135" s="58">
        <v>45107</v>
      </c>
      <c r="M135" s="59"/>
    </row>
    <row r="136" spans="1:13" s="53" customFormat="1" ht="25.9" customHeight="1" x14ac:dyDescent="0.2">
      <c r="A136" s="46">
        <v>135</v>
      </c>
      <c r="B136" s="134" t="s">
        <v>603</v>
      </c>
      <c r="C136" s="54" t="s">
        <v>10</v>
      </c>
      <c r="D136" s="54" t="s">
        <v>331</v>
      </c>
      <c r="E136" s="54" t="s">
        <v>15</v>
      </c>
      <c r="F136" s="54" t="s">
        <v>332</v>
      </c>
      <c r="G136" s="54" t="s">
        <v>333</v>
      </c>
      <c r="H136" s="55">
        <v>216</v>
      </c>
      <c r="I136" s="56">
        <v>110398.56</v>
      </c>
      <c r="J136" s="56">
        <v>511.1</v>
      </c>
      <c r="K136" s="57">
        <v>44753</v>
      </c>
      <c r="L136" s="58">
        <v>45098</v>
      </c>
      <c r="M136" s="59"/>
    </row>
    <row r="137" spans="1:13" s="53" customFormat="1" ht="25.9" customHeight="1" x14ac:dyDescent="0.2">
      <c r="A137" s="46">
        <v>136</v>
      </c>
      <c r="B137" s="134" t="s">
        <v>603</v>
      </c>
      <c r="C137" s="54" t="s">
        <v>10</v>
      </c>
      <c r="D137" s="54" t="s">
        <v>331</v>
      </c>
      <c r="E137" s="54" t="s">
        <v>12</v>
      </c>
      <c r="F137" s="54" t="s">
        <v>334</v>
      </c>
      <c r="G137" s="54" t="s">
        <v>335</v>
      </c>
      <c r="H137" s="55">
        <v>365</v>
      </c>
      <c r="I137" s="56">
        <v>235703.77</v>
      </c>
      <c r="J137" s="56">
        <v>645.76</v>
      </c>
      <c r="K137" s="57">
        <v>44743</v>
      </c>
      <c r="L137" s="58">
        <v>45107</v>
      </c>
      <c r="M137" s="59"/>
    </row>
    <row r="138" spans="1:13" s="53" customFormat="1" ht="25.9" customHeight="1" x14ac:dyDescent="0.2">
      <c r="A138" s="46">
        <v>137</v>
      </c>
      <c r="B138" s="134" t="s">
        <v>603</v>
      </c>
      <c r="C138" s="54" t="s">
        <v>10</v>
      </c>
      <c r="D138" s="54" t="s">
        <v>336</v>
      </c>
      <c r="E138" s="54" t="s">
        <v>12</v>
      </c>
      <c r="F138" s="54" t="s">
        <v>337</v>
      </c>
      <c r="G138" s="54" t="s">
        <v>338</v>
      </c>
      <c r="H138" s="55">
        <v>365</v>
      </c>
      <c r="I138" s="56">
        <v>422051.02</v>
      </c>
      <c r="J138" s="56">
        <v>1156.3</v>
      </c>
      <c r="K138" s="57">
        <v>44743</v>
      </c>
      <c r="L138" s="58">
        <v>45107</v>
      </c>
      <c r="M138" s="59"/>
    </row>
    <row r="139" spans="1:13" s="53" customFormat="1" ht="25.9" customHeight="1" x14ac:dyDescent="0.2">
      <c r="A139" s="46">
        <v>138</v>
      </c>
      <c r="B139" s="134" t="s">
        <v>603</v>
      </c>
      <c r="C139" s="54" t="s">
        <v>10</v>
      </c>
      <c r="D139" s="54" t="s">
        <v>336</v>
      </c>
      <c r="E139" s="54" t="s">
        <v>15</v>
      </c>
      <c r="F139" s="54" t="s">
        <v>15</v>
      </c>
      <c r="G139" s="54" t="s">
        <v>339</v>
      </c>
      <c r="H139" s="55">
        <v>198</v>
      </c>
      <c r="I139" s="56">
        <v>84776.57</v>
      </c>
      <c r="J139" s="56">
        <v>428.16</v>
      </c>
      <c r="K139" s="57">
        <v>44747</v>
      </c>
      <c r="L139" s="58">
        <v>45091</v>
      </c>
      <c r="M139" s="59"/>
    </row>
    <row r="140" spans="1:13" s="53" customFormat="1" ht="25.9" customHeight="1" x14ac:dyDescent="0.2">
      <c r="A140" s="46">
        <v>139</v>
      </c>
      <c r="B140" s="134" t="s">
        <v>603</v>
      </c>
      <c r="C140" s="54" t="s">
        <v>10</v>
      </c>
      <c r="D140" s="54" t="s">
        <v>336</v>
      </c>
      <c r="E140" s="54" t="s">
        <v>15</v>
      </c>
      <c r="F140" s="54" t="s">
        <v>113</v>
      </c>
      <c r="G140" s="54" t="s">
        <v>340</v>
      </c>
      <c r="H140" s="55">
        <v>198</v>
      </c>
      <c r="I140" s="56">
        <v>93945.43</v>
      </c>
      <c r="J140" s="56">
        <v>474.47</v>
      </c>
      <c r="K140" s="57">
        <v>44747</v>
      </c>
      <c r="L140" s="58">
        <v>45091</v>
      </c>
      <c r="M140" s="59"/>
    </row>
    <row r="141" spans="1:13" s="53" customFormat="1" ht="25.9" customHeight="1" x14ac:dyDescent="0.2">
      <c r="A141" s="46">
        <v>140</v>
      </c>
      <c r="B141" s="134" t="s">
        <v>603</v>
      </c>
      <c r="C141" s="54" t="s">
        <v>10</v>
      </c>
      <c r="D141" s="54" t="s">
        <v>336</v>
      </c>
      <c r="E141" s="54" t="s">
        <v>12</v>
      </c>
      <c r="F141" s="54" t="s">
        <v>128</v>
      </c>
      <c r="G141" s="54" t="s">
        <v>341</v>
      </c>
      <c r="H141" s="55">
        <v>198</v>
      </c>
      <c r="I141" s="56">
        <v>121857.36</v>
      </c>
      <c r="J141" s="56">
        <v>615.44000000000005</v>
      </c>
      <c r="K141" s="57">
        <v>44747</v>
      </c>
      <c r="L141" s="58">
        <v>45091</v>
      </c>
      <c r="M141" s="59"/>
    </row>
    <row r="142" spans="1:13" s="53" customFormat="1" ht="25.9" customHeight="1" x14ac:dyDescent="0.2">
      <c r="A142" s="46">
        <v>141</v>
      </c>
      <c r="B142" s="134" t="s">
        <v>603</v>
      </c>
      <c r="C142" s="54" t="s">
        <v>10</v>
      </c>
      <c r="D142" s="54" t="s">
        <v>336</v>
      </c>
      <c r="E142" s="54" t="s">
        <v>15</v>
      </c>
      <c r="F142" s="54" t="s">
        <v>337</v>
      </c>
      <c r="G142" s="54" t="s">
        <v>342</v>
      </c>
      <c r="H142" s="55">
        <v>216</v>
      </c>
      <c r="I142" s="56">
        <v>157173.93</v>
      </c>
      <c r="J142" s="56">
        <v>727.66</v>
      </c>
      <c r="K142" s="57">
        <v>44743</v>
      </c>
      <c r="L142" s="58">
        <v>45107</v>
      </c>
      <c r="M142" s="59"/>
    </row>
    <row r="143" spans="1:13" s="53" customFormat="1" ht="25.9" customHeight="1" x14ac:dyDescent="0.2">
      <c r="A143" s="46">
        <v>142</v>
      </c>
      <c r="B143" s="134" t="s">
        <v>604</v>
      </c>
      <c r="C143" s="54" t="s">
        <v>36</v>
      </c>
      <c r="D143" s="54" t="s">
        <v>343</v>
      </c>
      <c r="E143" s="54" t="s">
        <v>15</v>
      </c>
      <c r="F143" s="54" t="s">
        <v>344</v>
      </c>
      <c r="G143" s="54" t="s">
        <v>345</v>
      </c>
      <c r="H143" s="55">
        <v>180</v>
      </c>
      <c r="I143" s="56">
        <v>56503.8</v>
      </c>
      <c r="J143" s="56">
        <v>313.91000000000003</v>
      </c>
      <c r="K143" s="57">
        <v>44802</v>
      </c>
      <c r="L143" s="60">
        <v>45093</v>
      </c>
      <c r="M143" s="59"/>
    </row>
    <row r="144" spans="1:13" s="53" customFormat="1" ht="25.9" customHeight="1" x14ac:dyDescent="0.2">
      <c r="A144" s="46">
        <v>143</v>
      </c>
      <c r="B144" s="134" t="s">
        <v>604</v>
      </c>
      <c r="C144" s="54" t="s">
        <v>36</v>
      </c>
      <c r="D144" s="54" t="s">
        <v>343</v>
      </c>
      <c r="E144" s="54" t="s">
        <v>15</v>
      </c>
      <c r="F144" s="54" t="s">
        <v>155</v>
      </c>
      <c r="G144" s="54" t="s">
        <v>346</v>
      </c>
      <c r="H144" s="55">
        <v>16</v>
      </c>
      <c r="I144" s="56">
        <v>2456.16</v>
      </c>
      <c r="J144" s="56">
        <v>153.51</v>
      </c>
      <c r="K144" s="57">
        <v>44753</v>
      </c>
      <c r="L144" s="60">
        <v>44777</v>
      </c>
      <c r="M144" s="59"/>
    </row>
    <row r="145" spans="1:13" s="53" customFormat="1" ht="25.9" customHeight="1" x14ac:dyDescent="0.2">
      <c r="A145" s="46">
        <v>144</v>
      </c>
      <c r="B145" s="134" t="s">
        <v>604</v>
      </c>
      <c r="C145" s="54" t="s">
        <v>235</v>
      </c>
      <c r="D145" s="54" t="s">
        <v>347</v>
      </c>
      <c r="E145" s="54" t="s">
        <v>15</v>
      </c>
      <c r="F145" s="54" t="s">
        <v>348</v>
      </c>
      <c r="G145" s="54" t="s">
        <v>349</v>
      </c>
      <c r="H145" s="55">
        <v>215</v>
      </c>
      <c r="I145" s="56">
        <v>59555</v>
      </c>
      <c r="J145" s="56">
        <v>277</v>
      </c>
      <c r="K145" s="57">
        <v>44747</v>
      </c>
      <c r="L145" s="60">
        <v>45100</v>
      </c>
      <c r="M145" s="59"/>
    </row>
    <row r="146" spans="1:13" s="53" customFormat="1" ht="25.9" customHeight="1" x14ac:dyDescent="0.2">
      <c r="A146" s="46">
        <v>145</v>
      </c>
      <c r="B146" s="134" t="s">
        <v>604</v>
      </c>
      <c r="C146" s="54" t="s">
        <v>235</v>
      </c>
      <c r="D146" s="54" t="s">
        <v>347</v>
      </c>
      <c r="E146" s="54" t="s">
        <v>15</v>
      </c>
      <c r="F146" s="54" t="s">
        <v>350</v>
      </c>
      <c r="G146" s="54" t="s">
        <v>351</v>
      </c>
      <c r="H146" s="55">
        <v>215</v>
      </c>
      <c r="I146" s="56">
        <v>70950</v>
      </c>
      <c r="J146" s="56">
        <v>330</v>
      </c>
      <c r="K146" s="57">
        <v>44747</v>
      </c>
      <c r="L146" s="60">
        <v>45100</v>
      </c>
      <c r="M146" s="59"/>
    </row>
    <row r="147" spans="1:13" s="53" customFormat="1" ht="25.9" customHeight="1" x14ac:dyDescent="0.2">
      <c r="A147" s="46">
        <v>146</v>
      </c>
      <c r="B147" s="134" t="s">
        <v>604</v>
      </c>
      <c r="C147" s="54" t="s">
        <v>235</v>
      </c>
      <c r="D147" s="54" t="s">
        <v>347</v>
      </c>
      <c r="E147" s="54" t="s">
        <v>15</v>
      </c>
      <c r="F147" s="54" t="s">
        <v>350</v>
      </c>
      <c r="G147" s="54" t="s">
        <v>352</v>
      </c>
      <c r="H147" s="55">
        <v>215</v>
      </c>
      <c r="I147" s="56">
        <v>70950</v>
      </c>
      <c r="J147" s="56">
        <v>330</v>
      </c>
      <c r="K147" s="57">
        <v>44747</v>
      </c>
      <c r="L147" s="60">
        <v>45100</v>
      </c>
      <c r="M147" s="59"/>
    </row>
    <row r="148" spans="1:13" s="53" customFormat="1" ht="25.9" customHeight="1" x14ac:dyDescent="0.2">
      <c r="A148" s="46">
        <v>147</v>
      </c>
      <c r="B148" s="134" t="s">
        <v>604</v>
      </c>
      <c r="C148" s="54" t="s">
        <v>235</v>
      </c>
      <c r="D148" s="54" t="s">
        <v>347</v>
      </c>
      <c r="E148" s="54" t="s">
        <v>15</v>
      </c>
      <c r="F148" s="54" t="s">
        <v>348</v>
      </c>
      <c r="G148" s="54" t="s">
        <v>353</v>
      </c>
      <c r="H148" s="55">
        <v>215</v>
      </c>
      <c r="I148" s="56">
        <v>59555</v>
      </c>
      <c r="J148" s="56">
        <v>277</v>
      </c>
      <c r="K148" s="57">
        <v>44747</v>
      </c>
      <c r="L148" s="60">
        <v>45100</v>
      </c>
      <c r="M148" s="59"/>
    </row>
    <row r="149" spans="1:13" s="53" customFormat="1" ht="25.9" customHeight="1" x14ac:dyDescent="0.2">
      <c r="A149" s="46">
        <v>148</v>
      </c>
      <c r="B149" s="134" t="s">
        <v>604</v>
      </c>
      <c r="C149" s="54" t="s">
        <v>235</v>
      </c>
      <c r="D149" s="54" t="s">
        <v>347</v>
      </c>
      <c r="E149" s="54" t="s">
        <v>15</v>
      </c>
      <c r="F149" s="54" t="s">
        <v>354</v>
      </c>
      <c r="G149" s="54" t="s">
        <v>355</v>
      </c>
      <c r="H149" s="55">
        <v>215</v>
      </c>
      <c r="I149" s="56">
        <v>78905</v>
      </c>
      <c r="J149" s="56">
        <v>367</v>
      </c>
      <c r="K149" s="57">
        <v>44747</v>
      </c>
      <c r="L149" s="60">
        <v>45100</v>
      </c>
      <c r="M149" s="59"/>
    </row>
    <row r="150" spans="1:13" s="53" customFormat="1" ht="25.9" customHeight="1" x14ac:dyDescent="0.2">
      <c r="A150" s="46">
        <v>149</v>
      </c>
      <c r="B150" s="134" t="s">
        <v>604</v>
      </c>
      <c r="C150" s="54" t="s">
        <v>235</v>
      </c>
      <c r="D150" s="54" t="s">
        <v>347</v>
      </c>
      <c r="E150" s="54" t="s">
        <v>15</v>
      </c>
      <c r="F150" s="54" t="s">
        <v>356</v>
      </c>
      <c r="G150" s="54" t="s">
        <v>357</v>
      </c>
      <c r="H150" s="55">
        <v>215</v>
      </c>
      <c r="I150" s="56">
        <v>50310</v>
      </c>
      <c r="J150" s="56">
        <v>234</v>
      </c>
      <c r="K150" s="57">
        <v>44747</v>
      </c>
      <c r="L150" s="60">
        <v>45100</v>
      </c>
      <c r="M150" s="59"/>
    </row>
    <row r="151" spans="1:13" s="53" customFormat="1" ht="25.9" customHeight="1" x14ac:dyDescent="0.2">
      <c r="A151" s="46">
        <v>150</v>
      </c>
      <c r="B151" s="134" t="s">
        <v>604</v>
      </c>
      <c r="C151" s="54" t="s">
        <v>235</v>
      </c>
      <c r="D151" s="54" t="s">
        <v>347</v>
      </c>
      <c r="E151" s="54" t="s">
        <v>15</v>
      </c>
      <c r="F151" s="54" t="s">
        <v>358</v>
      </c>
      <c r="G151" s="54" t="s">
        <v>359</v>
      </c>
      <c r="H151" s="55">
        <v>215</v>
      </c>
      <c r="I151" s="56">
        <v>70950</v>
      </c>
      <c r="J151" s="56">
        <v>330</v>
      </c>
      <c r="K151" s="57">
        <v>44747</v>
      </c>
      <c r="L151" s="60">
        <v>45100</v>
      </c>
      <c r="M151" s="59"/>
    </row>
    <row r="152" spans="1:13" s="53" customFormat="1" ht="25.9" customHeight="1" x14ac:dyDescent="0.2">
      <c r="A152" s="46">
        <v>151</v>
      </c>
      <c r="B152" s="134" t="s">
        <v>604</v>
      </c>
      <c r="C152" s="54" t="s">
        <v>235</v>
      </c>
      <c r="D152" s="54" t="s">
        <v>347</v>
      </c>
      <c r="E152" s="54" t="s">
        <v>15</v>
      </c>
      <c r="F152" s="54" t="s">
        <v>360</v>
      </c>
      <c r="G152" s="54" t="s">
        <v>361</v>
      </c>
      <c r="H152" s="55">
        <v>215</v>
      </c>
      <c r="I152" s="56">
        <v>59555</v>
      </c>
      <c r="J152" s="56">
        <v>277</v>
      </c>
      <c r="K152" s="57">
        <v>44747</v>
      </c>
      <c r="L152" s="60">
        <v>45100</v>
      </c>
      <c r="M152" s="59"/>
    </row>
    <row r="153" spans="1:13" s="53" customFormat="1" ht="25.9" customHeight="1" x14ac:dyDescent="0.2">
      <c r="A153" s="46">
        <v>152</v>
      </c>
      <c r="B153" s="134" t="s">
        <v>603</v>
      </c>
      <c r="C153" s="54" t="s">
        <v>10</v>
      </c>
      <c r="D153" s="54" t="s">
        <v>362</v>
      </c>
      <c r="E153" s="54" t="s">
        <v>15</v>
      </c>
      <c r="F153" s="54" t="s">
        <v>363</v>
      </c>
      <c r="G153" s="54" t="s">
        <v>364</v>
      </c>
      <c r="H153" s="55">
        <v>180</v>
      </c>
      <c r="I153" s="56">
        <v>110429.22</v>
      </c>
      <c r="J153" s="56">
        <v>613.5</v>
      </c>
      <c r="K153" s="57">
        <v>44804</v>
      </c>
      <c r="L153" s="60">
        <v>45090</v>
      </c>
      <c r="M153" s="59"/>
    </row>
    <row r="154" spans="1:13" s="53" customFormat="1" ht="25.9" customHeight="1" x14ac:dyDescent="0.2">
      <c r="A154" s="46">
        <v>153</v>
      </c>
      <c r="B154" s="134" t="s">
        <v>603</v>
      </c>
      <c r="C154" s="54" t="s">
        <v>10</v>
      </c>
      <c r="D154" s="54" t="s">
        <v>365</v>
      </c>
      <c r="E154" s="54" t="s">
        <v>15</v>
      </c>
      <c r="F154" s="54" t="s">
        <v>366</v>
      </c>
      <c r="G154" s="54" t="s">
        <v>367</v>
      </c>
      <c r="H154" s="55">
        <v>180</v>
      </c>
      <c r="I154" s="56">
        <v>60022.7</v>
      </c>
      <c r="J154" s="56">
        <v>333.46</v>
      </c>
      <c r="K154" s="57">
        <v>44802</v>
      </c>
      <c r="L154" s="58">
        <v>45092</v>
      </c>
      <c r="M154" s="59"/>
    </row>
    <row r="155" spans="1:13" s="53" customFormat="1" ht="25.9" customHeight="1" x14ac:dyDescent="0.2">
      <c r="A155" s="46">
        <v>154</v>
      </c>
      <c r="B155" s="134" t="s">
        <v>603</v>
      </c>
      <c r="C155" s="54" t="s">
        <v>10</v>
      </c>
      <c r="D155" s="54" t="s">
        <v>368</v>
      </c>
      <c r="E155" s="54" t="s">
        <v>12</v>
      </c>
      <c r="F155" s="54" t="s">
        <v>369</v>
      </c>
      <c r="G155" s="54" t="s">
        <v>370</v>
      </c>
      <c r="H155" s="55">
        <v>365</v>
      </c>
      <c r="I155" s="56">
        <v>264394.71000000002</v>
      </c>
      <c r="J155" s="56">
        <v>724.37</v>
      </c>
      <c r="K155" s="57">
        <v>44743</v>
      </c>
      <c r="L155" s="58">
        <v>45107</v>
      </c>
      <c r="M155" s="59"/>
    </row>
    <row r="156" spans="1:13" s="53" customFormat="1" ht="25.9" customHeight="1" x14ac:dyDescent="0.2">
      <c r="A156" s="46">
        <v>155</v>
      </c>
      <c r="B156" s="134" t="s">
        <v>603</v>
      </c>
      <c r="C156" s="54" t="s">
        <v>10</v>
      </c>
      <c r="D156" s="54" t="s">
        <v>368</v>
      </c>
      <c r="E156" s="54" t="s">
        <v>15</v>
      </c>
      <c r="F156" s="54" t="s">
        <v>371</v>
      </c>
      <c r="G156" s="54" t="s">
        <v>372</v>
      </c>
      <c r="H156" s="55">
        <v>241</v>
      </c>
      <c r="I156" s="56">
        <v>122058.16</v>
      </c>
      <c r="J156" s="56">
        <v>506.47</v>
      </c>
      <c r="K156" s="57">
        <v>44743</v>
      </c>
      <c r="L156" s="58">
        <v>45100</v>
      </c>
      <c r="M156" s="59"/>
    </row>
    <row r="157" spans="1:13" s="53" customFormat="1" ht="25.9" customHeight="1" x14ac:dyDescent="0.2">
      <c r="A157" s="46">
        <v>156</v>
      </c>
      <c r="B157" s="134" t="s">
        <v>603</v>
      </c>
      <c r="C157" s="54" t="s">
        <v>10</v>
      </c>
      <c r="D157" s="54" t="s">
        <v>373</v>
      </c>
      <c r="E157" s="54" t="s">
        <v>15</v>
      </c>
      <c r="F157" s="54" t="s">
        <v>374</v>
      </c>
      <c r="G157" s="54" t="s">
        <v>375</v>
      </c>
      <c r="H157" s="55">
        <v>180</v>
      </c>
      <c r="I157" s="56">
        <v>69098.289999999994</v>
      </c>
      <c r="J157" s="56">
        <v>383.88</v>
      </c>
      <c r="K157" s="57">
        <v>44805</v>
      </c>
      <c r="L157" s="58">
        <v>45093</v>
      </c>
      <c r="M157" s="59"/>
    </row>
    <row r="158" spans="1:13" s="53" customFormat="1" ht="25.9" customHeight="1" x14ac:dyDescent="0.2">
      <c r="A158" s="46">
        <v>157</v>
      </c>
      <c r="B158" s="134" t="s">
        <v>603</v>
      </c>
      <c r="C158" s="54" t="s">
        <v>10</v>
      </c>
      <c r="D158" s="54" t="s">
        <v>373</v>
      </c>
      <c r="E158" s="54" t="s">
        <v>155</v>
      </c>
      <c r="F158" s="54" t="s">
        <v>376</v>
      </c>
      <c r="G158" s="54" t="s">
        <v>377</v>
      </c>
      <c r="H158" s="55">
        <v>20</v>
      </c>
      <c r="I158" s="56">
        <v>6382.6</v>
      </c>
      <c r="J158" s="56">
        <v>319.13</v>
      </c>
      <c r="K158" s="57">
        <v>44743</v>
      </c>
      <c r="L158" s="58">
        <v>44771</v>
      </c>
      <c r="M158" s="59"/>
    </row>
    <row r="159" spans="1:13" s="53" customFormat="1" ht="25.9" customHeight="1" x14ac:dyDescent="0.2">
      <c r="A159" s="46">
        <v>158</v>
      </c>
      <c r="B159" s="134" t="s">
        <v>603</v>
      </c>
      <c r="C159" s="54" t="s">
        <v>10</v>
      </c>
      <c r="D159" s="54" t="s">
        <v>378</v>
      </c>
      <c r="E159" s="54" t="s">
        <v>15</v>
      </c>
      <c r="F159" s="54" t="s">
        <v>379</v>
      </c>
      <c r="G159" s="54" t="s">
        <v>380</v>
      </c>
      <c r="H159" s="55">
        <v>180</v>
      </c>
      <c r="I159" s="56">
        <v>51463.42</v>
      </c>
      <c r="J159" s="56">
        <v>285.91000000000003</v>
      </c>
      <c r="K159" s="57">
        <v>44805</v>
      </c>
      <c r="L159" s="58">
        <v>45092</v>
      </c>
      <c r="M159" s="59"/>
    </row>
    <row r="160" spans="1:13" s="53" customFormat="1" ht="25.9" customHeight="1" x14ac:dyDescent="0.2">
      <c r="A160" s="46">
        <v>159</v>
      </c>
      <c r="B160" s="134" t="s">
        <v>603</v>
      </c>
      <c r="C160" s="54" t="s">
        <v>10</v>
      </c>
      <c r="D160" s="54" t="s">
        <v>381</v>
      </c>
      <c r="E160" s="54" t="s">
        <v>12</v>
      </c>
      <c r="F160" s="54" t="s">
        <v>382</v>
      </c>
      <c r="G160" s="54" t="s">
        <v>383</v>
      </c>
      <c r="H160" s="55">
        <v>365</v>
      </c>
      <c r="I160" s="56">
        <v>266664.44</v>
      </c>
      <c r="J160" s="56">
        <v>730.59</v>
      </c>
      <c r="K160" s="57">
        <v>44743</v>
      </c>
      <c r="L160" s="58">
        <v>45107</v>
      </c>
      <c r="M160" s="59"/>
    </row>
    <row r="161" spans="1:13" s="53" customFormat="1" ht="25.9" customHeight="1" x14ac:dyDescent="0.2">
      <c r="A161" s="46">
        <v>160</v>
      </c>
      <c r="B161" s="134" t="s">
        <v>603</v>
      </c>
      <c r="C161" s="54" t="s">
        <v>10</v>
      </c>
      <c r="D161" s="54" t="s">
        <v>381</v>
      </c>
      <c r="E161" s="54" t="s">
        <v>15</v>
      </c>
      <c r="F161" s="54" t="s">
        <v>384</v>
      </c>
      <c r="G161" s="54" t="s">
        <v>385</v>
      </c>
      <c r="H161" s="55">
        <v>235</v>
      </c>
      <c r="I161" s="56">
        <v>128243.59</v>
      </c>
      <c r="J161" s="56">
        <v>545.72</v>
      </c>
      <c r="K161" s="57">
        <v>44747</v>
      </c>
      <c r="L161" s="58">
        <v>45100</v>
      </c>
      <c r="M161" s="59"/>
    </row>
    <row r="162" spans="1:13" s="53" customFormat="1" ht="25.9" customHeight="1" x14ac:dyDescent="0.2">
      <c r="A162" s="46">
        <v>161</v>
      </c>
      <c r="B162" s="134" t="s">
        <v>603</v>
      </c>
      <c r="C162" s="54" t="s">
        <v>10</v>
      </c>
      <c r="D162" s="54" t="s">
        <v>381</v>
      </c>
      <c r="E162" s="54" t="s">
        <v>15</v>
      </c>
      <c r="F162" s="54" t="s">
        <v>386</v>
      </c>
      <c r="G162" s="54" t="s">
        <v>387</v>
      </c>
      <c r="H162" s="55">
        <v>235</v>
      </c>
      <c r="I162" s="56">
        <v>128807.39</v>
      </c>
      <c r="J162" s="56">
        <v>548.12</v>
      </c>
      <c r="K162" s="57">
        <v>44743</v>
      </c>
      <c r="L162" s="58">
        <v>45107</v>
      </c>
      <c r="M162" s="59"/>
    </row>
    <row r="163" spans="1:13" s="53" customFormat="1" ht="28.15" customHeight="1" x14ac:dyDescent="0.2">
      <c r="A163" s="46">
        <v>162</v>
      </c>
      <c r="B163" s="138" t="s">
        <v>603</v>
      </c>
      <c r="C163" s="81" t="s">
        <v>10</v>
      </c>
      <c r="D163" s="87" t="s">
        <v>381</v>
      </c>
      <c r="E163" s="88" t="s">
        <v>15</v>
      </c>
      <c r="F163" s="87" t="s">
        <v>386</v>
      </c>
      <c r="G163" s="88" t="s">
        <v>388</v>
      </c>
      <c r="H163" s="89">
        <v>365</v>
      </c>
      <c r="I163" s="83">
        <v>128807.39</v>
      </c>
      <c r="J163" s="90">
        <f>128807.39/365</f>
        <v>352.89695890410957</v>
      </c>
      <c r="K163" s="84">
        <v>44743</v>
      </c>
      <c r="L163" s="84">
        <v>45107</v>
      </c>
      <c r="M163" s="86" t="s">
        <v>389</v>
      </c>
    </row>
    <row r="164" spans="1:13" s="53" customFormat="1" ht="25.9" customHeight="1" x14ac:dyDescent="0.2">
      <c r="A164" s="46">
        <v>163</v>
      </c>
      <c r="B164" s="134" t="s">
        <v>603</v>
      </c>
      <c r="C164" s="54" t="s">
        <v>10</v>
      </c>
      <c r="D164" s="54" t="s">
        <v>381</v>
      </c>
      <c r="E164" s="54" t="s">
        <v>12</v>
      </c>
      <c r="F164" s="54" t="s">
        <v>390</v>
      </c>
      <c r="G164" s="54" t="s">
        <v>391</v>
      </c>
      <c r="H164" s="55">
        <v>365</v>
      </c>
      <c r="I164" s="56">
        <v>279532.46999999997</v>
      </c>
      <c r="J164" s="56">
        <v>765.84</v>
      </c>
      <c r="K164" s="57">
        <v>44743</v>
      </c>
      <c r="L164" s="58">
        <v>45107</v>
      </c>
      <c r="M164" s="59"/>
    </row>
    <row r="165" spans="1:13" s="53" customFormat="1" ht="25.9" customHeight="1" x14ac:dyDescent="0.2">
      <c r="A165" s="46">
        <v>164</v>
      </c>
      <c r="B165" s="134" t="s">
        <v>603</v>
      </c>
      <c r="C165" s="54" t="s">
        <v>10</v>
      </c>
      <c r="D165" s="54" t="s">
        <v>381</v>
      </c>
      <c r="E165" s="54" t="s">
        <v>15</v>
      </c>
      <c r="F165" s="54" t="s">
        <v>392</v>
      </c>
      <c r="G165" s="54" t="s">
        <v>393</v>
      </c>
      <c r="H165" s="55">
        <v>222</v>
      </c>
      <c r="I165" s="56">
        <v>130875.37</v>
      </c>
      <c r="J165" s="56">
        <v>589.53</v>
      </c>
      <c r="K165" s="57">
        <v>44743</v>
      </c>
      <c r="L165" s="58">
        <v>45107</v>
      </c>
      <c r="M165" s="59"/>
    </row>
    <row r="166" spans="1:13" s="53" customFormat="1" ht="25.9" customHeight="1" x14ac:dyDescent="0.2">
      <c r="A166" s="46">
        <v>165</v>
      </c>
      <c r="B166" s="134" t="s">
        <v>603</v>
      </c>
      <c r="C166" s="54" t="s">
        <v>10</v>
      </c>
      <c r="D166" s="54" t="s">
        <v>394</v>
      </c>
      <c r="E166" s="54" t="s">
        <v>15</v>
      </c>
      <c r="F166" s="54" t="s">
        <v>395</v>
      </c>
      <c r="G166" s="54" t="s">
        <v>396</v>
      </c>
      <c r="H166" s="55">
        <v>216</v>
      </c>
      <c r="I166" s="56">
        <v>37757.68</v>
      </c>
      <c r="J166" s="56">
        <v>174.8</v>
      </c>
      <c r="K166" s="57">
        <v>44747</v>
      </c>
      <c r="L166" s="58">
        <v>45092</v>
      </c>
      <c r="M166" s="59"/>
    </row>
    <row r="167" spans="1:13" s="53" customFormat="1" ht="25.9" customHeight="1" x14ac:dyDescent="0.2">
      <c r="A167" s="46">
        <v>166</v>
      </c>
      <c r="B167" s="134" t="s">
        <v>603</v>
      </c>
      <c r="C167" s="54" t="s">
        <v>10</v>
      </c>
      <c r="D167" s="54" t="s">
        <v>394</v>
      </c>
      <c r="E167" s="54" t="s">
        <v>12</v>
      </c>
      <c r="F167" s="54" t="s">
        <v>397</v>
      </c>
      <c r="G167" s="54" t="s">
        <v>398</v>
      </c>
      <c r="H167" s="55">
        <v>365</v>
      </c>
      <c r="I167" s="56">
        <v>164911.71</v>
      </c>
      <c r="J167" s="56">
        <v>451.81</v>
      </c>
      <c r="K167" s="57">
        <v>44743</v>
      </c>
      <c r="L167" s="58">
        <v>45107</v>
      </c>
      <c r="M167" s="59"/>
    </row>
    <row r="168" spans="1:13" s="53" customFormat="1" ht="25.9" customHeight="1" x14ac:dyDescent="0.2">
      <c r="A168" s="46">
        <v>167</v>
      </c>
      <c r="B168" s="134" t="s">
        <v>603</v>
      </c>
      <c r="C168" s="54" t="s">
        <v>10</v>
      </c>
      <c r="D168" s="54" t="s">
        <v>399</v>
      </c>
      <c r="E168" s="54" t="s">
        <v>15</v>
      </c>
      <c r="F168" s="54" t="s">
        <v>400</v>
      </c>
      <c r="G168" s="54" t="s">
        <v>401</v>
      </c>
      <c r="H168" s="55">
        <v>198</v>
      </c>
      <c r="I168" s="56">
        <v>78486.740000000005</v>
      </c>
      <c r="J168" s="56">
        <v>396.4</v>
      </c>
      <c r="K168" s="57">
        <v>44747</v>
      </c>
      <c r="L168" s="58">
        <v>45097</v>
      </c>
      <c r="M168" s="59"/>
    </row>
    <row r="169" spans="1:13" s="53" customFormat="1" ht="25.9" customHeight="1" x14ac:dyDescent="0.2">
      <c r="A169" s="46">
        <v>168</v>
      </c>
      <c r="B169" s="134" t="s">
        <v>603</v>
      </c>
      <c r="C169" s="54" t="s">
        <v>10</v>
      </c>
      <c r="D169" s="54" t="s">
        <v>399</v>
      </c>
      <c r="E169" s="54" t="s">
        <v>15</v>
      </c>
      <c r="F169" s="54" t="s">
        <v>402</v>
      </c>
      <c r="G169" s="54" t="s">
        <v>403</v>
      </c>
      <c r="H169" s="55">
        <v>216</v>
      </c>
      <c r="I169" s="56">
        <v>114004.17</v>
      </c>
      <c r="J169" s="56">
        <v>527.79999999999995</v>
      </c>
      <c r="K169" s="57">
        <v>44748</v>
      </c>
      <c r="L169" s="58">
        <v>45093</v>
      </c>
      <c r="M169" s="59"/>
    </row>
    <row r="170" spans="1:13" s="53" customFormat="1" ht="25.9" customHeight="1" x14ac:dyDescent="0.2">
      <c r="A170" s="46">
        <v>169</v>
      </c>
      <c r="B170" s="134" t="s">
        <v>604</v>
      </c>
      <c r="C170" s="54" t="s">
        <v>235</v>
      </c>
      <c r="D170" s="54" t="s">
        <v>404</v>
      </c>
      <c r="E170" s="54" t="s">
        <v>15</v>
      </c>
      <c r="F170" s="54" t="s">
        <v>405</v>
      </c>
      <c r="G170" s="54" t="s">
        <v>406</v>
      </c>
      <c r="H170" s="55">
        <v>219</v>
      </c>
      <c r="I170" s="56">
        <v>76931</v>
      </c>
      <c r="J170" s="56">
        <v>351.28</v>
      </c>
      <c r="K170" s="57">
        <v>44743</v>
      </c>
      <c r="L170" s="58">
        <v>45107</v>
      </c>
      <c r="M170" s="59"/>
    </row>
    <row r="171" spans="1:13" s="53" customFormat="1" ht="25.9" customHeight="1" x14ac:dyDescent="0.2">
      <c r="A171" s="46">
        <v>170</v>
      </c>
      <c r="B171" s="134" t="s">
        <v>604</v>
      </c>
      <c r="C171" s="54" t="s">
        <v>235</v>
      </c>
      <c r="D171" s="54" t="s">
        <v>404</v>
      </c>
      <c r="E171" s="54" t="s">
        <v>15</v>
      </c>
      <c r="F171" s="54" t="s">
        <v>407</v>
      </c>
      <c r="G171" s="54" t="s">
        <v>408</v>
      </c>
      <c r="H171" s="55">
        <v>219</v>
      </c>
      <c r="I171" s="56">
        <v>138040</v>
      </c>
      <c r="J171" s="56">
        <v>630.32000000000005</v>
      </c>
      <c r="K171" s="57">
        <v>44743</v>
      </c>
      <c r="L171" s="58">
        <v>45107</v>
      </c>
      <c r="M171" s="59"/>
    </row>
    <row r="172" spans="1:13" s="53" customFormat="1" ht="25.9" customHeight="1" x14ac:dyDescent="0.2">
      <c r="A172" s="46">
        <v>171</v>
      </c>
      <c r="B172" s="134" t="s">
        <v>603</v>
      </c>
      <c r="C172" s="54" t="s">
        <v>10</v>
      </c>
      <c r="D172" s="54" t="s">
        <v>404</v>
      </c>
      <c r="E172" s="54" t="s">
        <v>15</v>
      </c>
      <c r="F172" s="54" t="s">
        <v>409</v>
      </c>
      <c r="G172" s="54" t="s">
        <v>410</v>
      </c>
      <c r="H172" s="55">
        <v>221</v>
      </c>
      <c r="I172" s="56">
        <v>77229.850000000006</v>
      </c>
      <c r="J172" s="56">
        <v>349.46</v>
      </c>
      <c r="K172" s="57">
        <v>44743</v>
      </c>
      <c r="L172" s="58">
        <v>45107</v>
      </c>
      <c r="M172" s="59"/>
    </row>
    <row r="173" spans="1:13" s="53" customFormat="1" ht="25.9" customHeight="1" x14ac:dyDescent="0.2">
      <c r="A173" s="46">
        <v>172</v>
      </c>
      <c r="B173" s="134" t="s">
        <v>603</v>
      </c>
      <c r="C173" s="54" t="s">
        <v>10</v>
      </c>
      <c r="D173" s="54" t="s">
        <v>411</v>
      </c>
      <c r="E173" s="54" t="s">
        <v>12</v>
      </c>
      <c r="F173" s="54" t="s">
        <v>412</v>
      </c>
      <c r="G173" s="54" t="s">
        <v>413</v>
      </c>
      <c r="H173" s="55">
        <v>365</v>
      </c>
      <c r="I173" s="56">
        <v>296852.57</v>
      </c>
      <c r="J173" s="56">
        <v>813.29</v>
      </c>
      <c r="K173" s="57">
        <v>44743</v>
      </c>
      <c r="L173" s="58">
        <v>45107</v>
      </c>
      <c r="M173" s="59"/>
    </row>
    <row r="174" spans="1:13" s="53" customFormat="1" ht="25.9" customHeight="1" x14ac:dyDescent="0.2">
      <c r="A174" s="46">
        <v>173</v>
      </c>
      <c r="B174" s="134" t="s">
        <v>603</v>
      </c>
      <c r="C174" s="54" t="s">
        <v>10</v>
      </c>
      <c r="D174" s="54" t="s">
        <v>411</v>
      </c>
      <c r="E174" s="54" t="s">
        <v>15</v>
      </c>
      <c r="F174" s="54" t="s">
        <v>414</v>
      </c>
      <c r="G174" s="54" t="s">
        <v>415</v>
      </c>
      <c r="H174" s="55">
        <v>237</v>
      </c>
      <c r="I174" s="56">
        <v>125900.21</v>
      </c>
      <c r="J174" s="56">
        <v>531.22</v>
      </c>
      <c r="K174" s="57">
        <v>44743</v>
      </c>
      <c r="L174" s="58">
        <v>45107</v>
      </c>
      <c r="M174" s="59"/>
    </row>
    <row r="175" spans="1:13" s="53" customFormat="1" ht="25.9" customHeight="1" x14ac:dyDescent="0.2">
      <c r="A175" s="46">
        <v>174</v>
      </c>
      <c r="B175" s="134" t="s">
        <v>603</v>
      </c>
      <c r="C175" s="54" t="s">
        <v>10</v>
      </c>
      <c r="D175" s="54" t="s">
        <v>416</v>
      </c>
      <c r="E175" s="54" t="s">
        <v>15</v>
      </c>
      <c r="F175" s="54" t="s">
        <v>417</v>
      </c>
      <c r="G175" s="54" t="s">
        <v>418</v>
      </c>
      <c r="H175" s="55">
        <v>180</v>
      </c>
      <c r="I175" s="56">
        <v>92925.77</v>
      </c>
      <c r="J175" s="56">
        <v>516.25</v>
      </c>
      <c r="K175" s="57">
        <v>44804</v>
      </c>
      <c r="L175" s="58">
        <v>45089</v>
      </c>
      <c r="M175" s="59"/>
    </row>
    <row r="176" spans="1:13" s="53" customFormat="1" ht="25.9" customHeight="1" x14ac:dyDescent="0.2">
      <c r="A176" s="46">
        <v>175</v>
      </c>
      <c r="B176" s="134" t="s">
        <v>603</v>
      </c>
      <c r="C176" s="54" t="s">
        <v>10</v>
      </c>
      <c r="D176" s="54" t="s">
        <v>419</v>
      </c>
      <c r="E176" s="54" t="s">
        <v>15</v>
      </c>
      <c r="F176" s="54" t="s">
        <v>420</v>
      </c>
      <c r="G176" s="54" t="s">
        <v>421</v>
      </c>
      <c r="H176" s="55">
        <v>216</v>
      </c>
      <c r="I176" s="56">
        <v>125005.87</v>
      </c>
      <c r="J176" s="56">
        <v>578.73</v>
      </c>
      <c r="K176" s="57">
        <v>44747</v>
      </c>
      <c r="L176" s="58">
        <v>45092</v>
      </c>
      <c r="M176" s="59"/>
    </row>
    <row r="177" spans="1:13" s="53" customFormat="1" ht="25.9" customHeight="1" x14ac:dyDescent="0.2">
      <c r="A177" s="46">
        <v>176</v>
      </c>
      <c r="B177" s="134" t="s">
        <v>603</v>
      </c>
      <c r="C177" s="54" t="s">
        <v>10</v>
      </c>
      <c r="D177" s="54" t="s">
        <v>422</v>
      </c>
      <c r="E177" s="54" t="s">
        <v>15</v>
      </c>
      <c r="F177" s="54" t="s">
        <v>423</v>
      </c>
      <c r="G177" s="54" t="s">
        <v>424</v>
      </c>
      <c r="H177" s="55">
        <v>220</v>
      </c>
      <c r="I177" s="56">
        <v>88337.76</v>
      </c>
      <c r="J177" s="56">
        <v>401.54</v>
      </c>
      <c r="K177" s="57">
        <v>44747</v>
      </c>
      <c r="L177" s="58">
        <v>45098</v>
      </c>
      <c r="M177" s="59"/>
    </row>
    <row r="178" spans="1:13" s="53" customFormat="1" ht="25.9" customHeight="1" x14ac:dyDescent="0.2">
      <c r="A178" s="46">
        <v>177</v>
      </c>
      <c r="B178" s="134" t="s">
        <v>603</v>
      </c>
      <c r="C178" s="54" t="s">
        <v>10</v>
      </c>
      <c r="D178" s="54" t="s">
        <v>425</v>
      </c>
      <c r="E178" s="54" t="s">
        <v>15</v>
      </c>
      <c r="F178" s="54" t="s">
        <v>426</v>
      </c>
      <c r="G178" s="54" t="s">
        <v>427</v>
      </c>
      <c r="H178" s="55">
        <v>224</v>
      </c>
      <c r="I178" s="56">
        <v>119815.2</v>
      </c>
      <c r="J178" s="56">
        <v>534.89</v>
      </c>
      <c r="K178" s="57">
        <v>44743</v>
      </c>
      <c r="L178" s="58">
        <v>45100</v>
      </c>
      <c r="M178" s="59"/>
    </row>
    <row r="179" spans="1:13" s="53" customFormat="1" ht="28.15" customHeight="1" x14ac:dyDescent="0.2">
      <c r="A179" s="46">
        <v>178</v>
      </c>
      <c r="B179" s="138" t="s">
        <v>603</v>
      </c>
      <c r="C179" s="81" t="s">
        <v>10</v>
      </c>
      <c r="D179" s="87" t="s">
        <v>425</v>
      </c>
      <c r="E179" s="88" t="s">
        <v>15</v>
      </c>
      <c r="F179" s="87" t="s">
        <v>428</v>
      </c>
      <c r="G179" s="88" t="s">
        <v>429</v>
      </c>
      <c r="H179" s="89">
        <v>365</v>
      </c>
      <c r="I179" s="83">
        <v>119815.2</v>
      </c>
      <c r="J179" s="90">
        <f>119815.2/365</f>
        <v>328.26082191780819</v>
      </c>
      <c r="K179" s="84">
        <v>44743</v>
      </c>
      <c r="L179" s="84">
        <v>45107</v>
      </c>
      <c r="M179" s="86" t="s">
        <v>430</v>
      </c>
    </row>
    <row r="180" spans="1:13" s="53" customFormat="1" ht="25.9" customHeight="1" x14ac:dyDescent="0.2">
      <c r="A180" s="46">
        <v>179</v>
      </c>
      <c r="B180" s="134" t="s">
        <v>603</v>
      </c>
      <c r="C180" s="54" t="s">
        <v>10</v>
      </c>
      <c r="D180" s="54" t="s">
        <v>431</v>
      </c>
      <c r="E180" s="54" t="s">
        <v>15</v>
      </c>
      <c r="F180" s="54" t="s">
        <v>432</v>
      </c>
      <c r="G180" s="54" t="s">
        <v>433</v>
      </c>
      <c r="H180" s="55">
        <v>198</v>
      </c>
      <c r="I180" s="56">
        <v>70010.34</v>
      </c>
      <c r="J180" s="56">
        <v>353.59</v>
      </c>
      <c r="K180" s="57">
        <v>44790</v>
      </c>
      <c r="L180" s="58">
        <v>45099</v>
      </c>
      <c r="M180" s="59"/>
    </row>
    <row r="181" spans="1:13" s="53" customFormat="1" ht="25.9" customHeight="1" x14ac:dyDescent="0.2">
      <c r="A181" s="46">
        <v>180</v>
      </c>
      <c r="B181" s="134" t="s">
        <v>603</v>
      </c>
      <c r="C181" s="54" t="s">
        <v>10</v>
      </c>
      <c r="D181" s="54" t="s">
        <v>434</v>
      </c>
      <c r="E181" s="54" t="s">
        <v>12</v>
      </c>
      <c r="F181" s="54" t="s">
        <v>435</v>
      </c>
      <c r="G181" s="54" t="s">
        <v>436</v>
      </c>
      <c r="H181" s="55">
        <v>365</v>
      </c>
      <c r="I181" s="56">
        <v>262195.34999999998</v>
      </c>
      <c r="J181" s="56">
        <v>718.34</v>
      </c>
      <c r="K181" s="57">
        <v>44743</v>
      </c>
      <c r="L181" s="58">
        <v>45107</v>
      </c>
      <c r="M181" s="59"/>
    </row>
    <row r="182" spans="1:13" s="53" customFormat="1" ht="25.9" customHeight="1" x14ac:dyDescent="0.2">
      <c r="A182" s="46">
        <v>181</v>
      </c>
      <c r="B182" s="134" t="s">
        <v>603</v>
      </c>
      <c r="C182" s="54" t="s">
        <v>10</v>
      </c>
      <c r="D182" s="54" t="s">
        <v>434</v>
      </c>
      <c r="E182" s="54" t="s">
        <v>12</v>
      </c>
      <c r="F182" s="54" t="s">
        <v>437</v>
      </c>
      <c r="G182" s="54" t="s">
        <v>438</v>
      </c>
      <c r="H182" s="55">
        <v>365</v>
      </c>
      <c r="I182" s="56">
        <v>381554.59</v>
      </c>
      <c r="J182" s="56">
        <v>1045.3499999999999</v>
      </c>
      <c r="K182" s="57">
        <v>44743</v>
      </c>
      <c r="L182" s="58">
        <v>45107</v>
      </c>
      <c r="M182" s="59"/>
    </row>
    <row r="183" spans="1:13" s="53" customFormat="1" ht="25.9" customHeight="1" x14ac:dyDescent="0.2">
      <c r="A183" s="46">
        <v>182</v>
      </c>
      <c r="B183" s="134" t="s">
        <v>603</v>
      </c>
      <c r="C183" s="54" t="s">
        <v>10</v>
      </c>
      <c r="D183" s="54" t="s">
        <v>434</v>
      </c>
      <c r="E183" s="54" t="s">
        <v>15</v>
      </c>
      <c r="F183" s="54" t="s">
        <v>439</v>
      </c>
      <c r="G183" s="54" t="s">
        <v>440</v>
      </c>
      <c r="H183" s="55">
        <v>226</v>
      </c>
      <c r="I183" s="56">
        <v>131511.78</v>
      </c>
      <c r="J183" s="56">
        <v>581.91</v>
      </c>
      <c r="K183" s="57">
        <v>44743</v>
      </c>
      <c r="L183" s="58">
        <v>45107</v>
      </c>
      <c r="M183" s="59"/>
    </row>
    <row r="184" spans="1:13" s="53" customFormat="1" ht="25.9" customHeight="1" x14ac:dyDescent="0.2">
      <c r="A184" s="46">
        <v>183</v>
      </c>
      <c r="B184" s="134" t="s">
        <v>603</v>
      </c>
      <c r="C184" s="54" t="s">
        <v>10</v>
      </c>
      <c r="D184" s="54" t="s">
        <v>434</v>
      </c>
      <c r="E184" s="54" t="s">
        <v>12</v>
      </c>
      <c r="F184" s="54" t="s">
        <v>441</v>
      </c>
      <c r="G184" s="54" t="s">
        <v>442</v>
      </c>
      <c r="H184" s="55">
        <v>365</v>
      </c>
      <c r="I184" s="56">
        <v>352938.92</v>
      </c>
      <c r="J184" s="56">
        <v>966.96</v>
      </c>
      <c r="K184" s="57">
        <v>44743</v>
      </c>
      <c r="L184" s="58">
        <v>45107</v>
      </c>
      <c r="M184" s="59"/>
    </row>
    <row r="185" spans="1:13" s="53" customFormat="1" ht="25.9" customHeight="1" x14ac:dyDescent="0.2">
      <c r="A185" s="46">
        <v>184</v>
      </c>
      <c r="B185" s="134" t="s">
        <v>603</v>
      </c>
      <c r="C185" s="54" t="s">
        <v>10</v>
      </c>
      <c r="D185" s="54" t="s">
        <v>443</v>
      </c>
      <c r="E185" s="54" t="s">
        <v>15</v>
      </c>
      <c r="F185" s="54" t="s">
        <v>444</v>
      </c>
      <c r="G185" s="54" t="s">
        <v>445</v>
      </c>
      <c r="H185" s="55">
        <v>251</v>
      </c>
      <c r="I185" s="56">
        <v>67589.070000000007</v>
      </c>
      <c r="J185" s="56">
        <v>269.27999999999997</v>
      </c>
      <c r="K185" s="57">
        <v>44743</v>
      </c>
      <c r="L185" s="58">
        <v>45107</v>
      </c>
      <c r="M185" s="59"/>
    </row>
    <row r="186" spans="1:13" s="53" customFormat="1" ht="25.9" customHeight="1" x14ac:dyDescent="0.2">
      <c r="A186" s="46">
        <v>185</v>
      </c>
      <c r="B186" s="134" t="s">
        <v>604</v>
      </c>
      <c r="C186" s="54" t="s">
        <v>235</v>
      </c>
      <c r="D186" s="54" t="s">
        <v>446</v>
      </c>
      <c r="E186" s="54" t="s">
        <v>15</v>
      </c>
      <c r="F186" s="54" t="s">
        <v>447</v>
      </c>
      <c r="G186" s="54" t="s">
        <v>448</v>
      </c>
      <c r="H186" s="55">
        <v>219</v>
      </c>
      <c r="I186" s="56">
        <v>106048.8</v>
      </c>
      <c r="J186" s="56">
        <v>484.24</v>
      </c>
      <c r="K186" s="57">
        <v>44743</v>
      </c>
      <c r="L186" s="60">
        <v>45106</v>
      </c>
      <c r="M186" s="59"/>
    </row>
    <row r="187" spans="1:13" s="53" customFormat="1" ht="25.9" customHeight="1" x14ac:dyDescent="0.2">
      <c r="A187" s="46">
        <v>186</v>
      </c>
      <c r="B187" s="134" t="s">
        <v>603</v>
      </c>
      <c r="C187" s="54" t="s">
        <v>10</v>
      </c>
      <c r="D187" s="54" t="s">
        <v>449</v>
      </c>
      <c r="E187" s="54" t="s">
        <v>15</v>
      </c>
      <c r="F187" s="54" t="s">
        <v>135</v>
      </c>
      <c r="G187" s="54" t="s">
        <v>450</v>
      </c>
      <c r="H187" s="55">
        <v>205</v>
      </c>
      <c r="I187" s="56">
        <v>143326.57</v>
      </c>
      <c r="J187" s="56">
        <v>699.15</v>
      </c>
      <c r="K187" s="57">
        <v>44747</v>
      </c>
      <c r="L187" s="58">
        <v>45100</v>
      </c>
      <c r="M187" s="59"/>
    </row>
    <row r="188" spans="1:13" s="53" customFormat="1" ht="25.9" customHeight="1" x14ac:dyDescent="0.2">
      <c r="A188" s="46">
        <v>187</v>
      </c>
      <c r="B188" s="134" t="s">
        <v>603</v>
      </c>
      <c r="C188" s="54" t="s">
        <v>10</v>
      </c>
      <c r="D188" s="54" t="s">
        <v>449</v>
      </c>
      <c r="E188" s="54" t="s">
        <v>12</v>
      </c>
      <c r="F188" s="54" t="s">
        <v>224</v>
      </c>
      <c r="G188" s="54" t="s">
        <v>451</v>
      </c>
      <c r="H188" s="55">
        <v>283</v>
      </c>
      <c r="I188" s="56">
        <v>279997.73</v>
      </c>
      <c r="J188" s="56">
        <v>989.39</v>
      </c>
      <c r="K188" s="57">
        <v>44747</v>
      </c>
      <c r="L188" s="58">
        <v>45100</v>
      </c>
      <c r="M188" s="59"/>
    </row>
    <row r="189" spans="1:13" s="53" customFormat="1" ht="25.9" customHeight="1" x14ac:dyDescent="0.2">
      <c r="A189" s="46">
        <v>188</v>
      </c>
      <c r="B189" s="134" t="s">
        <v>603</v>
      </c>
      <c r="C189" s="54" t="s">
        <v>10</v>
      </c>
      <c r="D189" s="54" t="s">
        <v>449</v>
      </c>
      <c r="E189" s="54" t="s">
        <v>15</v>
      </c>
      <c r="F189" s="54" t="s">
        <v>452</v>
      </c>
      <c r="G189" s="54" t="s">
        <v>453</v>
      </c>
      <c r="H189" s="55">
        <v>205</v>
      </c>
      <c r="I189" s="56">
        <v>185788.6</v>
      </c>
      <c r="J189" s="56">
        <v>906.29</v>
      </c>
      <c r="K189" s="57">
        <v>44747</v>
      </c>
      <c r="L189" s="58">
        <v>45100</v>
      </c>
      <c r="M189" s="59"/>
    </row>
    <row r="190" spans="1:13" s="53" customFormat="1" ht="25.9" customHeight="1" x14ac:dyDescent="0.2">
      <c r="A190" s="46">
        <v>189</v>
      </c>
      <c r="B190" s="134" t="s">
        <v>603</v>
      </c>
      <c r="C190" s="54" t="s">
        <v>10</v>
      </c>
      <c r="D190" s="54" t="s">
        <v>449</v>
      </c>
      <c r="E190" s="54" t="s">
        <v>12</v>
      </c>
      <c r="F190" s="54" t="s">
        <v>454</v>
      </c>
      <c r="G190" s="54" t="s">
        <v>455</v>
      </c>
      <c r="H190" s="55">
        <v>283</v>
      </c>
      <c r="I190" s="56">
        <v>353308.89</v>
      </c>
      <c r="J190" s="56">
        <v>1248.44</v>
      </c>
      <c r="K190" s="57">
        <v>44747</v>
      </c>
      <c r="L190" s="58">
        <v>45100</v>
      </c>
      <c r="M190" s="59"/>
    </row>
    <row r="191" spans="1:13" s="53" customFormat="1" ht="25.9" customHeight="1" x14ac:dyDescent="0.2">
      <c r="A191" s="46">
        <v>190</v>
      </c>
      <c r="B191" s="134" t="s">
        <v>603</v>
      </c>
      <c r="C191" s="54" t="s">
        <v>10</v>
      </c>
      <c r="D191" s="54" t="s">
        <v>449</v>
      </c>
      <c r="E191" s="54" t="s">
        <v>15</v>
      </c>
      <c r="F191" s="54" t="s">
        <v>456</v>
      </c>
      <c r="G191" s="54" t="s">
        <v>457</v>
      </c>
      <c r="H191" s="55">
        <v>205</v>
      </c>
      <c r="I191" s="56">
        <v>214291.78</v>
      </c>
      <c r="J191" s="56">
        <v>1045.33</v>
      </c>
      <c r="K191" s="57">
        <v>44747</v>
      </c>
      <c r="L191" s="58">
        <v>45100</v>
      </c>
      <c r="M191" s="59"/>
    </row>
    <row r="192" spans="1:13" s="53" customFormat="1" ht="25.9" customHeight="1" x14ac:dyDescent="0.2">
      <c r="A192" s="46">
        <v>191</v>
      </c>
      <c r="B192" s="134" t="s">
        <v>603</v>
      </c>
      <c r="C192" s="54" t="s">
        <v>10</v>
      </c>
      <c r="D192" s="54" t="s">
        <v>449</v>
      </c>
      <c r="E192" s="54" t="s">
        <v>12</v>
      </c>
      <c r="F192" s="54" t="s">
        <v>458</v>
      </c>
      <c r="G192" s="54" t="s">
        <v>459</v>
      </c>
      <c r="H192" s="55">
        <v>283</v>
      </c>
      <c r="I192" s="56">
        <v>411818.38</v>
      </c>
      <c r="J192" s="56">
        <v>1455.19</v>
      </c>
      <c r="K192" s="57">
        <v>44747</v>
      </c>
      <c r="L192" s="58">
        <v>45100</v>
      </c>
      <c r="M192" s="59"/>
    </row>
    <row r="193" spans="1:13" s="53" customFormat="1" ht="25.9" customHeight="1" x14ac:dyDescent="0.2">
      <c r="A193" s="46">
        <v>192</v>
      </c>
      <c r="B193" s="134" t="s">
        <v>603</v>
      </c>
      <c r="C193" s="54" t="s">
        <v>10</v>
      </c>
      <c r="D193" s="54" t="s">
        <v>460</v>
      </c>
      <c r="E193" s="54" t="s">
        <v>15</v>
      </c>
      <c r="F193" s="54" t="s">
        <v>135</v>
      </c>
      <c r="G193" s="54" t="s">
        <v>461</v>
      </c>
      <c r="H193" s="55">
        <v>198</v>
      </c>
      <c r="I193" s="56">
        <v>112030.72</v>
      </c>
      <c r="J193" s="56">
        <v>565.80999999999995</v>
      </c>
      <c r="K193" s="57">
        <v>44753</v>
      </c>
      <c r="L193" s="58">
        <v>45086</v>
      </c>
      <c r="M193" s="59"/>
    </row>
    <row r="194" spans="1:13" s="53" customFormat="1" ht="39" customHeight="1" x14ac:dyDescent="0.2">
      <c r="A194" s="46">
        <v>193</v>
      </c>
      <c r="B194" s="134" t="s">
        <v>603</v>
      </c>
      <c r="C194" s="54" t="s">
        <v>10</v>
      </c>
      <c r="D194" s="91" t="s">
        <v>462</v>
      </c>
      <c r="E194" s="54" t="s">
        <v>15</v>
      </c>
      <c r="F194" s="54" t="s">
        <v>463</v>
      </c>
      <c r="G194" s="54" t="s">
        <v>464</v>
      </c>
      <c r="H194" s="55">
        <v>234</v>
      </c>
      <c r="I194" s="56">
        <v>149896.71</v>
      </c>
      <c r="J194" s="56">
        <v>640.58000000000004</v>
      </c>
      <c r="K194" s="57">
        <v>44743</v>
      </c>
      <c r="L194" s="58">
        <v>45107</v>
      </c>
      <c r="M194" s="59"/>
    </row>
    <row r="195" spans="1:13" s="53" customFormat="1" ht="39" customHeight="1" x14ac:dyDescent="0.2">
      <c r="A195" s="46">
        <v>194</v>
      </c>
      <c r="B195" s="134" t="s">
        <v>603</v>
      </c>
      <c r="C195" s="54" t="s">
        <v>10</v>
      </c>
      <c r="D195" s="91" t="s">
        <v>462</v>
      </c>
      <c r="E195" s="54" t="s">
        <v>12</v>
      </c>
      <c r="F195" s="54" t="s">
        <v>465</v>
      </c>
      <c r="G195" s="54" t="s">
        <v>466</v>
      </c>
      <c r="H195" s="55">
        <v>365</v>
      </c>
      <c r="I195" s="56">
        <v>327460.7</v>
      </c>
      <c r="J195" s="56">
        <v>897.15</v>
      </c>
      <c r="K195" s="57">
        <v>44743</v>
      </c>
      <c r="L195" s="58">
        <v>45107</v>
      </c>
      <c r="M195" s="59"/>
    </row>
    <row r="196" spans="1:13" s="53" customFormat="1" ht="25.9" customHeight="1" x14ac:dyDescent="0.2">
      <c r="A196" s="46">
        <v>195</v>
      </c>
      <c r="B196" s="134" t="s">
        <v>603</v>
      </c>
      <c r="C196" s="54" t="s">
        <v>10</v>
      </c>
      <c r="D196" s="100" t="s">
        <v>467</v>
      </c>
      <c r="E196" s="54" t="s">
        <v>15</v>
      </c>
      <c r="F196" s="54" t="s">
        <v>113</v>
      </c>
      <c r="G196" s="54" t="s">
        <v>468</v>
      </c>
      <c r="H196" s="55">
        <v>221</v>
      </c>
      <c r="I196" s="56">
        <v>138722.85</v>
      </c>
      <c r="J196" s="56">
        <v>627.70000000000005</v>
      </c>
      <c r="K196" s="57">
        <v>44747</v>
      </c>
      <c r="L196" s="58">
        <v>45093</v>
      </c>
      <c r="M196" s="59"/>
    </row>
    <row r="197" spans="1:13" s="53" customFormat="1" ht="25.9" customHeight="1" x14ac:dyDescent="0.2">
      <c r="A197" s="46">
        <v>196</v>
      </c>
      <c r="B197" s="134" t="s">
        <v>603</v>
      </c>
      <c r="C197" s="54" t="s">
        <v>10</v>
      </c>
      <c r="D197" s="100" t="s">
        <v>467</v>
      </c>
      <c r="E197" s="54" t="s">
        <v>15</v>
      </c>
      <c r="F197" s="54" t="s">
        <v>469</v>
      </c>
      <c r="G197" s="54" t="s">
        <v>470</v>
      </c>
      <c r="H197" s="55">
        <v>221</v>
      </c>
      <c r="I197" s="56">
        <v>100529.4</v>
      </c>
      <c r="J197" s="56">
        <v>454.88</v>
      </c>
      <c r="K197" s="57">
        <v>44747</v>
      </c>
      <c r="L197" s="58">
        <v>45093</v>
      </c>
      <c r="M197" s="59"/>
    </row>
    <row r="198" spans="1:13" s="53" customFormat="1" ht="25.9" customHeight="1" x14ac:dyDescent="0.2">
      <c r="A198" s="46">
        <v>197</v>
      </c>
      <c r="B198" s="134" t="s">
        <v>603</v>
      </c>
      <c r="C198" s="54" t="s">
        <v>10</v>
      </c>
      <c r="D198" s="101" t="s">
        <v>471</v>
      </c>
      <c r="E198" s="54" t="s">
        <v>15</v>
      </c>
      <c r="F198" s="54" t="s">
        <v>472</v>
      </c>
      <c r="G198" s="54" t="s">
        <v>473</v>
      </c>
      <c r="H198" s="55">
        <v>216</v>
      </c>
      <c r="I198" s="56">
        <v>74121.59</v>
      </c>
      <c r="J198" s="56">
        <v>343.16</v>
      </c>
      <c r="K198" s="57">
        <v>44749</v>
      </c>
      <c r="L198" s="58">
        <v>45097</v>
      </c>
      <c r="M198" s="59"/>
    </row>
    <row r="199" spans="1:13" s="53" customFormat="1" ht="25.9" customHeight="1" x14ac:dyDescent="0.2">
      <c r="A199" s="46">
        <v>198</v>
      </c>
      <c r="B199" s="134" t="s">
        <v>603</v>
      </c>
      <c r="C199" s="54" t="s">
        <v>10</v>
      </c>
      <c r="D199" s="46" t="s">
        <v>471</v>
      </c>
      <c r="E199" s="54" t="s">
        <v>15</v>
      </c>
      <c r="F199" s="54" t="s">
        <v>474</v>
      </c>
      <c r="G199" s="54" t="s">
        <v>475</v>
      </c>
      <c r="H199" s="55">
        <v>216</v>
      </c>
      <c r="I199" s="56">
        <v>76554.16</v>
      </c>
      <c r="J199" s="56">
        <v>354.42</v>
      </c>
      <c r="K199" s="57">
        <v>44749</v>
      </c>
      <c r="L199" s="58">
        <v>45097</v>
      </c>
      <c r="M199" s="59"/>
    </row>
    <row r="200" spans="1:13" s="53" customFormat="1" ht="28.15" customHeight="1" x14ac:dyDescent="0.2">
      <c r="A200" s="46">
        <v>199</v>
      </c>
      <c r="B200" s="140" t="s">
        <v>603</v>
      </c>
      <c r="C200" s="102" t="s">
        <v>10</v>
      </c>
      <c r="D200" s="103" t="s">
        <v>471</v>
      </c>
      <c r="E200" s="102" t="s">
        <v>12</v>
      </c>
      <c r="F200" s="102" t="s">
        <v>329</v>
      </c>
      <c r="G200" s="102" t="s">
        <v>476</v>
      </c>
      <c r="H200" s="104">
        <v>365</v>
      </c>
      <c r="I200" s="105">
        <v>237810.59</v>
      </c>
      <c r="J200" s="105">
        <v>651.54</v>
      </c>
      <c r="K200" s="106">
        <v>44743</v>
      </c>
      <c r="L200" s="107">
        <v>45107</v>
      </c>
      <c r="M200" s="108" t="s">
        <v>599</v>
      </c>
    </row>
    <row r="201" spans="1:13" s="53" customFormat="1" ht="28.15" customHeight="1" x14ac:dyDescent="0.2">
      <c r="A201" s="46">
        <v>200</v>
      </c>
      <c r="B201" s="140" t="s">
        <v>603</v>
      </c>
      <c r="C201" s="102" t="s">
        <v>10</v>
      </c>
      <c r="D201" s="109" t="s">
        <v>471</v>
      </c>
      <c r="E201" s="102" t="s">
        <v>15</v>
      </c>
      <c r="F201" s="102" t="s">
        <v>135</v>
      </c>
      <c r="G201" s="102" t="s">
        <v>477</v>
      </c>
      <c r="H201" s="104">
        <v>218</v>
      </c>
      <c r="I201" s="105">
        <v>80734.47</v>
      </c>
      <c r="J201" s="105">
        <v>370.34</v>
      </c>
      <c r="K201" s="106">
        <v>44749</v>
      </c>
      <c r="L201" s="107">
        <v>45099</v>
      </c>
      <c r="M201" s="108" t="s">
        <v>599</v>
      </c>
    </row>
    <row r="202" spans="1:13" s="53" customFormat="1" ht="28.15" customHeight="1" x14ac:dyDescent="0.2">
      <c r="A202" s="46">
        <v>201</v>
      </c>
      <c r="B202" s="138" t="s">
        <v>603</v>
      </c>
      <c r="C202" s="81" t="s">
        <v>10</v>
      </c>
      <c r="D202" s="87" t="s">
        <v>471</v>
      </c>
      <c r="E202" s="88" t="s">
        <v>194</v>
      </c>
      <c r="F202" s="87" t="s">
        <v>135</v>
      </c>
      <c r="G202" s="88" t="s">
        <v>195</v>
      </c>
      <c r="H202" s="89">
        <v>365</v>
      </c>
      <c r="I202" s="83">
        <v>80734.47</v>
      </c>
      <c r="J202" s="90">
        <f>80734.47/365</f>
        <v>221.1903287671233</v>
      </c>
      <c r="K202" s="84">
        <v>44743</v>
      </c>
      <c r="L202" s="84">
        <v>45107</v>
      </c>
      <c r="M202" s="86" t="s">
        <v>196</v>
      </c>
    </row>
    <row r="203" spans="1:13" s="53" customFormat="1" ht="25.9" customHeight="1" x14ac:dyDescent="0.2">
      <c r="A203" s="46">
        <v>202</v>
      </c>
      <c r="B203" s="134" t="s">
        <v>603</v>
      </c>
      <c r="C203" s="54" t="s">
        <v>10</v>
      </c>
      <c r="D203" s="54" t="s">
        <v>478</v>
      </c>
      <c r="E203" s="54" t="s">
        <v>15</v>
      </c>
      <c r="F203" s="54" t="s">
        <v>479</v>
      </c>
      <c r="G203" s="54" t="s">
        <v>480</v>
      </c>
      <c r="H203" s="55">
        <v>226</v>
      </c>
      <c r="I203" s="56">
        <v>78133.960000000006</v>
      </c>
      <c r="J203" s="56">
        <v>345.72500000000002</v>
      </c>
      <c r="K203" s="57">
        <v>44743</v>
      </c>
      <c r="L203" s="58">
        <v>45107</v>
      </c>
      <c r="M203" s="59"/>
    </row>
    <row r="204" spans="1:13" s="53" customFormat="1" ht="25.9" customHeight="1" x14ac:dyDescent="0.2">
      <c r="A204" s="46">
        <v>203</v>
      </c>
      <c r="B204" s="134" t="s">
        <v>603</v>
      </c>
      <c r="C204" s="54" t="s">
        <v>10</v>
      </c>
      <c r="D204" s="54" t="s">
        <v>481</v>
      </c>
      <c r="E204" s="54" t="s">
        <v>15</v>
      </c>
      <c r="F204" s="54" t="s">
        <v>482</v>
      </c>
      <c r="G204" s="54" t="s">
        <v>483</v>
      </c>
      <c r="H204" s="55">
        <v>180</v>
      </c>
      <c r="I204" s="56">
        <v>53206.87</v>
      </c>
      <c r="J204" s="56">
        <v>295.58999999999997</v>
      </c>
      <c r="K204" s="57">
        <v>44814</v>
      </c>
      <c r="L204" s="58">
        <v>45093</v>
      </c>
      <c r="M204" s="110"/>
    </row>
    <row r="205" spans="1:13" s="53" customFormat="1" ht="25.9" customHeight="1" x14ac:dyDescent="0.2">
      <c r="A205" s="46">
        <v>204</v>
      </c>
      <c r="B205" s="134" t="s">
        <v>603</v>
      </c>
      <c r="C205" s="54" t="s">
        <v>10</v>
      </c>
      <c r="D205" s="54" t="s">
        <v>481</v>
      </c>
      <c r="E205" s="54" t="s">
        <v>12</v>
      </c>
      <c r="F205" s="54" t="s">
        <v>484</v>
      </c>
      <c r="G205" s="54" t="s">
        <v>485</v>
      </c>
      <c r="H205" s="55">
        <v>244</v>
      </c>
      <c r="I205" s="56">
        <v>91727.6</v>
      </c>
      <c r="J205" s="56">
        <v>375.93</v>
      </c>
      <c r="K205" s="57">
        <v>44814</v>
      </c>
      <c r="L205" s="58">
        <v>45094</v>
      </c>
      <c r="M205" s="59"/>
    </row>
    <row r="206" spans="1:13" s="53" customFormat="1" ht="25.9" customHeight="1" x14ac:dyDescent="0.2">
      <c r="A206" s="46">
        <v>205</v>
      </c>
      <c r="B206" s="134" t="s">
        <v>603</v>
      </c>
      <c r="C206" s="54" t="s">
        <v>10</v>
      </c>
      <c r="D206" s="54" t="s">
        <v>486</v>
      </c>
      <c r="E206" s="54" t="s">
        <v>12</v>
      </c>
      <c r="F206" s="54" t="s">
        <v>487</v>
      </c>
      <c r="G206" s="54" t="s">
        <v>488</v>
      </c>
      <c r="H206" s="55">
        <v>365</v>
      </c>
      <c r="I206" s="56">
        <v>211683.04</v>
      </c>
      <c r="J206" s="56">
        <v>579.95000000000005</v>
      </c>
      <c r="K206" s="57">
        <v>44743</v>
      </c>
      <c r="L206" s="58">
        <v>45107</v>
      </c>
      <c r="M206" s="59"/>
    </row>
    <row r="207" spans="1:13" s="53" customFormat="1" ht="25.9" customHeight="1" x14ac:dyDescent="0.2">
      <c r="A207" s="46">
        <v>206</v>
      </c>
      <c r="B207" s="134" t="s">
        <v>603</v>
      </c>
      <c r="C207" s="54" t="s">
        <v>10</v>
      </c>
      <c r="D207" s="54" t="s">
        <v>486</v>
      </c>
      <c r="E207" s="54" t="s">
        <v>15</v>
      </c>
      <c r="F207" s="54" t="s">
        <v>489</v>
      </c>
      <c r="G207" s="54" t="s">
        <v>490</v>
      </c>
      <c r="H207" s="55">
        <v>180</v>
      </c>
      <c r="I207" s="56">
        <v>59111.82</v>
      </c>
      <c r="J207" s="56">
        <v>328.4</v>
      </c>
      <c r="K207" s="57">
        <v>44802</v>
      </c>
      <c r="L207" s="58">
        <v>45085</v>
      </c>
      <c r="M207" s="59"/>
    </row>
    <row r="208" spans="1:13" s="53" customFormat="1" ht="28.15" customHeight="1" x14ac:dyDescent="0.2">
      <c r="A208" s="46">
        <v>207</v>
      </c>
      <c r="B208" s="138" t="s">
        <v>603</v>
      </c>
      <c r="C208" s="81" t="s">
        <v>10</v>
      </c>
      <c r="D208" s="87" t="s">
        <v>486</v>
      </c>
      <c r="E208" s="88" t="s">
        <v>15</v>
      </c>
      <c r="F208" s="87" t="s">
        <v>489</v>
      </c>
      <c r="G208" s="88" t="s">
        <v>491</v>
      </c>
      <c r="H208" s="89">
        <v>365</v>
      </c>
      <c r="I208" s="83">
        <v>59111.82</v>
      </c>
      <c r="J208" s="90">
        <f>59111.82/365</f>
        <v>161.95019178082191</v>
      </c>
      <c r="K208" s="84">
        <v>44743</v>
      </c>
      <c r="L208" s="84">
        <v>45107</v>
      </c>
      <c r="M208" s="86" t="s">
        <v>492</v>
      </c>
    </row>
    <row r="209" spans="1:13" s="53" customFormat="1" ht="28.15" customHeight="1" x14ac:dyDescent="0.2">
      <c r="A209" s="46">
        <v>208</v>
      </c>
      <c r="B209" s="135" t="s">
        <v>603</v>
      </c>
      <c r="C209" s="62" t="s">
        <v>10</v>
      </c>
      <c r="D209" s="62" t="s">
        <v>486</v>
      </c>
      <c r="E209" s="62" t="s">
        <v>155</v>
      </c>
      <c r="F209" s="62" t="s">
        <v>493</v>
      </c>
      <c r="G209" s="62" t="s">
        <v>494</v>
      </c>
      <c r="H209" s="63">
        <v>36</v>
      </c>
      <c r="I209" s="64">
        <v>9965.82</v>
      </c>
      <c r="J209" s="64">
        <v>276.83</v>
      </c>
      <c r="K209" s="65">
        <v>44743</v>
      </c>
      <c r="L209" s="66">
        <v>44791</v>
      </c>
      <c r="M209" s="67" t="s">
        <v>495</v>
      </c>
    </row>
    <row r="210" spans="1:13" s="53" customFormat="1" ht="25.9" customHeight="1" x14ac:dyDescent="0.2">
      <c r="A210" s="46">
        <v>209</v>
      </c>
      <c r="B210" s="134" t="s">
        <v>603</v>
      </c>
      <c r="C210" s="54" t="s">
        <v>10</v>
      </c>
      <c r="D210" s="54" t="s">
        <v>496</v>
      </c>
      <c r="E210" s="54" t="s">
        <v>15</v>
      </c>
      <c r="F210" s="54" t="s">
        <v>497</v>
      </c>
      <c r="G210" s="54" t="s">
        <v>498</v>
      </c>
      <c r="H210" s="55">
        <v>180</v>
      </c>
      <c r="I210" s="56">
        <v>93645.65</v>
      </c>
      <c r="J210" s="56">
        <v>520.25</v>
      </c>
      <c r="K210" s="57">
        <v>44810</v>
      </c>
      <c r="L210" s="58">
        <v>45093</v>
      </c>
      <c r="M210" s="59"/>
    </row>
    <row r="211" spans="1:13" s="53" customFormat="1" ht="25.9" customHeight="1" x14ac:dyDescent="0.2">
      <c r="A211" s="46">
        <v>210</v>
      </c>
      <c r="B211" s="134" t="s">
        <v>603</v>
      </c>
      <c r="C211" s="54" t="s">
        <v>10</v>
      </c>
      <c r="D211" s="54" t="s">
        <v>496</v>
      </c>
      <c r="E211" s="54" t="s">
        <v>155</v>
      </c>
      <c r="F211" s="54" t="s">
        <v>499</v>
      </c>
      <c r="G211" s="54" t="s">
        <v>500</v>
      </c>
      <c r="H211" s="55">
        <v>30</v>
      </c>
      <c r="I211" s="56">
        <v>8045.96</v>
      </c>
      <c r="J211" s="56">
        <v>268.2</v>
      </c>
      <c r="K211" s="57">
        <v>44743</v>
      </c>
      <c r="L211" s="58">
        <v>44785</v>
      </c>
      <c r="M211" s="59"/>
    </row>
    <row r="212" spans="1:13" s="53" customFormat="1" ht="28.15" customHeight="1" x14ac:dyDescent="0.2">
      <c r="A212" s="46">
        <v>211</v>
      </c>
      <c r="B212" s="137" t="s">
        <v>603</v>
      </c>
      <c r="C212" s="74" t="s">
        <v>10</v>
      </c>
      <c r="D212" s="74" t="s">
        <v>496</v>
      </c>
      <c r="E212" s="74" t="s">
        <v>15</v>
      </c>
      <c r="F212" s="74" t="s">
        <v>501</v>
      </c>
      <c r="G212" s="74" t="s">
        <v>502</v>
      </c>
      <c r="H212" s="75">
        <v>59</v>
      </c>
      <c r="I212" s="76">
        <f>H212*J212</f>
        <v>24692.09</v>
      </c>
      <c r="J212" s="76">
        <v>418.51</v>
      </c>
      <c r="K212" s="77">
        <v>44805</v>
      </c>
      <c r="L212" s="78">
        <v>44895</v>
      </c>
      <c r="M212" s="79" t="s">
        <v>503</v>
      </c>
    </row>
    <row r="213" spans="1:13" s="53" customFormat="1" ht="28.15" customHeight="1" x14ac:dyDescent="0.2">
      <c r="A213" s="46">
        <v>212</v>
      </c>
      <c r="B213" s="137" t="s">
        <v>603</v>
      </c>
      <c r="C213" s="74" t="s">
        <v>10</v>
      </c>
      <c r="D213" s="74" t="s">
        <v>496</v>
      </c>
      <c r="E213" s="74" t="s">
        <v>15</v>
      </c>
      <c r="F213" s="74" t="s">
        <v>501</v>
      </c>
      <c r="G213" s="74" t="s">
        <v>504</v>
      </c>
      <c r="H213" s="75">
        <v>121</v>
      </c>
      <c r="I213" s="76">
        <f>H213*J213</f>
        <v>57005.520000000004</v>
      </c>
      <c r="J213" s="76">
        <v>471.12</v>
      </c>
      <c r="K213" s="77">
        <v>44896</v>
      </c>
      <c r="L213" s="78">
        <v>45093</v>
      </c>
      <c r="M213" s="79" t="s">
        <v>503</v>
      </c>
    </row>
    <row r="214" spans="1:13" s="53" customFormat="1" ht="28.15" customHeight="1" x14ac:dyDescent="0.2">
      <c r="A214" s="46">
        <v>213</v>
      </c>
      <c r="B214" s="135" t="s">
        <v>603</v>
      </c>
      <c r="C214" s="62" t="s">
        <v>10</v>
      </c>
      <c r="D214" s="62" t="s">
        <v>505</v>
      </c>
      <c r="E214" s="62" t="s">
        <v>15</v>
      </c>
      <c r="F214" s="62" t="s">
        <v>506</v>
      </c>
      <c r="G214" s="62" t="s">
        <v>507</v>
      </c>
      <c r="H214" s="63">
        <v>251</v>
      </c>
      <c r="I214" s="64">
        <v>53970.5</v>
      </c>
      <c r="J214" s="64">
        <v>215.02</v>
      </c>
      <c r="K214" s="65">
        <v>44743</v>
      </c>
      <c r="L214" s="66">
        <v>45107</v>
      </c>
      <c r="M214" s="67" t="s">
        <v>508</v>
      </c>
    </row>
    <row r="215" spans="1:13" s="53" customFormat="1" ht="25.9" customHeight="1" x14ac:dyDescent="0.2">
      <c r="A215" s="46">
        <v>214</v>
      </c>
      <c r="B215" s="134" t="s">
        <v>603</v>
      </c>
      <c r="C215" s="54" t="s">
        <v>10</v>
      </c>
      <c r="D215" s="54" t="s">
        <v>505</v>
      </c>
      <c r="E215" s="54" t="s">
        <v>12</v>
      </c>
      <c r="F215" s="54" t="s">
        <v>509</v>
      </c>
      <c r="G215" s="54" t="s">
        <v>510</v>
      </c>
      <c r="H215" s="55">
        <v>365</v>
      </c>
      <c r="I215" s="56">
        <v>221178.26</v>
      </c>
      <c r="J215" s="56">
        <v>605.97</v>
      </c>
      <c r="K215" s="57">
        <v>44743</v>
      </c>
      <c r="L215" s="58">
        <v>45107</v>
      </c>
      <c r="M215" s="59"/>
    </row>
    <row r="216" spans="1:13" s="53" customFormat="1" ht="28.15" customHeight="1" x14ac:dyDescent="0.2">
      <c r="A216" s="46">
        <v>215</v>
      </c>
      <c r="B216" s="141" t="s">
        <v>604</v>
      </c>
      <c r="C216" s="111" t="s">
        <v>36</v>
      </c>
      <c r="D216" s="111" t="s">
        <v>511</v>
      </c>
      <c r="E216" s="111" t="s">
        <v>12</v>
      </c>
      <c r="F216" s="111" t="s">
        <v>128</v>
      </c>
      <c r="G216" s="111" t="s">
        <v>512</v>
      </c>
      <c r="H216" s="112">
        <f>31+31+30+31+30+31</f>
        <v>184</v>
      </c>
      <c r="I216" s="113">
        <f>H216*J216</f>
        <v>125795.28</v>
      </c>
      <c r="J216" s="113">
        <v>683.67</v>
      </c>
      <c r="K216" s="114">
        <v>44743</v>
      </c>
      <c r="L216" s="115">
        <v>44926</v>
      </c>
      <c r="M216" s="116" t="s">
        <v>608</v>
      </c>
    </row>
    <row r="217" spans="1:13" s="53" customFormat="1" ht="28.15" customHeight="1" x14ac:dyDescent="0.2">
      <c r="A217" s="46">
        <v>216</v>
      </c>
      <c r="B217" s="141" t="s">
        <v>604</v>
      </c>
      <c r="C217" s="111" t="s">
        <v>36</v>
      </c>
      <c r="D217" s="111" t="s">
        <v>513</v>
      </c>
      <c r="E217" s="111" t="s">
        <v>12</v>
      </c>
      <c r="F217" s="111" t="s">
        <v>514</v>
      </c>
      <c r="G217" s="111" t="s">
        <v>515</v>
      </c>
      <c r="H217" s="112">
        <f>31+28+31+30+31+30</f>
        <v>181</v>
      </c>
      <c r="I217" s="113">
        <f>H217*J217</f>
        <v>123744.26999999999</v>
      </c>
      <c r="J217" s="113">
        <v>683.67</v>
      </c>
      <c r="K217" s="114">
        <v>44927</v>
      </c>
      <c r="L217" s="115">
        <v>45107</v>
      </c>
      <c r="M217" s="116" t="s">
        <v>609</v>
      </c>
    </row>
    <row r="218" spans="1:13" s="53" customFormat="1" ht="28.15" customHeight="1" x14ac:dyDescent="0.2">
      <c r="A218" s="46">
        <v>217</v>
      </c>
      <c r="B218" s="141" t="s">
        <v>604</v>
      </c>
      <c r="C218" s="111" t="s">
        <v>36</v>
      </c>
      <c r="D218" s="111" t="s">
        <v>511</v>
      </c>
      <c r="E218" s="111" t="s">
        <v>15</v>
      </c>
      <c r="F218" s="111" t="s">
        <v>15</v>
      </c>
      <c r="G218" s="111" t="s">
        <v>516</v>
      </c>
      <c r="H218" s="112">
        <v>112</v>
      </c>
      <c r="I218" s="113">
        <f>H218*J218</f>
        <v>58161.599999999991</v>
      </c>
      <c r="J218" s="113">
        <v>519.29999999999995</v>
      </c>
      <c r="K218" s="114">
        <v>44747</v>
      </c>
      <c r="L218" s="115">
        <v>44917</v>
      </c>
      <c r="M218" s="116" t="s">
        <v>610</v>
      </c>
    </row>
    <row r="219" spans="1:13" s="53" customFormat="1" ht="28.15" customHeight="1" x14ac:dyDescent="0.2">
      <c r="A219" s="46">
        <v>218</v>
      </c>
      <c r="B219" s="141" t="s">
        <v>604</v>
      </c>
      <c r="C219" s="111" t="s">
        <v>36</v>
      </c>
      <c r="D219" s="111" t="s">
        <v>513</v>
      </c>
      <c r="E219" s="111" t="s">
        <v>15</v>
      </c>
      <c r="F219" s="111" t="s">
        <v>517</v>
      </c>
      <c r="G219" s="111" t="s">
        <v>518</v>
      </c>
      <c r="H219" s="112">
        <f>220-112</f>
        <v>108</v>
      </c>
      <c r="I219" s="113">
        <f>H219*J219</f>
        <v>56084.399999999994</v>
      </c>
      <c r="J219" s="113">
        <v>519.29999999999995</v>
      </c>
      <c r="K219" s="114">
        <v>44929</v>
      </c>
      <c r="L219" s="115">
        <v>45093</v>
      </c>
      <c r="M219" s="116" t="s">
        <v>611</v>
      </c>
    </row>
    <row r="220" spans="1:13" s="53" customFormat="1" ht="25.9" customHeight="1" x14ac:dyDescent="0.2">
      <c r="A220" s="46">
        <v>219</v>
      </c>
      <c r="B220" s="134" t="s">
        <v>604</v>
      </c>
      <c r="C220" s="54" t="s">
        <v>519</v>
      </c>
      <c r="D220" s="54" t="s">
        <v>520</v>
      </c>
      <c r="E220" s="54" t="s">
        <v>15</v>
      </c>
      <c r="F220" s="54" t="s">
        <v>521</v>
      </c>
      <c r="G220" s="54" t="s">
        <v>522</v>
      </c>
      <c r="H220" s="55">
        <v>365</v>
      </c>
      <c r="I220" s="80">
        <v>144356</v>
      </c>
      <c r="J220" s="80">
        <v>395.5</v>
      </c>
      <c r="K220" s="57">
        <v>44743</v>
      </c>
      <c r="L220" s="58">
        <v>45107</v>
      </c>
      <c r="M220" s="59"/>
    </row>
    <row r="221" spans="1:13" s="53" customFormat="1" ht="25.9" customHeight="1" x14ac:dyDescent="0.2">
      <c r="A221" s="46">
        <v>220</v>
      </c>
      <c r="B221" s="134" t="s">
        <v>604</v>
      </c>
      <c r="C221" s="54" t="s">
        <v>519</v>
      </c>
      <c r="D221" s="54" t="s">
        <v>520</v>
      </c>
      <c r="E221" s="54" t="s">
        <v>12</v>
      </c>
      <c r="F221" s="54" t="s">
        <v>523</v>
      </c>
      <c r="G221" s="54" t="s">
        <v>524</v>
      </c>
      <c r="H221" s="55">
        <v>365</v>
      </c>
      <c r="I221" s="80">
        <v>257862</v>
      </c>
      <c r="J221" s="80">
        <v>706.47</v>
      </c>
      <c r="K221" s="57">
        <v>44743</v>
      </c>
      <c r="L221" s="58">
        <v>45107</v>
      </c>
      <c r="M221" s="59"/>
    </row>
    <row r="222" spans="1:13" s="53" customFormat="1" ht="25.9" customHeight="1" x14ac:dyDescent="0.2">
      <c r="A222" s="46">
        <v>221</v>
      </c>
      <c r="B222" s="134" t="s">
        <v>604</v>
      </c>
      <c r="C222" s="54" t="s">
        <v>519</v>
      </c>
      <c r="D222" s="54" t="s">
        <v>520</v>
      </c>
      <c r="E222" s="54" t="s">
        <v>12</v>
      </c>
      <c r="F222" s="54" t="s">
        <v>525</v>
      </c>
      <c r="G222" s="54" t="s">
        <v>526</v>
      </c>
      <c r="H222" s="55">
        <v>365</v>
      </c>
      <c r="I222" s="80">
        <v>295695</v>
      </c>
      <c r="J222" s="80">
        <v>810.12</v>
      </c>
      <c r="K222" s="57">
        <v>44743</v>
      </c>
      <c r="L222" s="58">
        <v>45107</v>
      </c>
      <c r="M222" s="59"/>
    </row>
    <row r="223" spans="1:13" s="53" customFormat="1" ht="25.9" customHeight="1" x14ac:dyDescent="0.2">
      <c r="A223" s="46">
        <v>222</v>
      </c>
      <c r="B223" s="134" t="s">
        <v>603</v>
      </c>
      <c r="C223" s="54" t="s">
        <v>10</v>
      </c>
      <c r="D223" s="54" t="s">
        <v>527</v>
      </c>
      <c r="E223" s="54" t="s">
        <v>15</v>
      </c>
      <c r="F223" s="54" t="s">
        <v>528</v>
      </c>
      <c r="G223" s="54" t="s">
        <v>529</v>
      </c>
      <c r="H223" s="55">
        <v>180</v>
      </c>
      <c r="I223" s="56">
        <v>43923.18</v>
      </c>
      <c r="J223" s="56">
        <v>244.02</v>
      </c>
      <c r="K223" s="57">
        <v>44804</v>
      </c>
      <c r="L223" s="58">
        <v>45091</v>
      </c>
      <c r="M223" s="59"/>
    </row>
    <row r="224" spans="1:13" s="53" customFormat="1" ht="25.9" customHeight="1" x14ac:dyDescent="0.2">
      <c r="A224" s="46">
        <v>223</v>
      </c>
      <c r="B224" s="134" t="s">
        <v>603</v>
      </c>
      <c r="C224" s="54" t="s">
        <v>10</v>
      </c>
      <c r="D224" s="54" t="s">
        <v>527</v>
      </c>
      <c r="E224" s="54" t="s">
        <v>155</v>
      </c>
      <c r="F224" s="54" t="s">
        <v>528</v>
      </c>
      <c r="G224" s="54" t="s">
        <v>530</v>
      </c>
      <c r="H224" s="55">
        <v>30</v>
      </c>
      <c r="I224" s="56">
        <v>6877.35</v>
      </c>
      <c r="J224" s="56">
        <v>229.24</v>
      </c>
      <c r="K224" s="57">
        <v>44747</v>
      </c>
      <c r="L224" s="58">
        <v>44788</v>
      </c>
      <c r="M224" s="59"/>
    </row>
    <row r="225" spans="1:13" s="53" customFormat="1" ht="25.9" customHeight="1" x14ac:dyDescent="0.2">
      <c r="A225" s="46">
        <v>224</v>
      </c>
      <c r="B225" s="134" t="s">
        <v>603</v>
      </c>
      <c r="C225" s="54" t="s">
        <v>10</v>
      </c>
      <c r="D225" s="54" t="s">
        <v>531</v>
      </c>
      <c r="E225" s="54" t="s">
        <v>15</v>
      </c>
      <c r="F225" s="54" t="s">
        <v>532</v>
      </c>
      <c r="G225" s="54" t="s">
        <v>533</v>
      </c>
      <c r="H225" s="55">
        <v>220</v>
      </c>
      <c r="I225" s="56">
        <v>79721.600000000006</v>
      </c>
      <c r="J225" s="56">
        <v>362.37</v>
      </c>
      <c r="K225" s="57">
        <v>44747</v>
      </c>
      <c r="L225" s="58">
        <v>45092</v>
      </c>
      <c r="M225" s="59"/>
    </row>
    <row r="226" spans="1:13" s="53" customFormat="1" ht="28.15" customHeight="1" x14ac:dyDescent="0.2">
      <c r="A226" s="46">
        <v>225</v>
      </c>
      <c r="B226" s="137" t="s">
        <v>603</v>
      </c>
      <c r="C226" s="74" t="s">
        <v>10</v>
      </c>
      <c r="D226" s="74" t="s">
        <v>534</v>
      </c>
      <c r="E226" s="74" t="s">
        <v>12</v>
      </c>
      <c r="F226" s="74" t="s">
        <v>535</v>
      </c>
      <c r="G226" s="74" t="s">
        <v>536</v>
      </c>
      <c r="H226" s="75">
        <v>62</v>
      </c>
      <c r="I226" s="76">
        <f>H226*J226</f>
        <v>33383.9</v>
      </c>
      <c r="J226" s="76">
        <v>538.45000000000005</v>
      </c>
      <c r="K226" s="77">
        <v>44743</v>
      </c>
      <c r="L226" s="78">
        <v>44804</v>
      </c>
      <c r="M226" s="79" t="s">
        <v>537</v>
      </c>
    </row>
    <row r="227" spans="1:13" s="53" customFormat="1" ht="28.15" customHeight="1" x14ac:dyDescent="0.2">
      <c r="A227" s="46">
        <v>226</v>
      </c>
      <c r="B227" s="137" t="s">
        <v>603</v>
      </c>
      <c r="C227" s="74" t="s">
        <v>10</v>
      </c>
      <c r="D227" s="74" t="s">
        <v>534</v>
      </c>
      <c r="E227" s="74" t="s">
        <v>12</v>
      </c>
      <c r="F227" s="74" t="s">
        <v>535</v>
      </c>
      <c r="G227" s="74" t="s">
        <v>538</v>
      </c>
      <c r="H227" s="75">
        <f>365-62</f>
        <v>303</v>
      </c>
      <c r="I227" s="76">
        <f>H227*J227</f>
        <v>196210.68</v>
      </c>
      <c r="J227" s="76">
        <v>647.55999999999995</v>
      </c>
      <c r="K227" s="77">
        <v>44805</v>
      </c>
      <c r="L227" s="78">
        <v>45107</v>
      </c>
      <c r="M227" s="79" t="s">
        <v>537</v>
      </c>
    </row>
    <row r="228" spans="1:13" s="53" customFormat="1" ht="28.15" customHeight="1" x14ac:dyDescent="0.2">
      <c r="A228" s="46">
        <v>227</v>
      </c>
      <c r="B228" s="136" t="s">
        <v>603</v>
      </c>
      <c r="C228" s="68" t="s">
        <v>10</v>
      </c>
      <c r="D228" s="68" t="s">
        <v>534</v>
      </c>
      <c r="E228" s="68" t="s">
        <v>15</v>
      </c>
      <c r="F228" s="68" t="s">
        <v>539</v>
      </c>
      <c r="G228" s="68" t="s">
        <v>540</v>
      </c>
      <c r="H228" s="69">
        <v>34</v>
      </c>
      <c r="I228" s="70">
        <f>H228*J228</f>
        <v>10125.879999999999</v>
      </c>
      <c r="J228" s="70">
        <v>297.82</v>
      </c>
      <c r="K228" s="71">
        <v>44753</v>
      </c>
      <c r="L228" s="72">
        <v>44799</v>
      </c>
      <c r="M228" s="73" t="s">
        <v>541</v>
      </c>
    </row>
    <row r="229" spans="1:13" s="53" customFormat="1" ht="28.15" customHeight="1" x14ac:dyDescent="0.2">
      <c r="A229" s="46">
        <v>228</v>
      </c>
      <c r="B229" s="136" t="s">
        <v>603</v>
      </c>
      <c r="C229" s="68" t="s">
        <v>10</v>
      </c>
      <c r="D229" s="68" t="s">
        <v>534</v>
      </c>
      <c r="E229" s="68" t="s">
        <v>15</v>
      </c>
      <c r="F229" s="68" t="s">
        <v>539</v>
      </c>
      <c r="G229" s="68" t="s">
        <v>542</v>
      </c>
      <c r="H229" s="69">
        <f>224-34</f>
        <v>190</v>
      </c>
      <c r="I229" s="70">
        <f>H229*J229</f>
        <v>74221.599999999991</v>
      </c>
      <c r="J229" s="70">
        <v>390.64</v>
      </c>
      <c r="K229" s="71">
        <v>44810</v>
      </c>
      <c r="L229" s="72">
        <v>45107</v>
      </c>
      <c r="M229" s="73" t="s">
        <v>541</v>
      </c>
    </row>
    <row r="230" spans="1:13" s="53" customFormat="1" ht="25.9" customHeight="1" x14ac:dyDescent="0.2">
      <c r="A230" s="46">
        <v>229</v>
      </c>
      <c r="B230" s="134" t="s">
        <v>603</v>
      </c>
      <c r="C230" s="54" t="s">
        <v>10</v>
      </c>
      <c r="D230" s="54" t="s">
        <v>543</v>
      </c>
      <c r="E230" s="54" t="s">
        <v>15</v>
      </c>
      <c r="F230" s="54" t="s">
        <v>544</v>
      </c>
      <c r="G230" s="54" t="s">
        <v>545</v>
      </c>
      <c r="H230" s="55">
        <v>198</v>
      </c>
      <c r="I230" s="56">
        <v>54536.71</v>
      </c>
      <c r="J230" s="56">
        <v>275.44</v>
      </c>
      <c r="K230" s="57">
        <v>44784</v>
      </c>
      <c r="L230" s="58">
        <v>45098</v>
      </c>
      <c r="M230" s="59"/>
    </row>
    <row r="231" spans="1:13" s="53" customFormat="1" ht="28.15" customHeight="1" x14ac:dyDescent="0.2">
      <c r="A231" s="46">
        <v>230</v>
      </c>
      <c r="B231" s="137" t="s">
        <v>604</v>
      </c>
      <c r="C231" s="74" t="s">
        <v>18</v>
      </c>
      <c r="D231" s="74" t="s">
        <v>546</v>
      </c>
      <c r="E231" s="74" t="s">
        <v>15</v>
      </c>
      <c r="F231" s="74" t="s">
        <v>15</v>
      </c>
      <c r="G231" s="74" t="s">
        <v>547</v>
      </c>
      <c r="H231" s="75">
        <v>16</v>
      </c>
      <c r="I231" s="76">
        <f>H231*J231</f>
        <v>5893.44</v>
      </c>
      <c r="J231" s="76">
        <v>368.34</v>
      </c>
      <c r="K231" s="77">
        <v>44743</v>
      </c>
      <c r="L231" s="78">
        <v>44771</v>
      </c>
      <c r="M231" s="79" t="s">
        <v>548</v>
      </c>
    </row>
    <row r="232" spans="1:13" s="53" customFormat="1" ht="43.15" customHeight="1" x14ac:dyDescent="0.2">
      <c r="A232" s="46">
        <v>231</v>
      </c>
      <c r="B232" s="137" t="s">
        <v>604</v>
      </c>
      <c r="C232" s="74" t="s">
        <v>18</v>
      </c>
      <c r="D232" s="74" t="s">
        <v>546</v>
      </c>
      <c r="E232" s="74" t="s">
        <v>15</v>
      </c>
      <c r="F232" s="74" t="s">
        <v>15</v>
      </c>
      <c r="G232" s="74" t="s">
        <v>549</v>
      </c>
      <c r="H232" s="117">
        <f>230-16</f>
        <v>214</v>
      </c>
      <c r="I232" s="118">
        <f>H232*J232</f>
        <v>85178.42</v>
      </c>
      <c r="J232" s="118">
        <v>398.03</v>
      </c>
      <c r="K232" s="77">
        <v>44774</v>
      </c>
      <c r="L232" s="78">
        <v>45107</v>
      </c>
      <c r="M232" s="79" t="s">
        <v>612</v>
      </c>
    </row>
    <row r="233" spans="1:13" s="53" customFormat="1" ht="28.15" customHeight="1" x14ac:dyDescent="0.2">
      <c r="A233" s="46">
        <v>232</v>
      </c>
      <c r="B233" s="136" t="s">
        <v>604</v>
      </c>
      <c r="C233" s="68" t="s">
        <v>18</v>
      </c>
      <c r="D233" s="68" t="s">
        <v>546</v>
      </c>
      <c r="E233" s="68" t="s">
        <v>12</v>
      </c>
      <c r="F233" s="68" t="s">
        <v>128</v>
      </c>
      <c r="G233" s="68" t="s">
        <v>550</v>
      </c>
      <c r="H233" s="119">
        <v>31</v>
      </c>
      <c r="I233" s="120">
        <f>H233*J233</f>
        <v>14795.99</v>
      </c>
      <c r="J233" s="120">
        <v>477.29</v>
      </c>
      <c r="K233" s="71">
        <v>44743</v>
      </c>
      <c r="L233" s="72">
        <v>44773</v>
      </c>
      <c r="M233" s="73" t="s">
        <v>551</v>
      </c>
    </row>
    <row r="234" spans="1:13" s="53" customFormat="1" ht="28.15" customHeight="1" x14ac:dyDescent="0.2">
      <c r="A234" s="46">
        <v>233</v>
      </c>
      <c r="B234" s="136" t="s">
        <v>604</v>
      </c>
      <c r="C234" s="68" t="s">
        <v>18</v>
      </c>
      <c r="D234" s="68" t="s">
        <v>546</v>
      </c>
      <c r="E234" s="68" t="s">
        <v>12</v>
      </c>
      <c r="F234" s="68" t="s">
        <v>128</v>
      </c>
      <c r="G234" s="68" t="s">
        <v>552</v>
      </c>
      <c r="H234" s="119">
        <f>365-31</f>
        <v>334</v>
      </c>
      <c r="I234" s="120">
        <f>H234*J234</f>
        <v>158920.54</v>
      </c>
      <c r="J234" s="120">
        <v>475.81</v>
      </c>
      <c r="K234" s="71">
        <v>44774</v>
      </c>
      <c r="L234" s="72">
        <v>45107</v>
      </c>
      <c r="M234" s="73" t="s">
        <v>551</v>
      </c>
    </row>
    <row r="235" spans="1:13" s="53" customFormat="1" ht="25.9" customHeight="1" x14ac:dyDescent="0.2">
      <c r="A235" s="46">
        <v>234</v>
      </c>
      <c r="B235" s="134" t="s">
        <v>603</v>
      </c>
      <c r="C235" s="54" t="s">
        <v>10</v>
      </c>
      <c r="D235" s="54" t="s">
        <v>553</v>
      </c>
      <c r="E235" s="54" t="s">
        <v>15</v>
      </c>
      <c r="F235" s="54" t="s">
        <v>553</v>
      </c>
      <c r="G235" s="54" t="s">
        <v>554</v>
      </c>
      <c r="H235" s="55">
        <v>180</v>
      </c>
      <c r="I235" s="56">
        <v>55566.57</v>
      </c>
      <c r="J235" s="56">
        <v>308.7</v>
      </c>
      <c r="K235" s="57">
        <v>44805</v>
      </c>
      <c r="L235" s="58">
        <v>45093</v>
      </c>
      <c r="M235" s="59"/>
    </row>
    <row r="236" spans="1:13" s="53" customFormat="1" ht="25.9" customHeight="1" x14ac:dyDescent="0.2">
      <c r="A236" s="46">
        <v>235</v>
      </c>
      <c r="B236" s="134" t="s">
        <v>603</v>
      </c>
      <c r="C236" s="54" t="s">
        <v>10</v>
      </c>
      <c r="D236" s="54" t="s">
        <v>553</v>
      </c>
      <c r="E236" s="54" t="s">
        <v>155</v>
      </c>
      <c r="F236" s="54" t="s">
        <v>555</v>
      </c>
      <c r="G236" s="54" t="s">
        <v>556</v>
      </c>
      <c r="H236" s="55">
        <v>30</v>
      </c>
      <c r="I236" s="56">
        <v>6623.09</v>
      </c>
      <c r="J236" s="56">
        <v>220.77</v>
      </c>
      <c r="K236" s="57">
        <v>44743</v>
      </c>
      <c r="L236" s="58">
        <v>44785</v>
      </c>
      <c r="M236" s="59"/>
    </row>
    <row r="237" spans="1:13" s="53" customFormat="1" ht="25.9" customHeight="1" x14ac:dyDescent="0.2">
      <c r="A237" s="46">
        <v>236</v>
      </c>
      <c r="B237" s="134" t="s">
        <v>603</v>
      </c>
      <c r="C237" s="54" t="s">
        <v>10</v>
      </c>
      <c r="D237" s="54" t="s">
        <v>557</v>
      </c>
      <c r="E237" s="54" t="s">
        <v>15</v>
      </c>
      <c r="F237" s="54" t="s">
        <v>558</v>
      </c>
      <c r="G237" s="54" t="s">
        <v>559</v>
      </c>
      <c r="H237" s="55">
        <v>216</v>
      </c>
      <c r="I237" s="56">
        <v>98739.44</v>
      </c>
      <c r="J237" s="56">
        <v>457.13</v>
      </c>
      <c r="K237" s="57">
        <v>44747</v>
      </c>
      <c r="L237" s="58">
        <v>45098</v>
      </c>
      <c r="M237" s="59"/>
    </row>
    <row r="238" spans="1:13" s="53" customFormat="1" ht="25.9" customHeight="1" x14ac:dyDescent="0.2">
      <c r="A238" s="46">
        <v>237</v>
      </c>
      <c r="B238" s="134" t="s">
        <v>603</v>
      </c>
      <c r="C238" s="54" t="s">
        <v>10</v>
      </c>
      <c r="D238" s="54" t="s">
        <v>557</v>
      </c>
      <c r="E238" s="54" t="s">
        <v>12</v>
      </c>
      <c r="F238" s="54" t="s">
        <v>329</v>
      </c>
      <c r="G238" s="54" t="s">
        <v>560</v>
      </c>
      <c r="H238" s="55">
        <v>365</v>
      </c>
      <c r="I238" s="56">
        <v>273439.84999999998</v>
      </c>
      <c r="J238" s="56">
        <v>749.15</v>
      </c>
      <c r="K238" s="57">
        <v>44743</v>
      </c>
      <c r="L238" s="58">
        <v>45107</v>
      </c>
      <c r="M238" s="59"/>
    </row>
    <row r="239" spans="1:13" s="53" customFormat="1" ht="25.9" customHeight="1" x14ac:dyDescent="0.2">
      <c r="A239" s="46">
        <v>238</v>
      </c>
      <c r="B239" s="134" t="s">
        <v>603</v>
      </c>
      <c r="C239" s="54" t="s">
        <v>10</v>
      </c>
      <c r="D239" s="54" t="s">
        <v>557</v>
      </c>
      <c r="E239" s="54" t="s">
        <v>15</v>
      </c>
      <c r="F239" s="54" t="s">
        <v>561</v>
      </c>
      <c r="G239" s="54" t="s">
        <v>562</v>
      </c>
      <c r="H239" s="55">
        <v>198</v>
      </c>
      <c r="I239" s="56">
        <v>63688.5</v>
      </c>
      <c r="J239" s="56">
        <v>321.66000000000003</v>
      </c>
      <c r="K239" s="57">
        <v>44743</v>
      </c>
      <c r="L239" s="58">
        <v>45100</v>
      </c>
      <c r="M239" s="59"/>
    </row>
    <row r="240" spans="1:13" s="53" customFormat="1" ht="28.15" customHeight="1" x14ac:dyDescent="0.2">
      <c r="A240" s="46">
        <v>239</v>
      </c>
      <c r="B240" s="138" t="s">
        <v>603</v>
      </c>
      <c r="C240" s="81" t="s">
        <v>10</v>
      </c>
      <c r="D240" s="87" t="s">
        <v>557</v>
      </c>
      <c r="E240" s="88" t="s">
        <v>15</v>
      </c>
      <c r="F240" s="87" t="s">
        <v>561</v>
      </c>
      <c r="G240" s="88" t="s">
        <v>563</v>
      </c>
      <c r="H240" s="89">
        <v>365</v>
      </c>
      <c r="I240" s="83">
        <v>63688.5</v>
      </c>
      <c r="J240" s="90">
        <f>63688.5/365</f>
        <v>174.4890410958904</v>
      </c>
      <c r="K240" s="84">
        <v>44743</v>
      </c>
      <c r="L240" s="84">
        <v>45107</v>
      </c>
      <c r="M240" s="86" t="s">
        <v>564</v>
      </c>
    </row>
    <row r="241" spans="1:13" s="53" customFormat="1" ht="25.9" customHeight="1" x14ac:dyDescent="0.2">
      <c r="A241" s="46">
        <v>240</v>
      </c>
      <c r="B241" s="134" t="s">
        <v>603</v>
      </c>
      <c r="C241" s="54" t="s">
        <v>10</v>
      </c>
      <c r="D241" s="54" t="s">
        <v>565</v>
      </c>
      <c r="E241" s="54" t="s">
        <v>12</v>
      </c>
      <c r="F241" s="54" t="s">
        <v>566</v>
      </c>
      <c r="G241" s="54" t="s">
        <v>567</v>
      </c>
      <c r="H241" s="55">
        <v>365</v>
      </c>
      <c r="I241" s="56">
        <v>274286.52</v>
      </c>
      <c r="J241" s="56">
        <v>751.47</v>
      </c>
      <c r="K241" s="57">
        <v>44743</v>
      </c>
      <c r="L241" s="58">
        <v>45107</v>
      </c>
      <c r="M241" s="59"/>
    </row>
    <row r="242" spans="1:13" s="53" customFormat="1" ht="25.9" customHeight="1" x14ac:dyDescent="0.2">
      <c r="A242" s="46">
        <v>241</v>
      </c>
      <c r="B242" s="134" t="s">
        <v>603</v>
      </c>
      <c r="C242" s="54" t="s">
        <v>10</v>
      </c>
      <c r="D242" s="91" t="s">
        <v>568</v>
      </c>
      <c r="E242" s="54" t="s">
        <v>15</v>
      </c>
      <c r="F242" s="54" t="s">
        <v>569</v>
      </c>
      <c r="G242" s="54" t="s">
        <v>570</v>
      </c>
      <c r="H242" s="55">
        <v>220</v>
      </c>
      <c r="I242" s="56">
        <v>72604.19</v>
      </c>
      <c r="J242" s="56">
        <v>330.02</v>
      </c>
      <c r="K242" s="57">
        <v>44747</v>
      </c>
      <c r="L242" s="58">
        <v>45093</v>
      </c>
      <c r="M242" s="59"/>
    </row>
    <row r="243" spans="1:13" s="53" customFormat="1" ht="28.15" customHeight="1" x14ac:dyDescent="0.2">
      <c r="A243" s="46">
        <v>242</v>
      </c>
      <c r="B243" s="138" t="s">
        <v>603</v>
      </c>
      <c r="C243" s="81" t="s">
        <v>10</v>
      </c>
      <c r="D243" s="87" t="s">
        <v>565</v>
      </c>
      <c r="E243" s="88" t="s">
        <v>15</v>
      </c>
      <c r="F243" s="87" t="s">
        <v>569</v>
      </c>
      <c r="G243" s="88" t="s">
        <v>571</v>
      </c>
      <c r="H243" s="89">
        <v>365</v>
      </c>
      <c r="I243" s="83">
        <v>72604.19</v>
      </c>
      <c r="J243" s="90">
        <f>72604.19/365</f>
        <v>198.9155890410959</v>
      </c>
      <c r="K243" s="84">
        <v>44743</v>
      </c>
      <c r="L243" s="84">
        <v>45107</v>
      </c>
      <c r="M243" s="86" t="s">
        <v>572</v>
      </c>
    </row>
    <row r="244" spans="1:13" s="53" customFormat="1" ht="28.15" customHeight="1" x14ac:dyDescent="0.2">
      <c r="A244" s="46">
        <v>243</v>
      </c>
      <c r="B244" s="135" t="s">
        <v>604</v>
      </c>
      <c r="C244" s="62" t="s">
        <v>18</v>
      </c>
      <c r="D244" s="62" t="s">
        <v>573</v>
      </c>
      <c r="E244" s="62" t="s">
        <v>155</v>
      </c>
      <c r="F244" s="62" t="s">
        <v>574</v>
      </c>
      <c r="G244" s="62" t="s">
        <v>575</v>
      </c>
      <c r="H244" s="63">
        <v>25</v>
      </c>
      <c r="I244" s="64">
        <v>9723.25</v>
      </c>
      <c r="J244" s="64">
        <v>388.93</v>
      </c>
      <c r="K244" s="65">
        <v>44747</v>
      </c>
      <c r="L244" s="66">
        <v>44778</v>
      </c>
      <c r="M244" s="67" t="s">
        <v>576</v>
      </c>
    </row>
    <row r="245" spans="1:13" s="53" customFormat="1" ht="25.9" customHeight="1" x14ac:dyDescent="0.2">
      <c r="A245" s="46">
        <v>244</v>
      </c>
      <c r="B245" s="134" t="s">
        <v>604</v>
      </c>
      <c r="C245" s="54" t="s">
        <v>18</v>
      </c>
      <c r="D245" s="54" t="s">
        <v>573</v>
      </c>
      <c r="E245" s="54" t="s">
        <v>15</v>
      </c>
      <c r="F245" s="54" t="s">
        <v>577</v>
      </c>
      <c r="G245" s="54" t="s">
        <v>578</v>
      </c>
      <c r="H245" s="55">
        <v>187</v>
      </c>
      <c r="I245" s="56">
        <v>72729.91</v>
      </c>
      <c r="J245" s="56">
        <v>388.93</v>
      </c>
      <c r="K245" s="57">
        <v>44802</v>
      </c>
      <c r="L245" s="60">
        <v>45091</v>
      </c>
      <c r="M245" s="59"/>
    </row>
    <row r="246" spans="1:13" s="53" customFormat="1" ht="25.9" customHeight="1" x14ac:dyDescent="0.2">
      <c r="A246" s="46">
        <v>245</v>
      </c>
      <c r="B246" s="134" t="s">
        <v>603</v>
      </c>
      <c r="C246" s="54" t="s">
        <v>10</v>
      </c>
      <c r="D246" s="54" t="s">
        <v>579</v>
      </c>
      <c r="E246" s="54" t="s">
        <v>12</v>
      </c>
      <c r="F246" s="54" t="s">
        <v>329</v>
      </c>
      <c r="G246" s="54" t="s">
        <v>580</v>
      </c>
      <c r="H246" s="55">
        <v>365</v>
      </c>
      <c r="I246" s="56">
        <v>321128.84999999998</v>
      </c>
      <c r="J246" s="56">
        <v>879.8</v>
      </c>
      <c r="K246" s="57">
        <v>44743</v>
      </c>
      <c r="L246" s="60">
        <v>45107</v>
      </c>
      <c r="M246" s="59"/>
    </row>
    <row r="247" spans="1:13" s="53" customFormat="1" ht="25.9" customHeight="1" x14ac:dyDescent="0.2">
      <c r="A247" s="46">
        <v>246</v>
      </c>
      <c r="B247" s="134" t="s">
        <v>603</v>
      </c>
      <c r="C247" s="54" t="s">
        <v>10</v>
      </c>
      <c r="D247" s="54" t="s">
        <v>581</v>
      </c>
      <c r="E247" s="54" t="s">
        <v>15</v>
      </c>
      <c r="F247" s="54" t="s">
        <v>15</v>
      </c>
      <c r="G247" s="54" t="s">
        <v>582</v>
      </c>
      <c r="H247" s="55">
        <v>180</v>
      </c>
      <c r="I247" s="56">
        <v>71142.64</v>
      </c>
      <c r="J247" s="56">
        <v>395.24</v>
      </c>
      <c r="K247" s="57">
        <v>44804</v>
      </c>
      <c r="L247" s="60">
        <v>45091</v>
      </c>
      <c r="M247" s="59"/>
    </row>
    <row r="248" spans="1:13" s="53" customFormat="1" ht="25.9" customHeight="1" x14ac:dyDescent="0.2">
      <c r="A248" s="46">
        <v>247</v>
      </c>
      <c r="B248" s="134" t="s">
        <v>603</v>
      </c>
      <c r="C248" s="54" t="s">
        <v>10</v>
      </c>
      <c r="D248" s="54" t="s">
        <v>583</v>
      </c>
      <c r="E248" s="54" t="s">
        <v>15</v>
      </c>
      <c r="F248" s="54" t="s">
        <v>583</v>
      </c>
      <c r="G248" s="54" t="s">
        <v>584</v>
      </c>
      <c r="H248" s="55">
        <v>180</v>
      </c>
      <c r="I248" s="56">
        <v>59543.14</v>
      </c>
      <c r="J248" s="56">
        <v>330.8</v>
      </c>
      <c r="K248" s="57">
        <v>44805</v>
      </c>
      <c r="L248" s="60">
        <v>45092</v>
      </c>
      <c r="M248" s="59"/>
    </row>
    <row r="249" spans="1:13" s="53" customFormat="1" ht="25.9" customHeight="1" x14ac:dyDescent="0.2">
      <c r="A249" s="46">
        <v>248</v>
      </c>
      <c r="B249" s="134" t="s">
        <v>604</v>
      </c>
      <c r="C249" s="54" t="s">
        <v>235</v>
      </c>
      <c r="D249" s="54" t="s">
        <v>585</v>
      </c>
      <c r="E249" s="54" t="s">
        <v>15</v>
      </c>
      <c r="F249" s="54" t="s">
        <v>585</v>
      </c>
      <c r="G249" s="54" t="s">
        <v>586</v>
      </c>
      <c r="H249" s="55">
        <v>164</v>
      </c>
      <c r="I249" s="56">
        <v>64400</v>
      </c>
      <c r="J249" s="56">
        <v>392.68</v>
      </c>
      <c r="K249" s="57">
        <v>44811</v>
      </c>
      <c r="L249" s="60">
        <v>45091</v>
      </c>
      <c r="M249" s="59"/>
    </row>
    <row r="250" spans="1:13" s="53" customFormat="1" ht="25.9" customHeight="1" thickBot="1" x14ac:dyDescent="0.25">
      <c r="A250" s="46">
        <v>249</v>
      </c>
      <c r="B250" s="142" t="s">
        <v>604</v>
      </c>
      <c r="C250" s="121" t="s">
        <v>235</v>
      </c>
      <c r="D250" s="121" t="s">
        <v>585</v>
      </c>
      <c r="E250" s="121" t="s">
        <v>155</v>
      </c>
      <c r="F250" s="121" t="s">
        <v>155</v>
      </c>
      <c r="G250" s="121" t="s">
        <v>587</v>
      </c>
      <c r="H250" s="122">
        <v>19</v>
      </c>
      <c r="I250" s="123">
        <v>6100</v>
      </c>
      <c r="J250" s="123">
        <v>321.05</v>
      </c>
      <c r="K250" s="124">
        <v>44747</v>
      </c>
      <c r="L250" s="125">
        <v>44777</v>
      </c>
      <c r="M250" s="126"/>
    </row>
    <row r="252" spans="1:13" ht="13.5" thickBot="1" x14ac:dyDescent="0.25">
      <c r="B252" s="10" t="s">
        <v>588</v>
      </c>
      <c r="C252" s="11"/>
      <c r="D252" s="5"/>
      <c r="E252" s="5"/>
      <c r="F252" s="5"/>
      <c r="G252" s="12"/>
      <c r="H252" s="12"/>
      <c r="I252" s="12"/>
      <c r="J252" s="13"/>
      <c r="K252" s="13"/>
      <c r="L252" s="12"/>
      <c r="M252" s="5"/>
    </row>
    <row r="253" spans="1:13" ht="18" customHeight="1" x14ac:dyDescent="0.2">
      <c r="B253" s="14" t="s">
        <v>589</v>
      </c>
      <c r="C253" s="14"/>
      <c r="D253" s="38"/>
      <c r="E253" s="38"/>
      <c r="F253" s="38"/>
      <c r="G253" s="14"/>
      <c r="H253" s="14"/>
      <c r="I253" s="14"/>
      <c r="J253" s="15"/>
      <c r="K253" s="15"/>
      <c r="L253" s="15"/>
      <c r="M253" s="16"/>
    </row>
    <row r="254" spans="1:13" ht="18" customHeight="1" x14ac:dyDescent="0.2">
      <c r="B254" s="17" t="s">
        <v>590</v>
      </c>
      <c r="C254" s="17"/>
      <c r="D254" s="39"/>
      <c r="E254" s="39"/>
      <c r="F254" s="39"/>
      <c r="G254" s="17"/>
      <c r="H254" s="17"/>
      <c r="I254" s="17"/>
      <c r="J254" s="18"/>
      <c r="K254" s="18"/>
      <c r="L254" s="18"/>
      <c r="M254" s="5"/>
    </row>
    <row r="255" spans="1:13" ht="18" customHeight="1" x14ac:dyDescent="0.2">
      <c r="B255" s="19" t="s">
        <v>591</v>
      </c>
      <c r="C255" s="19"/>
      <c r="D255" s="40"/>
      <c r="E255" s="40"/>
      <c r="F255" s="40"/>
      <c r="G255" s="19"/>
      <c r="H255" s="19"/>
      <c r="I255" s="19"/>
      <c r="J255" s="20"/>
      <c r="K255" s="20"/>
      <c r="L255" s="21"/>
      <c r="M255" s="16"/>
    </row>
    <row r="256" spans="1:13" ht="18" customHeight="1" x14ac:dyDescent="0.2">
      <c r="B256" s="22" t="s">
        <v>592</v>
      </c>
      <c r="C256" s="22"/>
      <c r="D256" s="41"/>
      <c r="E256" s="41"/>
      <c r="F256" s="41"/>
      <c r="G256" s="22"/>
      <c r="H256" s="22"/>
      <c r="I256" s="22"/>
      <c r="J256" s="23"/>
      <c r="K256" s="23"/>
      <c r="L256" s="23"/>
      <c r="M256" s="5"/>
    </row>
    <row r="257" spans="2:13" ht="18" customHeight="1" x14ac:dyDescent="0.2">
      <c r="B257" s="24" t="s">
        <v>593</v>
      </c>
      <c r="C257" s="24"/>
      <c r="D257" s="42"/>
      <c r="E257" s="42"/>
      <c r="F257" s="42"/>
      <c r="G257" s="24"/>
      <c r="H257" s="24"/>
      <c r="I257" s="24"/>
      <c r="J257" s="25"/>
      <c r="K257" s="25"/>
      <c r="L257" s="25"/>
      <c r="M257" s="16"/>
    </row>
    <row r="258" spans="2:13" ht="18" customHeight="1" x14ac:dyDescent="0.2">
      <c r="B258" s="34" t="s">
        <v>594</v>
      </c>
      <c r="C258" s="34"/>
      <c r="D258" s="43"/>
      <c r="E258" s="43"/>
      <c r="F258" s="43"/>
      <c r="G258" s="34"/>
      <c r="H258" s="34"/>
      <c r="I258" s="34"/>
      <c r="J258" s="35"/>
      <c r="K258" s="35"/>
      <c r="L258" s="35"/>
      <c r="M258" s="16"/>
    </row>
    <row r="259" spans="2:13" ht="18" customHeight="1" x14ac:dyDescent="0.2">
      <c r="B259" s="36" t="s">
        <v>595</v>
      </c>
      <c r="C259" s="36"/>
      <c r="D259" s="44"/>
      <c r="E259" s="44"/>
      <c r="F259" s="44"/>
      <c r="G259" s="36"/>
      <c r="H259" s="36"/>
      <c r="I259" s="36"/>
      <c r="J259" s="37"/>
      <c r="K259" s="37"/>
      <c r="L259" s="37"/>
      <c r="M259" s="16"/>
    </row>
    <row r="260" spans="2:13" ht="16.149999999999999" customHeight="1" x14ac:dyDescent="0.2">
      <c r="B260" s="26"/>
      <c r="C260" s="27"/>
      <c r="D260" s="27"/>
      <c r="E260" s="27"/>
      <c r="F260" s="27"/>
      <c r="G260" s="27"/>
      <c r="H260" s="27"/>
      <c r="I260" s="27"/>
      <c r="J260" s="28"/>
      <c r="K260" s="28"/>
      <c r="L260" s="12"/>
      <c r="M260" s="5"/>
    </row>
    <row r="261" spans="2:13" ht="16.149999999999999" customHeight="1" x14ac:dyDescent="0.2">
      <c r="B261" s="143" t="s">
        <v>596</v>
      </c>
      <c r="C261" s="30"/>
      <c r="D261" s="31"/>
      <c r="E261" s="31"/>
      <c r="F261" s="31"/>
      <c r="G261" s="30"/>
      <c r="H261" s="30"/>
      <c r="I261" s="30"/>
      <c r="J261" s="32"/>
      <c r="K261" s="32"/>
      <c r="L261" s="8"/>
      <c r="M261" s="16"/>
    </row>
    <row r="262" spans="2:13" ht="16.149999999999999" customHeight="1" x14ac:dyDescent="0.2">
      <c r="B262" s="143" t="s">
        <v>597</v>
      </c>
      <c r="C262" s="30"/>
      <c r="D262" s="31"/>
      <c r="E262" s="31"/>
      <c r="F262" s="31"/>
      <c r="G262" s="30"/>
      <c r="H262" s="30"/>
      <c r="I262" s="30"/>
      <c r="J262" s="32"/>
      <c r="K262" s="32"/>
      <c r="L262" s="12"/>
      <c r="M262" s="5"/>
    </row>
    <row r="263" spans="2:13" ht="16.149999999999999" customHeight="1" x14ac:dyDescent="0.2">
      <c r="B263" s="143" t="s">
        <v>598</v>
      </c>
      <c r="C263" s="29"/>
      <c r="D263" s="45"/>
      <c r="E263" s="45"/>
      <c r="F263" s="45"/>
      <c r="G263" s="29"/>
      <c r="H263" s="29"/>
      <c r="I263" s="29"/>
      <c r="J263" s="33"/>
      <c r="K263" s="33"/>
      <c r="L263" s="29"/>
      <c r="M263" s="31"/>
    </row>
    <row r="265" spans="2:13" x14ac:dyDescent="0.2">
      <c r="B265" s="31"/>
    </row>
    <row r="266" spans="2:13" x14ac:dyDescent="0.2">
      <c r="B266" s="31"/>
    </row>
    <row r="267" spans="2:13" x14ac:dyDescent="0.2">
      <c r="B267" s="31"/>
    </row>
    <row r="268" spans="2:13" x14ac:dyDescent="0.2">
      <c r="B268" s="31"/>
    </row>
    <row r="269" spans="2:13" x14ac:dyDescent="0.2">
      <c r="B269" s="31"/>
    </row>
    <row r="270" spans="2:13" x14ac:dyDescent="0.2">
      <c r="B270" s="31"/>
    </row>
  </sheetData>
  <autoFilter ref="A1:M250" xr:uid="{44B4DD42-10A8-46AE-83EF-653FB35FA4AC}"/>
  <conditionalFormatting sqref="G114">
    <cfRule type="duplicateValues" dxfId="0" priority="1"/>
  </conditionalFormatting>
  <printOptions gridLines="1"/>
  <pageMargins left="0.25" right="0.25" top="0.55000000000000004" bottom="0.25" header="0.3" footer="0.25"/>
  <pageSetup scale="86" fitToHeight="0" orientation="landscape" r:id="rId1"/>
  <headerFooter>
    <oddHeader>&amp;L                       Updated:  &amp;D&amp;C&amp;"Times New Roman,Bold"&amp;13Authorized Prices for Fiscal Year 2023   -   CB7&amp;RPage:  &amp;P                                 .</oddHeader>
  </headerFooter>
  <rowBreaks count="4" manualBreakCount="4">
    <brk id="43" max="16383" man="1"/>
    <brk id="156" max="16383" man="1"/>
    <brk id="222" max="16383" man="1"/>
    <brk id="2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CB7</vt:lpstr>
      <vt:lpstr>'CB7'!Print_Area</vt:lpstr>
      <vt:lpstr>'CB7'!Print_Titles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CB7 - FY2023 Circuit Breaker Private Special Education Program Rates</dc:title>
  <dc:creator>DESE</dc:creator>
  <cp:keywords>Circuit Breaker, CB7, special education approved programs rates and dates</cp:keywords>
  <cp:lastModifiedBy>Zou, Dong (EOE)</cp:lastModifiedBy>
  <cp:lastPrinted>2023-02-16T21:40:46Z</cp:lastPrinted>
  <dcterms:created xsi:type="dcterms:W3CDTF">2023-02-10T18:19:58Z</dcterms:created>
  <dcterms:modified xsi:type="dcterms:W3CDTF">2023-02-16T22:29:06Z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16 2023 12:00AM</vt:lpwstr>
  </property>
</Properties>
</file>