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dzou\Desktop\12103\"/>
    </mc:Choice>
  </mc:AlternateContent>
  <bookViews>
    <workbookView xWindow="1530" yWindow="180" windowWidth="15255" windowHeight="8280"/>
  </bookViews>
  <sheets>
    <sheet name="Calendar" sheetId="3" r:id="rId1"/>
    <sheet name="data" sheetId="4" r:id="rId2"/>
  </sheets>
  <functionGroups builtInGroupCount="18"/>
  <definedNames>
    <definedName name="_xlnm._FilterDatabase" localSheetId="1" hidden="1">data!$A$1:$L$449</definedName>
    <definedName name="cal">data!$A$3:$D$320</definedName>
    <definedName name="Other">data!$M$4:$R$467</definedName>
    <definedName name="_xlnm.Print_Area" localSheetId="0">Calendar!$A$1:$AA$65</definedName>
    <definedName name="_xlnm.Print_Area" localSheetId="1">data!$A$1:$G$188</definedName>
    <definedName name="_xlnm.Print_Titles" localSheetId="1">data!$1:$2</definedName>
    <definedName name="Prog_list">data!$K$2:$K$213</definedName>
    <definedName name="rates">OFFSET(data!$A:$J,2,0,COUNTA(data!$A:$J))</definedName>
  </definedNames>
  <calcPr calcId="162913" fullCalcOnLoad="1"/>
</workbook>
</file>

<file path=xl/calcChain.xml><?xml version="1.0" encoding="utf-8"?>
<calcChain xmlns="http://schemas.openxmlformats.org/spreadsheetml/2006/main">
  <c r="J64" i="4" l="1"/>
  <c r="K64" i="4"/>
  <c r="M64" i="4"/>
  <c r="J65" i="4"/>
  <c r="K65" i="4"/>
  <c r="M65" i="4"/>
  <c r="J66" i="4"/>
  <c r="K66" i="4"/>
  <c r="M66" i="4"/>
  <c r="J67" i="4"/>
  <c r="K67" i="4"/>
  <c r="M67" i="4"/>
  <c r="J68" i="4"/>
  <c r="K68" i="4"/>
  <c r="M68" i="4"/>
  <c r="J69" i="4"/>
  <c r="K69" i="4"/>
  <c r="M69" i="4"/>
  <c r="J70" i="4"/>
  <c r="K70" i="4"/>
  <c r="M70" i="4"/>
  <c r="J71" i="4"/>
  <c r="K71" i="4"/>
  <c r="M71" i="4"/>
  <c r="J72" i="4"/>
  <c r="K72" i="4"/>
  <c r="M72" i="4"/>
  <c r="J73" i="4"/>
  <c r="K73" i="4"/>
  <c r="M73" i="4"/>
  <c r="J74" i="4"/>
  <c r="K74" i="4"/>
  <c r="M74" i="4"/>
  <c r="J75" i="4"/>
  <c r="K75" i="4"/>
  <c r="M75" i="4"/>
  <c r="J76" i="4"/>
  <c r="K76" i="4"/>
  <c r="M76" i="4"/>
  <c r="J77" i="4"/>
  <c r="K77" i="4"/>
  <c r="M77" i="4"/>
  <c r="J78" i="4"/>
  <c r="K78" i="4"/>
  <c r="M78" i="4"/>
  <c r="J79" i="4"/>
  <c r="K79" i="4"/>
  <c r="M79" i="4"/>
  <c r="J80" i="4"/>
  <c r="K80" i="4"/>
  <c r="M80" i="4"/>
  <c r="J81" i="4"/>
  <c r="K81" i="4"/>
  <c r="M81" i="4"/>
  <c r="J82" i="4"/>
  <c r="K82" i="4"/>
  <c r="M82" i="4"/>
  <c r="J83" i="4"/>
  <c r="K83" i="4"/>
  <c r="M83" i="4"/>
  <c r="J84" i="4"/>
  <c r="K84" i="4"/>
  <c r="M84" i="4"/>
  <c r="J85" i="4"/>
  <c r="K85" i="4"/>
  <c r="M85" i="4"/>
  <c r="J86" i="4"/>
  <c r="K86" i="4"/>
  <c r="M86" i="4"/>
  <c r="J87" i="4"/>
  <c r="K87" i="4"/>
  <c r="M87" i="4"/>
  <c r="J88" i="4"/>
  <c r="K88" i="4"/>
  <c r="M88" i="4"/>
  <c r="J89" i="4"/>
  <c r="K89" i="4"/>
  <c r="M89" i="4"/>
  <c r="J90" i="4"/>
  <c r="K90" i="4"/>
  <c r="M90" i="4"/>
  <c r="J91" i="4"/>
  <c r="K91" i="4"/>
  <c r="M91" i="4"/>
  <c r="J92" i="4"/>
  <c r="K92" i="4"/>
  <c r="M92" i="4"/>
  <c r="J93" i="4"/>
  <c r="K93" i="4"/>
  <c r="M93" i="4"/>
  <c r="J94" i="4"/>
  <c r="K94" i="4"/>
  <c r="M94" i="4"/>
  <c r="J95" i="4"/>
  <c r="K95" i="4"/>
  <c r="M95" i="4"/>
  <c r="J96" i="4"/>
  <c r="K96" i="4"/>
  <c r="M96" i="4"/>
  <c r="J97" i="4"/>
  <c r="K97" i="4"/>
  <c r="M97" i="4"/>
  <c r="J98" i="4"/>
  <c r="K98" i="4"/>
  <c r="M98" i="4"/>
  <c r="J99" i="4"/>
  <c r="K99" i="4"/>
  <c r="M99" i="4"/>
  <c r="J100" i="4"/>
  <c r="K100" i="4"/>
  <c r="M100" i="4"/>
  <c r="J101" i="4"/>
  <c r="K101" i="4"/>
  <c r="M101" i="4"/>
  <c r="J102" i="4"/>
  <c r="K102" i="4"/>
  <c r="M102" i="4"/>
  <c r="J103" i="4"/>
  <c r="K103" i="4"/>
  <c r="M103" i="4"/>
  <c r="J104" i="4"/>
  <c r="K104" i="4"/>
  <c r="M104" i="4"/>
  <c r="J105" i="4"/>
  <c r="K105" i="4"/>
  <c r="M105" i="4"/>
  <c r="J106" i="4"/>
  <c r="K106" i="4"/>
  <c r="M106" i="4"/>
  <c r="J107" i="4"/>
  <c r="K107" i="4"/>
  <c r="M107" i="4"/>
  <c r="J108" i="4"/>
  <c r="K108" i="4"/>
  <c r="M108" i="4"/>
  <c r="J109" i="4"/>
  <c r="K109" i="4"/>
  <c r="M109" i="4"/>
  <c r="J110" i="4"/>
  <c r="K110" i="4"/>
  <c r="M110" i="4"/>
  <c r="J111" i="4"/>
  <c r="K111" i="4"/>
  <c r="M111" i="4"/>
  <c r="J112" i="4"/>
  <c r="K112" i="4"/>
  <c r="M112" i="4"/>
  <c r="J113" i="4"/>
  <c r="K113" i="4"/>
  <c r="M113" i="4"/>
  <c r="J114" i="4"/>
  <c r="K114" i="4"/>
  <c r="M114" i="4"/>
  <c r="J115" i="4"/>
  <c r="K115" i="4"/>
  <c r="M115" i="4"/>
  <c r="J116" i="4"/>
  <c r="K116" i="4"/>
  <c r="M116" i="4"/>
  <c r="J117" i="4"/>
  <c r="K117" i="4"/>
  <c r="M117" i="4"/>
  <c r="J118" i="4"/>
  <c r="K118" i="4"/>
  <c r="M118" i="4"/>
  <c r="J119" i="4"/>
  <c r="K119" i="4"/>
  <c r="M119" i="4"/>
  <c r="J120" i="4"/>
  <c r="K120" i="4"/>
  <c r="M120" i="4"/>
  <c r="J121" i="4"/>
  <c r="K121" i="4"/>
  <c r="M121" i="4"/>
  <c r="J122" i="4"/>
  <c r="K122" i="4"/>
  <c r="M122" i="4"/>
  <c r="J123" i="4"/>
  <c r="K123" i="4"/>
  <c r="M123" i="4"/>
  <c r="J124" i="4"/>
  <c r="K124" i="4"/>
  <c r="M124" i="4"/>
  <c r="J125" i="4"/>
  <c r="K125" i="4"/>
  <c r="M125" i="4"/>
  <c r="J126" i="4"/>
  <c r="K126" i="4"/>
  <c r="M126" i="4"/>
  <c r="J127" i="4"/>
  <c r="K127" i="4"/>
  <c r="M127" i="4"/>
  <c r="J128" i="4"/>
  <c r="K128" i="4"/>
  <c r="M128" i="4"/>
  <c r="J129" i="4"/>
  <c r="K129" i="4"/>
  <c r="M129" i="4"/>
  <c r="J130" i="4"/>
  <c r="K130" i="4"/>
  <c r="M130" i="4"/>
  <c r="J131" i="4"/>
  <c r="K131" i="4"/>
  <c r="M131" i="4"/>
  <c r="J132" i="4"/>
  <c r="K132" i="4"/>
  <c r="M132" i="4"/>
  <c r="J133" i="4"/>
  <c r="K133" i="4"/>
  <c r="M133" i="4"/>
  <c r="J134" i="4"/>
  <c r="K134" i="4"/>
  <c r="M134" i="4"/>
  <c r="J135" i="4"/>
  <c r="K135" i="4"/>
  <c r="M135" i="4"/>
  <c r="J136" i="4"/>
  <c r="K136" i="4"/>
  <c r="M136" i="4"/>
  <c r="J137" i="4"/>
  <c r="K137" i="4"/>
  <c r="M137" i="4"/>
  <c r="J138" i="4"/>
  <c r="K138" i="4"/>
  <c r="M138" i="4"/>
  <c r="J139" i="4"/>
  <c r="K139" i="4"/>
  <c r="M139" i="4"/>
  <c r="J140" i="4"/>
  <c r="K140" i="4"/>
  <c r="M140" i="4"/>
  <c r="J141" i="4"/>
  <c r="K141" i="4"/>
  <c r="M141" i="4"/>
  <c r="J142" i="4"/>
  <c r="K142" i="4"/>
  <c r="M142" i="4"/>
  <c r="J143" i="4"/>
  <c r="K143" i="4"/>
  <c r="M143" i="4"/>
  <c r="J144" i="4"/>
  <c r="K144" i="4"/>
  <c r="M144" i="4"/>
  <c r="J145" i="4"/>
  <c r="K145" i="4"/>
  <c r="M145" i="4"/>
  <c r="J146" i="4"/>
  <c r="K146" i="4"/>
  <c r="M146" i="4"/>
  <c r="J147" i="4"/>
  <c r="K147" i="4"/>
  <c r="M147" i="4"/>
  <c r="J148" i="4"/>
  <c r="K148" i="4"/>
  <c r="M148" i="4"/>
  <c r="J149" i="4"/>
  <c r="K149" i="4"/>
  <c r="M149" i="4"/>
  <c r="J150" i="4"/>
  <c r="K150" i="4"/>
  <c r="M150" i="4"/>
  <c r="J151" i="4"/>
  <c r="K151" i="4"/>
  <c r="M151" i="4"/>
  <c r="J152" i="4"/>
  <c r="K152" i="4"/>
  <c r="M152" i="4"/>
  <c r="J153" i="4"/>
  <c r="K153" i="4"/>
  <c r="M153" i="4"/>
  <c r="J154" i="4"/>
  <c r="K154" i="4"/>
  <c r="M154" i="4"/>
  <c r="J155" i="4"/>
  <c r="K155" i="4"/>
  <c r="M155" i="4"/>
  <c r="J156" i="4"/>
  <c r="K156" i="4"/>
  <c r="M156" i="4"/>
  <c r="J157" i="4"/>
  <c r="K157" i="4"/>
  <c r="M157" i="4"/>
  <c r="J158" i="4"/>
  <c r="K158" i="4"/>
  <c r="M158" i="4"/>
  <c r="J159" i="4"/>
  <c r="K159" i="4"/>
  <c r="M159" i="4"/>
  <c r="J160" i="4"/>
  <c r="K160" i="4"/>
  <c r="M160" i="4"/>
  <c r="J161" i="4"/>
  <c r="K161" i="4"/>
  <c r="M161" i="4"/>
  <c r="J162" i="4"/>
  <c r="K162" i="4"/>
  <c r="M162" i="4"/>
  <c r="J163" i="4"/>
  <c r="K163" i="4"/>
  <c r="M163" i="4"/>
  <c r="J164" i="4"/>
  <c r="K164" i="4"/>
  <c r="M164" i="4"/>
  <c r="J165" i="4"/>
  <c r="K165" i="4"/>
  <c r="M165" i="4"/>
  <c r="J166" i="4"/>
  <c r="K166" i="4"/>
  <c r="M166" i="4"/>
  <c r="J167" i="4"/>
  <c r="K167" i="4"/>
  <c r="M167" i="4"/>
  <c r="J168" i="4"/>
  <c r="K168" i="4"/>
  <c r="M168" i="4"/>
  <c r="J169" i="4"/>
  <c r="K169" i="4"/>
  <c r="M169" i="4"/>
  <c r="J170" i="4"/>
  <c r="K170" i="4"/>
  <c r="M170" i="4"/>
  <c r="J171" i="4"/>
  <c r="K171" i="4"/>
  <c r="M171" i="4"/>
  <c r="J172" i="4"/>
  <c r="K172" i="4"/>
  <c r="M172" i="4"/>
  <c r="J173" i="4"/>
  <c r="K173" i="4"/>
  <c r="M173" i="4"/>
  <c r="J174" i="4"/>
  <c r="K174" i="4"/>
  <c r="M174" i="4"/>
  <c r="J175" i="4"/>
  <c r="K175" i="4"/>
  <c r="M175" i="4"/>
  <c r="J176" i="4"/>
  <c r="K176" i="4"/>
  <c r="M176" i="4"/>
  <c r="J177" i="4"/>
  <c r="K177" i="4"/>
  <c r="M177" i="4"/>
  <c r="J178" i="4"/>
  <c r="K178" i="4"/>
  <c r="M178" i="4"/>
  <c r="J179" i="4"/>
  <c r="K179" i="4"/>
  <c r="M179" i="4"/>
  <c r="J180" i="4"/>
  <c r="K180" i="4"/>
  <c r="M180" i="4"/>
  <c r="J181" i="4"/>
  <c r="K181" i="4"/>
  <c r="M181" i="4"/>
  <c r="J182" i="4"/>
  <c r="K182" i="4"/>
  <c r="M182" i="4"/>
  <c r="J183" i="4"/>
  <c r="K183" i="4"/>
  <c r="M183" i="4"/>
  <c r="J184" i="4"/>
  <c r="K184" i="4"/>
  <c r="M184" i="4"/>
  <c r="J185" i="4"/>
  <c r="K185" i="4"/>
  <c r="M185" i="4"/>
  <c r="J186" i="4"/>
  <c r="K186" i="4"/>
  <c r="M186" i="4"/>
  <c r="J187" i="4"/>
  <c r="K187" i="4"/>
  <c r="M187" i="4"/>
  <c r="J188" i="4"/>
  <c r="K188" i="4"/>
  <c r="M188" i="4"/>
  <c r="J189" i="4"/>
  <c r="K189" i="4"/>
  <c r="M189" i="4"/>
  <c r="J190" i="4"/>
  <c r="K190" i="4"/>
  <c r="M190" i="4"/>
  <c r="J191" i="4"/>
  <c r="K191" i="4"/>
  <c r="M191" i="4"/>
  <c r="J192" i="4"/>
  <c r="K192" i="4"/>
  <c r="M192" i="4"/>
  <c r="J193" i="4"/>
  <c r="K193" i="4"/>
  <c r="M193" i="4"/>
  <c r="J194" i="4"/>
  <c r="K194" i="4"/>
  <c r="M194" i="4"/>
  <c r="J195" i="4"/>
  <c r="K195" i="4"/>
  <c r="M195" i="4"/>
  <c r="J196" i="4"/>
  <c r="K196" i="4"/>
  <c r="M196" i="4"/>
  <c r="J197" i="4"/>
  <c r="K197" i="4"/>
  <c r="M197" i="4"/>
  <c r="J198" i="4"/>
  <c r="K198" i="4"/>
  <c r="M198" i="4"/>
  <c r="J199" i="4"/>
  <c r="K199" i="4"/>
  <c r="M199" i="4"/>
  <c r="J200" i="4"/>
  <c r="K200" i="4"/>
  <c r="M200" i="4"/>
  <c r="J201" i="4"/>
  <c r="K201" i="4"/>
  <c r="M201" i="4"/>
  <c r="J202" i="4"/>
  <c r="K202" i="4"/>
  <c r="M202" i="4"/>
  <c r="J203" i="4"/>
  <c r="K203" i="4"/>
  <c r="M203" i="4"/>
  <c r="J204" i="4"/>
  <c r="K204" i="4"/>
  <c r="M204" i="4"/>
  <c r="J205" i="4"/>
  <c r="K205" i="4"/>
  <c r="M205" i="4"/>
  <c r="J206" i="4"/>
  <c r="K206" i="4"/>
  <c r="M206" i="4"/>
  <c r="J207" i="4"/>
  <c r="K207" i="4"/>
  <c r="M207" i="4"/>
  <c r="J208" i="4"/>
  <c r="K208" i="4"/>
  <c r="M208" i="4"/>
  <c r="J209" i="4"/>
  <c r="K209" i="4"/>
  <c r="M209" i="4"/>
  <c r="J210" i="4"/>
  <c r="K210" i="4"/>
  <c r="M210" i="4"/>
  <c r="J211" i="4"/>
  <c r="K211" i="4"/>
  <c r="M211" i="4"/>
  <c r="J212" i="4"/>
  <c r="K212" i="4"/>
  <c r="M212" i="4"/>
  <c r="J213" i="4"/>
  <c r="K213" i="4"/>
  <c r="M213" i="4"/>
  <c r="E65" i="4"/>
  <c r="E64" i="4"/>
  <c r="J4" i="4"/>
  <c r="K4" i="4"/>
  <c r="M4" i="4"/>
  <c r="J5" i="4"/>
  <c r="K5" i="4"/>
  <c r="M5" i="4"/>
  <c r="J6" i="4"/>
  <c r="K6" i="4"/>
  <c r="M6" i="4"/>
  <c r="J7" i="4"/>
  <c r="K7" i="4"/>
  <c r="M7" i="4"/>
  <c r="J8" i="4"/>
  <c r="K8" i="4"/>
  <c r="M8" i="4"/>
  <c r="J9" i="4"/>
  <c r="K9" i="4"/>
  <c r="M9" i="4"/>
  <c r="J10" i="4"/>
  <c r="K10" i="4"/>
  <c r="M10" i="4"/>
  <c r="J11" i="4"/>
  <c r="K11" i="4"/>
  <c r="M11" i="4"/>
  <c r="J12" i="4"/>
  <c r="K12" i="4"/>
  <c r="M12" i="4"/>
  <c r="J13" i="4"/>
  <c r="K13" i="4"/>
  <c r="M13" i="4"/>
  <c r="J14" i="4"/>
  <c r="K14" i="4"/>
  <c r="M14" i="4"/>
  <c r="J15" i="4"/>
  <c r="K15" i="4"/>
  <c r="M15" i="4"/>
  <c r="J16" i="4"/>
  <c r="K16" i="4"/>
  <c r="M16" i="4"/>
  <c r="J17" i="4"/>
  <c r="K17" i="4"/>
  <c r="M17" i="4"/>
  <c r="J18" i="4"/>
  <c r="K18" i="4"/>
  <c r="M18" i="4"/>
  <c r="J19" i="4"/>
  <c r="K19" i="4"/>
  <c r="M19" i="4"/>
  <c r="J20" i="4"/>
  <c r="K20" i="4"/>
  <c r="M20" i="4"/>
  <c r="J21" i="4"/>
  <c r="K21" i="4"/>
  <c r="M21" i="4"/>
  <c r="J22" i="4"/>
  <c r="K22" i="4"/>
  <c r="M22" i="4"/>
  <c r="J23" i="4"/>
  <c r="K23" i="4"/>
  <c r="M23" i="4"/>
  <c r="J24" i="4"/>
  <c r="K24" i="4"/>
  <c r="M24" i="4"/>
  <c r="J25" i="4"/>
  <c r="K25" i="4"/>
  <c r="M25" i="4"/>
  <c r="J26" i="4"/>
  <c r="K26" i="4"/>
  <c r="M26" i="4"/>
  <c r="J27" i="4"/>
  <c r="K27" i="4"/>
  <c r="M27" i="4"/>
  <c r="J28" i="4"/>
  <c r="K28" i="4"/>
  <c r="M28" i="4"/>
  <c r="J29" i="4"/>
  <c r="K29" i="4"/>
  <c r="M29" i="4"/>
  <c r="J30" i="4"/>
  <c r="K30" i="4"/>
  <c r="M30" i="4"/>
  <c r="J31" i="4"/>
  <c r="K31" i="4"/>
  <c r="M31" i="4"/>
  <c r="J32" i="4"/>
  <c r="K32" i="4"/>
  <c r="M32" i="4"/>
  <c r="J33" i="4"/>
  <c r="K33" i="4"/>
  <c r="M33" i="4"/>
  <c r="J34" i="4"/>
  <c r="K34" i="4"/>
  <c r="M34" i="4"/>
  <c r="J35" i="4"/>
  <c r="K35" i="4"/>
  <c r="M35" i="4"/>
  <c r="J36" i="4"/>
  <c r="K36" i="4"/>
  <c r="M36" i="4"/>
  <c r="J37" i="4"/>
  <c r="K37" i="4"/>
  <c r="M37" i="4"/>
  <c r="J38" i="4"/>
  <c r="K38" i="4"/>
  <c r="M38" i="4"/>
  <c r="J39" i="4"/>
  <c r="K39" i="4"/>
  <c r="M39" i="4"/>
  <c r="J40" i="4"/>
  <c r="K40" i="4"/>
  <c r="M40" i="4"/>
  <c r="J41" i="4"/>
  <c r="K41" i="4"/>
  <c r="M41" i="4"/>
  <c r="J42" i="4"/>
  <c r="K42" i="4"/>
  <c r="M42" i="4"/>
  <c r="J43" i="4"/>
  <c r="K43" i="4"/>
  <c r="M43" i="4"/>
  <c r="J44" i="4"/>
  <c r="K44" i="4"/>
  <c r="M44" i="4"/>
  <c r="J45" i="4"/>
  <c r="K45" i="4"/>
  <c r="M45" i="4"/>
  <c r="J46" i="4"/>
  <c r="K46" i="4"/>
  <c r="M46" i="4"/>
  <c r="J47" i="4"/>
  <c r="K47" i="4"/>
  <c r="M47" i="4"/>
  <c r="J48" i="4"/>
  <c r="K48" i="4"/>
  <c r="M48" i="4"/>
  <c r="J49" i="4"/>
  <c r="K49" i="4"/>
  <c r="M49" i="4"/>
  <c r="J50" i="4"/>
  <c r="K50" i="4"/>
  <c r="M50" i="4"/>
  <c r="J51" i="4"/>
  <c r="K51" i="4"/>
  <c r="M51" i="4"/>
  <c r="J52" i="4"/>
  <c r="K52" i="4"/>
  <c r="M52" i="4"/>
  <c r="J53" i="4"/>
  <c r="K53" i="4"/>
  <c r="M53" i="4"/>
  <c r="J54" i="4"/>
  <c r="K54" i="4"/>
  <c r="M54" i="4"/>
  <c r="J55" i="4"/>
  <c r="K55" i="4"/>
  <c r="M55" i="4"/>
  <c r="J56" i="4"/>
  <c r="K56" i="4"/>
  <c r="M56" i="4"/>
  <c r="J57" i="4"/>
  <c r="K57" i="4"/>
  <c r="M57" i="4"/>
  <c r="J58" i="4"/>
  <c r="K58" i="4"/>
  <c r="M58" i="4"/>
  <c r="J59" i="4"/>
  <c r="K59" i="4"/>
  <c r="M59" i="4"/>
  <c r="J60" i="4"/>
  <c r="K60" i="4"/>
  <c r="M60" i="4"/>
  <c r="J61" i="4"/>
  <c r="K61" i="4"/>
  <c r="M61" i="4"/>
  <c r="J62" i="4"/>
  <c r="K62" i="4"/>
  <c r="M62" i="4"/>
  <c r="J63" i="4"/>
  <c r="K63" i="4"/>
  <c r="M63" i="4"/>
  <c r="M3" i="4"/>
  <c r="K3" i="4"/>
  <c r="J3" i="4"/>
  <c r="AA49" i="3"/>
  <c r="Q8" i="3"/>
  <c r="AA8" i="3"/>
  <c r="AH15" i="3"/>
  <c r="R49" i="3"/>
  <c r="I49" i="3"/>
  <c r="AA40" i="3"/>
  <c r="R40" i="3"/>
  <c r="I40" i="3"/>
  <c r="AA31" i="3"/>
  <c r="R31" i="3"/>
  <c r="I31" i="3"/>
  <c r="AA22" i="3"/>
  <c r="R22" i="3"/>
  <c r="I22" i="3"/>
  <c r="H9" i="3"/>
  <c r="H7" i="3"/>
  <c r="Q7" i="3"/>
  <c r="Q6" i="3"/>
  <c r="H8" i="3"/>
  <c r="B52" i="3"/>
  <c r="I53" i="3"/>
  <c r="X52" i="3"/>
  <c r="AH216" i="3"/>
  <c r="AH125" i="3"/>
  <c r="AH60" i="3"/>
  <c r="AH316" i="3"/>
  <c r="AH97" i="3"/>
  <c r="AH353" i="3"/>
  <c r="AH130" i="3"/>
  <c r="AH31" i="3"/>
  <c r="AH224" i="3"/>
  <c r="AH355" i="3"/>
  <c r="AH261" i="3"/>
  <c r="AH38" i="3"/>
  <c r="AH294" i="3"/>
  <c r="AH317" i="3"/>
  <c r="AH228" i="3"/>
  <c r="AH367" i="3"/>
  <c r="AH265" i="3"/>
  <c r="AH42" i="3"/>
  <c r="AH298" i="3"/>
  <c r="AH116" i="3"/>
  <c r="AH227" i="3"/>
  <c r="AH158" i="3"/>
  <c r="AH168" i="3"/>
  <c r="AH179" i="3"/>
  <c r="AH205" i="3"/>
  <c r="AH283" i="3"/>
  <c r="AH238" i="3"/>
  <c r="AH311" i="3"/>
  <c r="AH131" i="3"/>
  <c r="AH27" i="3"/>
  <c r="AH140" i="3"/>
  <c r="AH83" i="3"/>
  <c r="AH177" i="3"/>
  <c r="AH199" i="3"/>
  <c r="AH210" i="3"/>
  <c r="AH215" i="3"/>
  <c r="AH223" i="3"/>
  <c r="AH80" i="3"/>
  <c r="AH336" i="3"/>
  <c r="AH117" i="3"/>
  <c r="AH373" i="3"/>
  <c r="AH150" i="3"/>
  <c r="AH63" i="3"/>
  <c r="AH111" i="3"/>
  <c r="AH159" i="3"/>
  <c r="AH349" i="3"/>
  <c r="AH124" i="3"/>
  <c r="AH161" i="3"/>
  <c r="AH194" i="3"/>
  <c r="AH288" i="3"/>
  <c r="AH325" i="3"/>
  <c r="AH358" i="3"/>
  <c r="AH292" i="3"/>
  <c r="AH329" i="3"/>
  <c r="AH362" i="3"/>
  <c r="AH218" i="3"/>
  <c r="AH232" i="3"/>
  <c r="AH269" i="3"/>
  <c r="AH302" i="3"/>
  <c r="AH186" i="3"/>
  <c r="AH204" i="3"/>
  <c r="AH241" i="3"/>
  <c r="AH274" i="3"/>
  <c r="AH239" i="3"/>
  <c r="AH95" i="3"/>
  <c r="AH211" i="3"/>
  <c r="AH243" i="3"/>
  <c r="AH189" i="3"/>
  <c r="AH248" i="3"/>
  <c r="AH221" i="3"/>
  <c r="AH92" i="3"/>
  <c r="AH348" i="3"/>
  <c r="AH129" i="3"/>
  <c r="AH55" i="3"/>
  <c r="AH162" i="3"/>
  <c r="AH91" i="3"/>
  <c r="AH256" i="3"/>
  <c r="AH37" i="3"/>
  <c r="AH293" i="3"/>
  <c r="AH70" i="3"/>
  <c r="AH326" i="3"/>
  <c r="AH171" i="3"/>
  <c r="AH260" i="3"/>
  <c r="AH41" i="3"/>
  <c r="AH297" i="3"/>
  <c r="AH74" i="3"/>
  <c r="AH330" i="3"/>
  <c r="AH212" i="3"/>
  <c r="AH90" i="3"/>
  <c r="AH286" i="3"/>
  <c r="AH200" i="3"/>
  <c r="AH275" i="3"/>
  <c r="AH237" i="3"/>
  <c r="AH375" i="3"/>
  <c r="AH270" i="3"/>
  <c r="AH370" i="3"/>
  <c r="AH58" i="3"/>
  <c r="AH62" i="3"/>
  <c r="AH172" i="3"/>
  <c r="AH191" i="3"/>
  <c r="AH209" i="3"/>
  <c r="AH295" i="3"/>
  <c r="AH242" i="3"/>
  <c r="AH57" i="3"/>
  <c r="AH157" i="3"/>
  <c r="AH112" i="3"/>
  <c r="AH368" i="3"/>
  <c r="AH149" i="3"/>
  <c r="AH119" i="3"/>
  <c r="AH182" i="3"/>
  <c r="AH147" i="3"/>
  <c r="AH25" i="3"/>
  <c r="AH127" i="3"/>
  <c r="AH280" i="3"/>
  <c r="AH23" i="3"/>
  <c r="AH155" i="3"/>
  <c r="AH32" i="3"/>
  <c r="AH69" i="3"/>
  <c r="AH102" i="3"/>
  <c r="AH36" i="3"/>
  <c r="AH73" i="3"/>
  <c r="AH106" i="3"/>
  <c r="AH276" i="3"/>
  <c r="AH263" i="3"/>
  <c r="AH379" i="3"/>
  <c r="AH46" i="3"/>
  <c r="AH135" i="3"/>
  <c r="AH222" i="3"/>
  <c r="AH291" i="3"/>
  <c r="AH18" i="3"/>
  <c r="AH185" i="3"/>
  <c r="AH144" i="3"/>
  <c r="AH181" i="3"/>
  <c r="AH214" i="3"/>
  <c r="AH153" i="3"/>
  <c r="AH24" i="3"/>
  <c r="AH56" i="3"/>
  <c r="AH312" i="3"/>
  <c r="AH30" i="3"/>
  <c r="AH156" i="3"/>
  <c r="AH139" i="3"/>
  <c r="AH193" i="3"/>
  <c r="AH251" i="3"/>
  <c r="AH226" i="3"/>
  <c r="AH64" i="3"/>
  <c r="AH320" i="3"/>
  <c r="AH101" i="3"/>
  <c r="AH357" i="3"/>
  <c r="AH134" i="3"/>
  <c r="AH35" i="3"/>
  <c r="AH68" i="3"/>
  <c r="AH324" i="3"/>
  <c r="AH105" i="3"/>
  <c r="AH361" i="3"/>
  <c r="AH138" i="3"/>
  <c r="AH39" i="3"/>
  <c r="AH340" i="3"/>
  <c r="AH346" i="3"/>
  <c r="AH371" i="3"/>
  <c r="AH264" i="3"/>
  <c r="AH45" i="3"/>
  <c r="AH301" i="3"/>
  <c r="AH78" i="3"/>
  <c r="AH334" i="3"/>
  <c r="AH323" i="3"/>
  <c r="AH282" i="3"/>
  <c r="AH350" i="3"/>
  <c r="AH236" i="3"/>
  <c r="AH17" i="3"/>
  <c r="AH273" i="3"/>
  <c r="AH50" i="3"/>
  <c r="AH306" i="3"/>
  <c r="AH345" i="3"/>
  <c r="AH126" i="3"/>
  <c r="AH176" i="3"/>
  <c r="AH203" i="3"/>
  <c r="AH213" i="3"/>
  <c r="AH307" i="3"/>
  <c r="AH246" i="3"/>
  <c r="AH335" i="3"/>
  <c r="AH281" i="3"/>
  <c r="AH143" i="3"/>
  <c r="AH284" i="3"/>
  <c r="AH67" i="3"/>
  <c r="AH88" i="3"/>
  <c r="AH344" i="3"/>
  <c r="AH190" i="3"/>
  <c r="AH188" i="3"/>
  <c r="AH235" i="3"/>
  <c r="AH225" i="3"/>
  <c r="AH343" i="3"/>
  <c r="AH258" i="3"/>
  <c r="AH96" i="3"/>
  <c r="AH352" i="3"/>
  <c r="AH133" i="3"/>
  <c r="AH75" i="3"/>
  <c r="AH166" i="3"/>
  <c r="AH103" i="3"/>
  <c r="AH100" i="3"/>
  <c r="AH356" i="3"/>
  <c r="AH137" i="3"/>
  <c r="AH87" i="3"/>
  <c r="AH170" i="3"/>
  <c r="AH115" i="3"/>
  <c r="AH315" i="3"/>
  <c r="AH255" i="3"/>
  <c r="AH40" i="3"/>
  <c r="AH296" i="3"/>
  <c r="AH77" i="3"/>
  <c r="AH333" i="3"/>
  <c r="AH110" i="3"/>
  <c r="AH366" i="3"/>
  <c r="AH148" i="3"/>
  <c r="AH378" i="3"/>
  <c r="AH183" i="3"/>
  <c r="AH268" i="3"/>
  <c r="AH49" i="3"/>
  <c r="AH305" i="3"/>
  <c r="AH82" i="3"/>
  <c r="AH338" i="3"/>
  <c r="AH319" i="3"/>
  <c r="AH318" i="3"/>
  <c r="AH208" i="3"/>
  <c r="AH303" i="3"/>
  <c r="AH245" i="3"/>
  <c r="AH22" i="3"/>
  <c r="AH278" i="3"/>
  <c r="AH20" i="3"/>
  <c r="AH377" i="3"/>
  <c r="AH94" i="3"/>
  <c r="AH65" i="3"/>
  <c r="AH178" i="3"/>
  <c r="AH120" i="3"/>
  <c r="AH327" i="3"/>
  <c r="AH19" i="3"/>
  <c r="AH220" i="3"/>
  <c r="AH339" i="3"/>
  <c r="AH257" i="3"/>
  <c r="AH34" i="3"/>
  <c r="AH290" i="3"/>
  <c r="AH128" i="3"/>
  <c r="AH47" i="3"/>
  <c r="AH165" i="3"/>
  <c r="AH163" i="3"/>
  <c r="AH198" i="3"/>
  <c r="AH195" i="3"/>
  <c r="AH132" i="3"/>
  <c r="AH59" i="3"/>
  <c r="AH169" i="3"/>
  <c r="AH175" i="3"/>
  <c r="AH202" i="3"/>
  <c r="AH207" i="3"/>
  <c r="AH121" i="3"/>
  <c r="AH376" i="3"/>
  <c r="AH72" i="3"/>
  <c r="AH328" i="3"/>
  <c r="AH109" i="3"/>
  <c r="AH365" i="3"/>
  <c r="AH142" i="3"/>
  <c r="AH43" i="3"/>
  <c r="AH372" i="3"/>
  <c r="AH347" i="3"/>
  <c r="AH44" i="3"/>
  <c r="AH300" i="3"/>
  <c r="AH81" i="3"/>
  <c r="AH337" i="3"/>
  <c r="AH114" i="3"/>
  <c r="AH51" i="3"/>
  <c r="AH122" i="3"/>
  <c r="AH359" i="3"/>
  <c r="AH240" i="3"/>
  <c r="AH21" i="3"/>
  <c r="AH277" i="3"/>
  <c r="AH54" i="3"/>
  <c r="AH310" i="3"/>
  <c r="AH84" i="3"/>
  <c r="AH26" i="3"/>
  <c r="AH254" i="3"/>
  <c r="AH180" i="3"/>
  <c r="AH79" i="3"/>
  <c r="AH93" i="3"/>
  <c r="AH98" i="3"/>
  <c r="AH192" i="3"/>
  <c r="AH229" i="3"/>
  <c r="AH262" i="3"/>
  <c r="AH196" i="3"/>
  <c r="AH267" i="3"/>
  <c r="AH363" i="3"/>
  <c r="AH52" i="3"/>
  <c r="AH331" i="3"/>
  <c r="AH71" i="3"/>
  <c r="AH187" i="3"/>
  <c r="AH219" i="3"/>
  <c r="AH253" i="3"/>
  <c r="AH364" i="3"/>
  <c r="AH107" i="3"/>
  <c r="AH48" i="3"/>
  <c r="AH85" i="3"/>
  <c r="AH118" i="3"/>
  <c r="AH308" i="3"/>
  <c r="AH152" i="3"/>
  <c r="AH61" i="3"/>
  <c r="AH279" i="3"/>
  <c r="AH252" i="3"/>
  <c r="AH33" i="3"/>
  <c r="AH289" i="3"/>
  <c r="AH66" i="3"/>
  <c r="AH322" i="3"/>
  <c r="AH160" i="3"/>
  <c r="AH151" i="3"/>
  <c r="AH197" i="3"/>
  <c r="AH259" i="3"/>
  <c r="AH230" i="3"/>
  <c r="AH287" i="3"/>
  <c r="AH164" i="3"/>
  <c r="AH167" i="3"/>
  <c r="AH201" i="3"/>
  <c r="AH271" i="3"/>
  <c r="AH234" i="3"/>
  <c r="AH299" i="3"/>
  <c r="AH217" i="3"/>
  <c r="AH285" i="3"/>
  <c r="AH104" i="3"/>
  <c r="AH360" i="3"/>
  <c r="AH141" i="3"/>
  <c r="AH99" i="3"/>
  <c r="AH174" i="3"/>
  <c r="AH123" i="3"/>
  <c r="AH89" i="3"/>
  <c r="AH29" i="3"/>
  <c r="AH76" i="3"/>
  <c r="AH332" i="3"/>
  <c r="AH113" i="3"/>
  <c r="AH369" i="3"/>
  <c r="AH146" i="3"/>
  <c r="AH231" i="3"/>
  <c r="AH250" i="3"/>
  <c r="AH380" i="3"/>
  <c r="AH272" i="3"/>
  <c r="AH53" i="3"/>
  <c r="AH309" i="3"/>
  <c r="AH86" i="3"/>
  <c r="AH342" i="3"/>
  <c r="AH154" i="3"/>
  <c r="AH28" i="3"/>
  <c r="AH321" i="3"/>
  <c r="AH354" i="3"/>
  <c r="AH247" i="3"/>
  <c r="AH351" i="3"/>
  <c r="AH16" i="3"/>
  <c r="AH233" i="3"/>
  <c r="AH266" i="3"/>
  <c r="AH313" i="3"/>
  <c r="AH136" i="3"/>
  <c r="AH173" i="3"/>
  <c r="AH206" i="3"/>
  <c r="AH249" i="3"/>
  <c r="AH108" i="3"/>
  <c r="AH145" i="3"/>
  <c r="AH244" i="3"/>
  <c r="AH304" i="3"/>
  <c r="AH341" i="3"/>
  <c r="AH374" i="3"/>
  <c r="AH314" i="3"/>
  <c r="AH184" i="3"/>
</calcChain>
</file>

<file path=xl/comments1.xml><?xml version="1.0" encoding="utf-8"?>
<comments xmlns="http://schemas.openxmlformats.org/spreadsheetml/2006/main">
  <authors>
    <author>hxy</author>
  </authors>
  <commentList>
    <comment ref="T3" authorId="0" shapeId="0">
      <text>
        <r>
          <rPr>
            <b/>
            <sz val="8"/>
            <color indexed="81"/>
            <rFont val="Tahoma"/>
            <family val="2"/>
          </rPr>
          <t>Delete the days school is closed.</t>
        </r>
        <r>
          <rPr>
            <sz val="8"/>
            <color indexed="81"/>
            <rFont val="Tahoma"/>
            <family val="2"/>
          </rPr>
          <t xml:space="preserve">
</t>
        </r>
      </text>
    </comment>
    <comment ref="AF15" authorId="0" shapeId="0">
      <text>
        <r>
          <rPr>
            <b/>
            <sz val="9"/>
            <color indexed="81"/>
            <rFont val="Tahoma"/>
            <family val="2"/>
          </rPr>
          <t>hxy:</t>
        </r>
        <r>
          <rPr>
            <sz val="9"/>
            <color indexed="81"/>
            <rFont val="Tahoma"/>
            <family val="2"/>
          </rPr>
          <t xml:space="preserve">
change every year accordingly</t>
        </r>
      </text>
    </comment>
    <comment ref="AG15" authorId="0" shapeId="0">
      <text>
        <r>
          <rPr>
            <b/>
            <sz val="9"/>
            <color indexed="81"/>
            <rFont val="Tahoma"/>
            <family val="2"/>
          </rPr>
          <t>hxy:</t>
        </r>
        <r>
          <rPr>
            <sz val="9"/>
            <color indexed="81"/>
            <rFont val="Tahoma"/>
            <family val="2"/>
          </rPr>
          <t xml:space="preserve">
Change every year accordingly</t>
        </r>
      </text>
    </comment>
  </commentList>
</comments>
</file>

<file path=xl/comments2.xml><?xml version="1.0" encoding="utf-8"?>
<comments xmlns="http://schemas.openxmlformats.org/spreadsheetml/2006/main">
  <authors>
    <author>hxy</author>
  </authors>
  <commentList>
    <comment ref="A1" authorId="0" shapeId="0">
      <text>
        <r>
          <rPr>
            <sz val="8"/>
            <color indexed="81"/>
            <rFont val="Tahoma"/>
            <family val="2"/>
          </rPr>
          <t>How to Update this sheet: Copy data from Elena's file into query " Rates_Update".  Open query "Rates_Calendar" and copy paste data into this sheet.</t>
        </r>
      </text>
    </comment>
    <comment ref="J1" authorId="0" shapeId="0">
      <text>
        <r>
          <rPr>
            <b/>
            <sz val="8"/>
            <color indexed="81"/>
            <rFont val="Tahoma"/>
            <family val="2"/>
          </rPr>
          <t>After add or change rate data, these two green column have to be updated.</t>
        </r>
        <r>
          <rPr>
            <sz val="8"/>
            <color indexed="81"/>
            <rFont val="Tahoma"/>
            <family val="2"/>
          </rPr>
          <t xml:space="preserve">
</t>
        </r>
      </text>
    </comment>
  </commentList>
</comments>
</file>

<file path=xl/sharedStrings.xml><?xml version="1.0" encoding="utf-8"?>
<sst xmlns="http://schemas.openxmlformats.org/spreadsheetml/2006/main" count="1612" uniqueCount="583">
  <si>
    <t>Program Code:</t>
  </si>
  <si>
    <t>Private School Name:</t>
  </si>
  <si>
    <t>Program Name:</t>
  </si>
  <si>
    <t>S</t>
  </si>
  <si>
    <t>M</t>
  </si>
  <si>
    <t>T</t>
  </si>
  <si>
    <t>W</t>
  </si>
  <si>
    <t>F</t>
  </si>
  <si>
    <t>Program Type:</t>
  </si>
  <si>
    <t>Calendar Information:</t>
  </si>
  <si>
    <t xml:space="preserve">A. </t>
  </si>
  <si>
    <t xml:space="preserve">B. </t>
  </si>
  <si>
    <t>Total Days</t>
  </si>
  <si>
    <t>in Session</t>
  </si>
  <si>
    <t>Other Information</t>
  </si>
  <si>
    <t>Date:</t>
  </si>
  <si>
    <t>Printed Name of Person Completing Form:</t>
  </si>
  <si>
    <t>Phone#:</t>
  </si>
  <si>
    <t>Title of Person Completing Form:</t>
  </si>
  <si>
    <t>Fax #:</t>
  </si>
  <si>
    <t>Contact person if not same as person above:</t>
  </si>
  <si>
    <t>E-Mail:</t>
  </si>
  <si>
    <t>Prog_Code</t>
  </si>
  <si>
    <t>type</t>
  </si>
  <si>
    <t>School_Name</t>
  </si>
  <si>
    <t>Prog_Name</t>
  </si>
  <si>
    <t>Rate_ann</t>
  </si>
  <si>
    <t>Rate_daily</t>
  </si>
  <si>
    <t>start_date</t>
  </si>
  <si>
    <t>end_date</t>
  </si>
  <si>
    <t>total_days</t>
  </si>
  <si>
    <t xml:space="preserve">Annual Rate: </t>
  </si>
  <si>
    <t>Daily Rate:</t>
  </si>
  <si>
    <t>Saving the file</t>
  </si>
  <si>
    <t xml:space="preserve">SAVE TO YOUR HARD DRIVE FIRST, DO NOT WORK ON THE WEB! </t>
  </si>
  <si>
    <t xml:space="preserve"> </t>
  </si>
  <si>
    <t>OSD Approved Total Days:</t>
  </si>
  <si>
    <t>In Session</t>
  </si>
  <si>
    <t>IN Session</t>
  </si>
  <si>
    <t xml:space="preserve">Grand Total of Days is in Session for the Entire Fiscal Year: </t>
  </si>
  <si>
    <t xml:space="preserve">  </t>
  </si>
  <si>
    <r>
      <t xml:space="preserve">Program Information: </t>
    </r>
    <r>
      <rPr>
        <u/>
        <sz val="10"/>
        <rFont val="Arial"/>
        <family val="2"/>
      </rPr>
      <t>(Select your program code from the dropdown)</t>
    </r>
  </si>
  <si>
    <t>E</t>
  </si>
  <si>
    <t>G</t>
  </si>
  <si>
    <t>H</t>
  </si>
  <si>
    <t>B</t>
  </si>
  <si>
    <t>C</t>
  </si>
  <si>
    <t>D</t>
  </si>
  <si>
    <t>Col</t>
  </si>
  <si>
    <t>Row</t>
  </si>
  <si>
    <t>Q</t>
  </si>
  <si>
    <t>K</t>
  </si>
  <si>
    <t>L</t>
  </si>
  <si>
    <t>N</t>
  </si>
  <si>
    <t>O</t>
  </si>
  <si>
    <t>P</t>
  </si>
  <si>
    <t>V</t>
  </si>
  <si>
    <t>X</t>
  </si>
  <si>
    <t>Y</t>
  </si>
  <si>
    <t>Z</t>
  </si>
  <si>
    <t>U</t>
  </si>
  <si>
    <t>awise@doe.mass.edu.</t>
  </si>
  <si>
    <t>If program operates 365 days, complete Other Information below and proceed to saving the file instructions.</t>
  </si>
  <si>
    <t>June 2018</t>
  </si>
  <si>
    <t xml:space="preserve">Once you have entered the dates that are open/closed, click the "Save Data" button located in the upper right hand corner of this sheet. The file will be automatically saved as "18CBxxxxx.xls" (xxxxx represents the program code). Please email a copy of this file to Aquarius Wise at </t>
  </si>
  <si>
    <t>FY 2018 - 2019 Private School Calendar</t>
  </si>
  <si>
    <t>July 2018</t>
  </si>
  <si>
    <t>August 2018</t>
  </si>
  <si>
    <t>Note: For summer programs operating  in June 2018 - Delete the dates school is NOT open.</t>
  </si>
  <si>
    <t>September 2018</t>
  </si>
  <si>
    <t>October 2018</t>
  </si>
  <si>
    <t>Aug 2018</t>
  </si>
  <si>
    <t>Sept 2018</t>
  </si>
  <si>
    <t>Oct 2018</t>
  </si>
  <si>
    <t>November 2018</t>
  </si>
  <si>
    <t>Nov 2018</t>
  </si>
  <si>
    <t>December 2018</t>
  </si>
  <si>
    <t>Dec 2018</t>
  </si>
  <si>
    <t>January 2019</t>
  </si>
  <si>
    <t>Jan 2019</t>
  </si>
  <si>
    <t>Feburary 2019</t>
  </si>
  <si>
    <t>Feb 2019</t>
  </si>
  <si>
    <t>March 2019</t>
  </si>
  <si>
    <t>Mar 2019</t>
  </si>
  <si>
    <t>April 2019</t>
  </si>
  <si>
    <t>May 2019</t>
  </si>
  <si>
    <t>June 2019</t>
  </si>
  <si>
    <t>Amego</t>
  </si>
  <si>
    <t>Day</t>
  </si>
  <si>
    <t xml:space="preserve">Amego School Day </t>
  </si>
  <si>
    <t>5017B</t>
  </si>
  <si>
    <t>Res Ed</t>
  </si>
  <si>
    <t>Autistic</t>
  </si>
  <si>
    <t>5017A</t>
  </si>
  <si>
    <t>Archway, Inc.</t>
  </si>
  <si>
    <t>Archway</t>
  </si>
  <si>
    <t>5034A</t>
  </si>
  <si>
    <t>Beverly School for the Deaf</t>
  </si>
  <si>
    <t>BSD</t>
  </si>
  <si>
    <t>5134B</t>
  </si>
  <si>
    <t>Child. Comm. Ctr.</t>
  </si>
  <si>
    <t>5134C</t>
  </si>
  <si>
    <t>Boston College Campus School</t>
  </si>
  <si>
    <t>Campus School</t>
  </si>
  <si>
    <t>5157A</t>
  </si>
  <si>
    <t>Boston Higashi School</t>
  </si>
  <si>
    <t>Day Education</t>
  </si>
  <si>
    <t>5154A</t>
  </si>
  <si>
    <t>Residential Ed.</t>
  </si>
  <si>
    <t>5154B</t>
  </si>
  <si>
    <t>Residential Ed. 365</t>
  </si>
  <si>
    <t>5154C</t>
  </si>
  <si>
    <t>Brandon Residential Treatment Center</t>
  </si>
  <si>
    <t>Intensive Res.</t>
  </si>
  <si>
    <t>5160D</t>
  </si>
  <si>
    <t>Intensive Day</t>
  </si>
  <si>
    <t>5160C</t>
  </si>
  <si>
    <t>Broccoli Hall, Inc.</t>
  </si>
  <si>
    <t>Corwin-Russell</t>
  </si>
  <si>
    <t>5165A</t>
  </si>
  <si>
    <t>Camp Sunshine Day</t>
  </si>
  <si>
    <t>Reed Academy Day</t>
  </si>
  <si>
    <t>5947C</t>
  </si>
  <si>
    <t>Reed Academy</t>
  </si>
  <si>
    <t>5947A</t>
  </si>
  <si>
    <t>Cardinal Cushing School &amp; Training Ctr.</t>
  </si>
  <si>
    <t>Braintree St. Coletta</t>
  </si>
  <si>
    <t>6012A</t>
  </si>
  <si>
    <t>Day/Vocational</t>
  </si>
  <si>
    <t>5296A</t>
  </si>
  <si>
    <t>Residential</t>
  </si>
  <si>
    <t>5296C</t>
  </si>
  <si>
    <t>Center for Applied Behavioral Instuction</t>
  </si>
  <si>
    <t>Day Program</t>
  </si>
  <si>
    <t>5224A</t>
  </si>
  <si>
    <t>Center for School Crisis Inter. &amp; Assess.</t>
  </si>
  <si>
    <t>Center School</t>
  </si>
  <si>
    <t>5227B</t>
  </si>
  <si>
    <t>Children's Study Home</t>
  </si>
  <si>
    <t>Curtis Blake Day School</t>
  </si>
  <si>
    <t>5249G</t>
  </si>
  <si>
    <t>Mill Pond Day Program</t>
  </si>
  <si>
    <t>5249A</t>
  </si>
  <si>
    <t>Clarke School for the Deaf</t>
  </si>
  <si>
    <t>5257A</t>
  </si>
  <si>
    <t>Preschool</t>
  </si>
  <si>
    <t>5257B</t>
  </si>
  <si>
    <t>Clarke School East</t>
  </si>
  <si>
    <t>5257D</t>
  </si>
  <si>
    <t>Clearway School, Inc.</t>
  </si>
  <si>
    <t>Summer</t>
  </si>
  <si>
    <t>5258B</t>
  </si>
  <si>
    <t>766 School</t>
  </si>
  <si>
    <t>5258A</t>
  </si>
  <si>
    <t>Community Therapeutic Day School</t>
  </si>
  <si>
    <t>5265B</t>
  </si>
  <si>
    <t>Day School</t>
  </si>
  <si>
    <t>5265A</t>
  </si>
  <si>
    <t>COMPASS, Inc.</t>
  </si>
  <si>
    <t>766 Day School</t>
  </si>
  <si>
    <t>5110C</t>
  </si>
  <si>
    <t>Short Term Crisis</t>
  </si>
  <si>
    <t>5110B</t>
  </si>
  <si>
    <t>5110A</t>
  </si>
  <si>
    <t>Cotting School, Inc.</t>
  </si>
  <si>
    <t>Cotting Day</t>
  </si>
  <si>
    <t>5274A</t>
  </si>
  <si>
    <t>Cotting Summer</t>
  </si>
  <si>
    <t>5274B</t>
  </si>
  <si>
    <t>Hopehouse</t>
  </si>
  <si>
    <t>5274E</t>
  </si>
  <si>
    <t>Crossroads School  Children, Inc.</t>
  </si>
  <si>
    <t>Crossroads School</t>
  </si>
  <si>
    <t>5272A</t>
  </si>
  <si>
    <t>Crystal Springs, Inc.</t>
  </si>
  <si>
    <t>Main Program</t>
  </si>
  <si>
    <t>5297A</t>
  </si>
  <si>
    <t>Cutchins Programs for Children &amp; Fam.</t>
  </si>
  <si>
    <t>New Directions</t>
  </si>
  <si>
    <t>5811A</t>
  </si>
  <si>
    <t>Devereux Foundation of Mass., Inc.</t>
  </si>
  <si>
    <t>Resid. Treatment</t>
  </si>
  <si>
    <t>5324A</t>
  </si>
  <si>
    <t>West Meadow</t>
  </si>
  <si>
    <t>5324B</t>
  </si>
  <si>
    <t>5324P</t>
  </si>
  <si>
    <t>Dr. Franklin Perkins School, Inc.</t>
  </si>
  <si>
    <t>Intensive</t>
  </si>
  <si>
    <t>5887A</t>
  </si>
  <si>
    <t xml:space="preserve">Day </t>
  </si>
  <si>
    <t>5887B</t>
  </si>
  <si>
    <t>Evergreen Center, Inc.</t>
  </si>
  <si>
    <t>Multi H.</t>
  </si>
  <si>
    <t>5385B</t>
  </si>
  <si>
    <t>BDU</t>
  </si>
  <si>
    <t>5385A</t>
  </si>
  <si>
    <t>Fall River Deaconess, Inc.</t>
  </si>
  <si>
    <t>Residential Program</t>
  </si>
  <si>
    <t>5303A</t>
  </si>
  <si>
    <t>5303C</t>
  </si>
  <si>
    <t>Franciscan Children's Hospital</t>
  </si>
  <si>
    <t>Kennedy Day</t>
  </si>
  <si>
    <t>5582A</t>
  </si>
  <si>
    <t>F. L. Chamberlain School, Inc.</t>
  </si>
  <si>
    <t>365 Day Residential</t>
  </si>
  <si>
    <t>5238F</t>
  </si>
  <si>
    <t>5238E</t>
  </si>
  <si>
    <t>Hillcrest Educational Centers, Inc.</t>
  </si>
  <si>
    <t>Autism Spectrum Disorders</t>
  </si>
  <si>
    <t>5088G</t>
  </si>
  <si>
    <t>Hillcrest</t>
  </si>
  <si>
    <t>5088D</t>
  </si>
  <si>
    <t>Intensive Tx Unit</t>
  </si>
  <si>
    <t>5088E</t>
  </si>
  <si>
    <t>Housatonic Academy</t>
  </si>
  <si>
    <t xml:space="preserve">5088F </t>
  </si>
  <si>
    <t>Home for Little Wanderers</t>
  </si>
  <si>
    <t>Southeast Campus Day</t>
  </si>
  <si>
    <t>5095B</t>
  </si>
  <si>
    <t>Southeast Campus Res.</t>
  </si>
  <si>
    <t>5095A</t>
  </si>
  <si>
    <t xml:space="preserve"> Longview Day Program</t>
  </si>
  <si>
    <t>5785A</t>
  </si>
  <si>
    <t>Long View Residential Ed.</t>
  </si>
  <si>
    <t>5785B</t>
  </si>
  <si>
    <t>Hopeful Journeys Education Center, Inc</t>
  </si>
  <si>
    <t xml:space="preserve">Hopeful Journeys </t>
  </si>
  <si>
    <t>5415A</t>
  </si>
  <si>
    <t>Horace Mann</t>
  </si>
  <si>
    <t>Darnell School</t>
  </si>
  <si>
    <t>5488A</t>
  </si>
  <si>
    <t>Institute of Professional Practice</t>
  </si>
  <si>
    <t>Durham Center for Ed.</t>
  </si>
  <si>
    <t>5530C</t>
  </si>
  <si>
    <t>Italian Home for Children, Inc.</t>
  </si>
  <si>
    <t>Italian Home Res</t>
  </si>
  <si>
    <t>5534A</t>
  </si>
  <si>
    <t>Italian Home Day</t>
  </si>
  <si>
    <t>5534B</t>
  </si>
  <si>
    <t>James Farr Academy</t>
  </si>
  <si>
    <t>Farr Academy</t>
  </si>
  <si>
    <t>5381A</t>
  </si>
  <si>
    <t>Farr Academy Summer</t>
  </si>
  <si>
    <t>5381C</t>
  </si>
  <si>
    <t>Judge Baker Children's Center, Inc.</t>
  </si>
  <si>
    <t>Manville-Summer</t>
  </si>
  <si>
    <t>5097B</t>
  </si>
  <si>
    <t>Manville</t>
  </si>
  <si>
    <t>5097A</t>
  </si>
  <si>
    <t>Judge Rotenberg Educational Center</t>
  </si>
  <si>
    <t>Judge Rotenberg</t>
  </si>
  <si>
    <t>5120A</t>
  </si>
  <si>
    <t>Justice Resource Institute</t>
  </si>
  <si>
    <t>Anchor Academy</t>
  </si>
  <si>
    <t>5992D</t>
  </si>
  <si>
    <t>Bay Cove</t>
  </si>
  <si>
    <t>5112B</t>
  </si>
  <si>
    <t>Berkshire Meadows</t>
  </si>
  <si>
    <t>5127C</t>
  </si>
  <si>
    <t>Meadowridge</t>
  </si>
  <si>
    <t>5997F</t>
  </si>
  <si>
    <t>Victor School</t>
  </si>
  <si>
    <t>5127D</t>
  </si>
  <si>
    <t xml:space="preserve"> Granite Day Ed</t>
  </si>
  <si>
    <t>5695A</t>
  </si>
  <si>
    <t>Kennedy Donovan Center</t>
  </si>
  <si>
    <t>Developmental Day</t>
  </si>
  <si>
    <t>5579A</t>
  </si>
  <si>
    <t>Landmark Foundation</t>
  </si>
  <si>
    <t>Landmark Day</t>
  </si>
  <si>
    <t>5607A</t>
  </si>
  <si>
    <t>Landmark Residential</t>
  </si>
  <si>
    <t>5607B</t>
  </si>
  <si>
    <t>Latham Centers, Inc.</t>
  </si>
  <si>
    <t>5957C</t>
  </si>
  <si>
    <t>League School of Boston</t>
  </si>
  <si>
    <t>Day Ed</t>
  </si>
  <si>
    <t>5614A</t>
  </si>
  <si>
    <t>Fine House</t>
  </si>
  <si>
    <t>5614B</t>
  </si>
  <si>
    <t>Learning Ctr. for the Deaf</t>
  </si>
  <si>
    <t>5617G</t>
  </si>
  <si>
    <t>5617H</t>
  </si>
  <si>
    <t>5617I</t>
  </si>
  <si>
    <t>Walden</t>
  </si>
  <si>
    <t>5617B</t>
  </si>
  <si>
    <t>Lighthouse School</t>
  </si>
  <si>
    <t>Comp. Services Prog.</t>
  </si>
  <si>
    <t>5498B</t>
  </si>
  <si>
    <t>Little People's School</t>
  </si>
  <si>
    <t>Learning Prep School</t>
  </si>
  <si>
    <t>5643A</t>
  </si>
  <si>
    <t>MAB Community Services</t>
  </si>
  <si>
    <t>IVY Street School Day Program</t>
  </si>
  <si>
    <t>5685C</t>
  </si>
  <si>
    <t>IVY Street School</t>
  </si>
  <si>
    <t>5685B</t>
  </si>
  <si>
    <t>Margaret Gifford School</t>
  </si>
  <si>
    <t>Gifford School</t>
  </si>
  <si>
    <t>5440A</t>
  </si>
  <si>
    <t>Gifford Summer</t>
  </si>
  <si>
    <t>5440B</t>
  </si>
  <si>
    <t>Mass. Found. for Learning Disabilities</t>
  </si>
  <si>
    <t>White Oak School</t>
  </si>
  <si>
    <t>5049A</t>
  </si>
  <si>
    <t>May Institute</t>
  </si>
  <si>
    <t>Randolph Day</t>
  </si>
  <si>
    <t>5706E</t>
  </si>
  <si>
    <t>Randolph Res.</t>
  </si>
  <si>
    <t>5706B</t>
  </si>
  <si>
    <t xml:space="preserve"> Brockton Rehabilitative D</t>
  </si>
  <si>
    <t>5706G</t>
  </si>
  <si>
    <t>Brockton Rehabilitative R</t>
  </si>
  <si>
    <t>5706H</t>
  </si>
  <si>
    <t>West Springfield</t>
  </si>
  <si>
    <t>5706N</t>
  </si>
  <si>
    <t xml:space="preserve">Meeting Street School </t>
  </si>
  <si>
    <t>Meeting Street school</t>
  </si>
  <si>
    <t>6054A</t>
  </si>
  <si>
    <t>McAuley Nazareth Home for Boys</t>
  </si>
  <si>
    <t>McAuley Nazareth</t>
  </si>
  <si>
    <t>5709B</t>
  </si>
  <si>
    <t>Nazareth Day</t>
  </si>
  <si>
    <t>5709A</t>
  </si>
  <si>
    <t>McLean Hospital, Inc.</t>
  </si>
  <si>
    <t>Arlington-Academy</t>
  </si>
  <si>
    <t>5036A</t>
  </si>
  <si>
    <t>CNS</t>
  </si>
  <si>
    <t>5036I</t>
  </si>
  <si>
    <t>Melmark Home, Inc.</t>
  </si>
  <si>
    <t>Melmark N.E.</t>
  </si>
  <si>
    <t>5710B</t>
  </si>
  <si>
    <t>Melmark Day</t>
  </si>
  <si>
    <t>5710C</t>
  </si>
  <si>
    <t xml:space="preserve">Merrimac Heights Academy </t>
  </si>
  <si>
    <t>Merrimac Heights Academy Day Program</t>
  </si>
  <si>
    <t>5734A</t>
  </si>
  <si>
    <t>Milestones, Inc.</t>
  </si>
  <si>
    <t>Milestones Day School</t>
  </si>
  <si>
    <t>5360A</t>
  </si>
  <si>
    <t>Nashoba Learning Group, Inc.</t>
  </si>
  <si>
    <t xml:space="preserve">Nashoba Learning </t>
  </si>
  <si>
    <t>5752A</t>
  </si>
  <si>
    <t>N. E. Adolescent Research Institute</t>
  </si>
  <si>
    <t>N.E.A.R.I.</t>
  </si>
  <si>
    <t>5760A</t>
  </si>
  <si>
    <t>New England Academy</t>
  </si>
  <si>
    <t>NE Academy</t>
  </si>
  <si>
    <t>5788A</t>
  </si>
  <si>
    <t>New England Center for Children</t>
  </si>
  <si>
    <t>N.E.C.C. Severe</t>
  </si>
  <si>
    <t>5343C</t>
  </si>
  <si>
    <t>N.E.C.C. Residen</t>
  </si>
  <si>
    <t>5343B</t>
  </si>
  <si>
    <t>Intermediate</t>
  </si>
  <si>
    <t>5343E</t>
  </si>
  <si>
    <t>Intensive Instruction</t>
  </si>
  <si>
    <t>5343D</t>
  </si>
  <si>
    <t>New England Pediatric Nursing Home</t>
  </si>
  <si>
    <t>Pediatric</t>
  </si>
  <si>
    <t>5113A</t>
  </si>
  <si>
    <t>Northeast Behavioral Health</t>
  </si>
  <si>
    <t>Solstice Day Program</t>
  </si>
  <si>
    <t>6059A</t>
  </si>
  <si>
    <t>Northeast Center for Youth and Families</t>
  </si>
  <si>
    <t>TCHS</t>
  </si>
  <si>
    <t>5980A</t>
  </si>
  <si>
    <t>5980B</t>
  </si>
  <si>
    <t>Perkins School for the Blind</t>
  </si>
  <si>
    <t>Blind</t>
  </si>
  <si>
    <t>5889D</t>
  </si>
  <si>
    <t>Multi-Impaired</t>
  </si>
  <si>
    <t>5889K</t>
  </si>
  <si>
    <t>Severely Impaired</t>
  </si>
  <si>
    <t>5889M</t>
  </si>
  <si>
    <t>Deaf/Blind/Multi-Impaired</t>
  </si>
  <si>
    <t>5889J</t>
  </si>
  <si>
    <t>5889E</t>
  </si>
  <si>
    <t>5889G</t>
  </si>
  <si>
    <t>5889H</t>
  </si>
  <si>
    <t>5889B</t>
  </si>
  <si>
    <t>Professional Ctr. for Handicapped Child.</t>
  </si>
  <si>
    <t>5253A</t>
  </si>
  <si>
    <t>Protestant Guild for Human Services/DBA The Guild for Human Services</t>
  </si>
  <si>
    <t>Learning Center Day</t>
  </si>
  <si>
    <t>5915A</t>
  </si>
  <si>
    <t>Learning Center Res</t>
  </si>
  <si>
    <t>5915B</t>
  </si>
  <si>
    <t>R. F. Kennedy Action Corps</t>
  </si>
  <si>
    <t>Exp. With Travel</t>
  </si>
  <si>
    <t>5365A</t>
  </si>
  <si>
    <t>RFK Lancaster Program</t>
  </si>
  <si>
    <t>6252A</t>
  </si>
  <si>
    <t>RFK Lancaster Day</t>
  </si>
  <si>
    <t>6252B</t>
  </si>
  <si>
    <t>Realizing Children's Strengths</t>
  </si>
  <si>
    <t>5940A</t>
  </si>
  <si>
    <t>Day Ed.</t>
  </si>
  <si>
    <t>5940B</t>
  </si>
  <si>
    <t>Riverside Community Care</t>
  </si>
  <si>
    <t>Riverside Life Skills</t>
  </si>
  <si>
    <t>5969A</t>
  </si>
  <si>
    <t>Riverview School</t>
  </si>
  <si>
    <t>Riverview</t>
  </si>
  <si>
    <t>5975B</t>
  </si>
  <si>
    <t>Riverview Day</t>
  </si>
  <si>
    <t>5975A</t>
  </si>
  <si>
    <t>Saint Ann's Home, Inc.</t>
  </si>
  <si>
    <t>St. Ann's Day School</t>
  </si>
  <si>
    <t>6002C</t>
  </si>
  <si>
    <t>St. Ann's Residential</t>
  </si>
  <si>
    <t>6002B</t>
  </si>
  <si>
    <t>Summer Day</t>
  </si>
  <si>
    <t>6002D</t>
  </si>
  <si>
    <t>Schools for Children</t>
  </si>
  <si>
    <t>Dearborn Academy</t>
  </si>
  <si>
    <t>5306B</t>
  </si>
  <si>
    <t>Dearborn Summer</t>
  </si>
  <si>
    <t>5306C</t>
  </si>
  <si>
    <t>Seaport Campus</t>
  </si>
  <si>
    <t>5306D</t>
  </si>
  <si>
    <t>SD Associates</t>
  </si>
  <si>
    <t>6056A</t>
  </si>
  <si>
    <t>Seven Hills Foundation, Inc.</t>
  </si>
  <si>
    <t>Groton - Clin Nursery</t>
  </si>
  <si>
    <t>5242A</t>
  </si>
  <si>
    <t>RES Ed</t>
  </si>
  <si>
    <t>Stetson School</t>
  </si>
  <si>
    <t>6120A</t>
  </si>
  <si>
    <t>Specialized Education Services, Inc.</t>
  </si>
  <si>
    <t>High Road School of MA.</t>
  </si>
  <si>
    <t>5177G</t>
  </si>
  <si>
    <t>5177H</t>
  </si>
  <si>
    <t>Springdale Education Center</t>
  </si>
  <si>
    <t>Springdale Ed. Center</t>
  </si>
  <si>
    <t>5227A</t>
  </si>
  <si>
    <t>St. Vincent's Home</t>
  </si>
  <si>
    <t>6040A</t>
  </si>
  <si>
    <t>Spec. Ed. Day</t>
  </si>
  <si>
    <t>6040C</t>
  </si>
  <si>
    <t>Stevens Children's Home</t>
  </si>
  <si>
    <t>Stevens Home</t>
  </si>
  <si>
    <t>6121B</t>
  </si>
  <si>
    <t>Stevens Home  Day Program</t>
  </si>
  <si>
    <t>6121A</t>
  </si>
  <si>
    <t>Summit Academy</t>
  </si>
  <si>
    <t>Sch. for Alt. Learners</t>
  </si>
  <si>
    <t>6125A</t>
  </si>
  <si>
    <t>Valley West Day School</t>
  </si>
  <si>
    <t>Valley West Summer</t>
  </si>
  <si>
    <t>6185B</t>
  </si>
  <si>
    <t>6185A</t>
  </si>
  <si>
    <t>Walker, Inc.</t>
  </si>
  <si>
    <t>Beacon High School</t>
  </si>
  <si>
    <t>6245D</t>
  </si>
  <si>
    <t>Walker School</t>
  </si>
  <si>
    <t>6245A</t>
  </si>
  <si>
    <t>6245C</t>
  </si>
  <si>
    <t>Wayside Youth and Family Support Ntwk.</t>
  </si>
  <si>
    <t>Wayside BTR</t>
  </si>
  <si>
    <t>5985A</t>
  </si>
  <si>
    <t>Wayside Academy</t>
  </si>
  <si>
    <t>5985C</t>
  </si>
  <si>
    <t>Whitney Academy, Inc.</t>
  </si>
  <si>
    <t>6257B</t>
  </si>
  <si>
    <t>Willie Ross School for the Deaf</t>
  </si>
  <si>
    <t>5986C</t>
  </si>
  <si>
    <t>Willow Hill School</t>
  </si>
  <si>
    <t>6052A</t>
  </si>
  <si>
    <t>Youth Opportunities Upheld</t>
  </si>
  <si>
    <t>Educational Prog.</t>
  </si>
  <si>
    <t>5995B</t>
  </si>
  <si>
    <t>Cottage Hill Academy</t>
  </si>
  <si>
    <t>5995C</t>
  </si>
  <si>
    <t>Youth Villages-Germaine Lawrence, Inc.</t>
  </si>
  <si>
    <t>Intensive Treatment</t>
  </si>
  <si>
    <t>6006B</t>
  </si>
  <si>
    <t>6006D</t>
  </si>
  <si>
    <t>5021C</t>
  </si>
  <si>
    <t>American School for the Deaf</t>
  </si>
  <si>
    <t>MA Educational/Day</t>
  </si>
  <si>
    <t>5021E</t>
  </si>
  <si>
    <t>MA Educational/Residential</t>
  </si>
  <si>
    <t>5021G</t>
  </si>
  <si>
    <t>MA PACES 365</t>
  </si>
  <si>
    <t>5276A</t>
  </si>
  <si>
    <t>Crotched Mountain Rehabilitation</t>
  </si>
  <si>
    <t>5276B</t>
  </si>
  <si>
    <t>Medic. Involve</t>
  </si>
  <si>
    <t>5276D</t>
  </si>
  <si>
    <t>5324D</t>
  </si>
  <si>
    <t>Devereux -Ackerman Academey</t>
  </si>
  <si>
    <t xml:space="preserve">Residential/Treatment Services </t>
  </si>
  <si>
    <t>5324E</t>
  </si>
  <si>
    <t>Res. Ed</t>
  </si>
  <si>
    <t>Devereux Glenholme</t>
  </si>
  <si>
    <t>Glenholme</t>
  </si>
  <si>
    <t>5338C</t>
  </si>
  <si>
    <t>Easter Seals of New Hampshire</t>
  </si>
  <si>
    <t>Jolicoeur - Krol Residential - Regular</t>
  </si>
  <si>
    <t>5338E</t>
  </si>
  <si>
    <t>Jolicouer - Zachery Road Residential - Regular</t>
  </si>
  <si>
    <t>5338F</t>
  </si>
  <si>
    <t>Jolicouer - Zachery Road Residential - Intensive</t>
  </si>
  <si>
    <t>5338G</t>
  </si>
  <si>
    <t>Jolicouer - House III Males Residential - Regular</t>
  </si>
  <si>
    <t>5338I</t>
  </si>
  <si>
    <t>Developmental Disabled Middle School - Lancaster - Regular</t>
  </si>
  <si>
    <t>5338J</t>
  </si>
  <si>
    <t>Developmental Disabled Middle School - Lancaster - Int.</t>
  </si>
  <si>
    <t>5341B </t>
  </si>
  <si>
    <t>Lifespan School Solutions/Bradley Schools</t>
  </si>
  <si>
    <t>Standard Rate</t>
  </si>
  <si>
    <t>5341D</t>
  </si>
  <si>
    <t xml:space="preserve"> Intensive Rate</t>
  </si>
  <si>
    <t>5341E</t>
  </si>
  <si>
    <t>5341J</t>
  </si>
  <si>
    <t>5341N</t>
  </si>
  <si>
    <t>Clinical Intensive</t>
  </si>
  <si>
    <t>5341P</t>
  </si>
  <si>
    <t>Partnership Standard Rate</t>
  </si>
  <si>
    <t>5341S</t>
  </si>
  <si>
    <t>Bradley School North, Intensive</t>
  </si>
  <si>
    <t>5341T</t>
  </si>
  <si>
    <t>Bradley School North, Standard</t>
  </si>
  <si>
    <t>5451A</t>
  </si>
  <si>
    <t>Greenwood School</t>
  </si>
  <si>
    <t>5454C</t>
  </si>
  <si>
    <t>Groden Center</t>
  </si>
  <si>
    <t>Resid. Inten.</t>
  </si>
  <si>
    <t>5454E</t>
  </si>
  <si>
    <t>Intensive Day Program 30 hours )</t>
  </si>
  <si>
    <t>5472A</t>
  </si>
  <si>
    <t>Res</t>
  </si>
  <si>
    <t>Grove</t>
  </si>
  <si>
    <t>Grove School</t>
  </si>
  <si>
    <t>5495A</t>
  </si>
  <si>
    <t>HMS School for Children with Cerebral Palsy</t>
  </si>
  <si>
    <t>Residential Program 7 days</t>
  </si>
  <si>
    <t>5495B</t>
  </si>
  <si>
    <t>Extended school Year</t>
  </si>
  <si>
    <t>5620B</t>
  </si>
  <si>
    <t>Learning Clinic</t>
  </si>
  <si>
    <t>5620E</t>
  </si>
  <si>
    <t>5625A</t>
  </si>
  <si>
    <t>Learning Skills Academy, Inc.</t>
  </si>
  <si>
    <t>Learning Skills Academy</t>
  </si>
  <si>
    <t>5625B</t>
  </si>
  <si>
    <t>5730A</t>
  </si>
  <si>
    <t>Meeting Street School</t>
  </si>
  <si>
    <t>Basic</t>
  </si>
  <si>
    <t>5730C</t>
  </si>
  <si>
    <t xml:space="preserve">Standard rate with 1 to 1 </t>
  </si>
  <si>
    <t>5885A</t>
  </si>
  <si>
    <t>Pathways Strategic Teaching Center</t>
  </si>
  <si>
    <t>Pathways</t>
  </si>
  <si>
    <t>6124I</t>
  </si>
  <si>
    <t>Wediko Children's Services</t>
  </si>
  <si>
    <t>Winter/Diag.</t>
  </si>
  <si>
    <t>6263A</t>
  </si>
  <si>
    <t>Wolf School</t>
  </si>
  <si>
    <t>6276C</t>
  </si>
  <si>
    <t>Becket</t>
  </si>
  <si>
    <t>Belgrade</t>
  </si>
  <si>
    <t>6276H</t>
  </si>
  <si>
    <t>Mount Prospect Academy/Campton</t>
  </si>
  <si>
    <t>6276I</t>
  </si>
  <si>
    <t>Mount Prospect Academy/Rummey</t>
  </si>
  <si>
    <t>6276J</t>
  </si>
  <si>
    <t>Mount Prospect Academy/Pike East Haverhill</t>
  </si>
  <si>
    <t>6276M</t>
  </si>
  <si>
    <t>Mount Prospect Academy/ Depot Street</t>
  </si>
  <si>
    <t>6276N</t>
  </si>
  <si>
    <t>Mount Prospect Academy/Plymouth</t>
  </si>
  <si>
    <t>6276P</t>
  </si>
  <si>
    <t>Vermont School for Girls</t>
  </si>
  <si>
    <t xml:space="preserve">6276S </t>
  </si>
  <si>
    <t xml:space="preserve">Green Meadows </t>
  </si>
  <si>
    <t xml:space="preserve">6276T </t>
  </si>
  <si>
    <t>Intensive Residential</t>
  </si>
  <si>
    <t>Programs operating less than 365 days, delete dates school is not in session. Complete Other Information and proceed to saving the file instructions below.  (ONLY for those programs operating summer programs starting in June 2018 see "Note" above)</t>
  </si>
  <si>
    <t>5296E</t>
  </si>
  <si>
    <t>5296F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</si>
</sst>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6" formatCode="m/d/yy"/>
    <numFmt numFmtId="171" formatCode="mm/dd/yy;@"/>
    <numFmt numFmtId="172" formatCode="0.0000"/>
    <numFmt numFmtId="173" formatCode="dd\-mmm\-yy"/>
  </numFmts>
  <fonts count="30" x14ac:knownFonts="1">
    <font>
      <sz val="10"/>
      <name val="Arial"/>
    </font>
    <font>
      <sz val="10"/>
      <name val="Arial"/>
    </font>
    <font>
      <b/>
      <sz val="10"/>
      <name val="Arial"/>
      <family val="2"/>
    </font>
    <font>
      <sz val="10"/>
      <name val="Arial"/>
      <family val="2"/>
    </font>
    <font>
      <sz val="10"/>
      <color indexed="8"/>
      <name val="Arial"/>
      <family val="2"/>
    </font>
    <font>
      <u/>
      <sz val="10"/>
      <color indexed="12"/>
      <name val="Arial"/>
      <family val="2"/>
    </font>
    <font>
      <sz val="8"/>
      <name val="Arial"/>
      <family val="2"/>
    </font>
    <font>
      <sz val="8"/>
      <color indexed="8"/>
      <name val="Arial"/>
      <family val="2"/>
    </font>
    <font>
      <sz val="8"/>
      <color indexed="81"/>
      <name val="Tahoma"/>
      <family val="2"/>
    </font>
    <font>
      <b/>
      <sz val="8"/>
      <color indexed="81"/>
      <name val="Tahoma"/>
      <family val="2"/>
    </font>
    <font>
      <sz val="9"/>
      <name val="Arial"/>
      <family val="2"/>
    </font>
    <font>
      <sz val="9"/>
      <color indexed="8"/>
      <name val="Arial"/>
      <family val="2"/>
    </font>
    <font>
      <sz val="10"/>
      <name val="Arial"/>
      <family val="2"/>
    </font>
    <font>
      <sz val="11"/>
      <name val="Calibri"/>
      <family val="2"/>
    </font>
    <font>
      <sz val="11"/>
      <name val="Calibri"/>
      <family val="2"/>
    </font>
    <font>
      <b/>
      <sz val="10"/>
      <color indexed="10"/>
      <name val="Arial"/>
      <family val="2"/>
    </font>
    <font>
      <b/>
      <u/>
      <sz val="10"/>
      <name val="Arial"/>
      <family val="2"/>
    </font>
    <font>
      <u/>
      <sz val="10"/>
      <name val="Arial"/>
      <family val="2"/>
    </font>
    <font>
      <sz val="10"/>
      <color indexed="10"/>
      <name val="Arial"/>
      <family val="2"/>
    </font>
    <font>
      <sz val="10"/>
      <color indexed="9"/>
      <name val="Arial"/>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sz val="11"/>
      <color rgb="FF006100"/>
      <name val="Calibri"/>
      <family val="2"/>
      <scheme val="minor"/>
    </font>
    <font>
      <sz val="11"/>
      <color rgb="FF9C6500"/>
      <name val="Calibri"/>
      <family val="2"/>
      <scheme val="minor"/>
    </font>
    <font>
      <sz val="11"/>
      <name val="Calibri"/>
      <family val="2"/>
      <scheme val="minor"/>
    </font>
    <font>
      <sz val="10"/>
      <color rgb="FFFF0000"/>
      <name val="Arial"/>
      <family val="2"/>
    </font>
    <font>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22"/>
        <bgColor indexed="0"/>
      </patternFill>
    </fill>
    <fill>
      <patternFill patternType="solid">
        <fgColor indexed="9"/>
        <bgColor indexed="64"/>
      </patternFill>
    </fill>
    <fill>
      <patternFill patternType="solid">
        <fgColor indexed="9"/>
        <bgColor indexed="8"/>
      </patternFill>
    </fill>
    <fill>
      <patternFill patternType="solid">
        <fgColor theme="5"/>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FF0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A5D8FB"/>
        <bgColor indexed="64"/>
      </patternFill>
    </fill>
    <fill>
      <patternFill patternType="solid">
        <fgColor theme="0"/>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4">
    <xf numFmtId="0" fontId="0" fillId="0" borderId="0"/>
    <xf numFmtId="0" fontId="23" fillId="8" borderId="0" applyNumberFormat="0" applyBorder="0" applyAlignment="0" applyProtection="0"/>
    <xf numFmtId="0" fontId="24" fillId="9" borderId="0" applyNumberFormat="0" applyBorder="0" applyAlignment="0" applyProtection="0"/>
    <xf numFmtId="43" fontId="1"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0" fontId="25" fillId="10" borderId="0" applyNumberFormat="0" applyBorder="0" applyAlignment="0" applyProtection="0"/>
    <xf numFmtId="0" fontId="5" fillId="0" borderId="0" applyNumberFormat="0" applyFill="0" applyBorder="0" applyAlignment="0" applyProtection="0">
      <alignment vertical="top"/>
      <protection locked="0"/>
    </xf>
    <xf numFmtId="0" fontId="26" fillId="11" borderId="0" applyNumberFormat="0" applyBorder="0" applyAlignment="0" applyProtection="0"/>
    <xf numFmtId="0" fontId="12" fillId="0" borderId="0"/>
    <xf numFmtId="0" fontId="22" fillId="0" borderId="0"/>
    <xf numFmtId="0" fontId="4" fillId="0" borderId="0"/>
    <xf numFmtId="0" fontId="4" fillId="0" borderId="0"/>
  </cellStyleXfs>
  <cellXfs count="174">
    <xf numFmtId="0" fontId="0" fillId="0" borderId="0" xfId="0"/>
    <xf numFmtId="0" fontId="0" fillId="0" borderId="0" xfId="0" applyAlignment="1">
      <alignment horizontal="center"/>
    </xf>
    <xf numFmtId="0" fontId="2" fillId="0" borderId="0" xfId="0" applyFont="1"/>
    <xf numFmtId="0" fontId="6" fillId="0" borderId="0" xfId="0" applyFont="1"/>
    <xf numFmtId="0" fontId="7" fillId="2" borderId="2" xfId="12" applyFont="1" applyFill="1" applyBorder="1" applyAlignment="1">
      <alignment horizontal="center"/>
    </xf>
    <xf numFmtId="0" fontId="7" fillId="0" borderId="1" xfId="12" applyFont="1" applyFill="1" applyBorder="1" applyAlignment="1">
      <alignment horizontal="left" wrapText="1"/>
    </xf>
    <xf numFmtId="166" fontId="6" fillId="0" borderId="0" xfId="0" applyNumberFormat="1" applyFont="1"/>
    <xf numFmtId="166" fontId="7" fillId="2" borderId="2" xfId="12" applyNumberFormat="1" applyFont="1" applyFill="1" applyBorder="1" applyAlignment="1">
      <alignment horizontal="center"/>
    </xf>
    <xf numFmtId="4" fontId="7" fillId="2" borderId="2" xfId="12" applyNumberFormat="1" applyFont="1" applyFill="1" applyBorder="1" applyAlignment="1">
      <alignment horizontal="center"/>
    </xf>
    <xf numFmtId="0" fontId="6" fillId="3" borderId="0" xfId="0" applyFont="1" applyFill="1"/>
    <xf numFmtId="0" fontId="6" fillId="0" borderId="0" xfId="0" applyFont="1" applyFill="1"/>
    <xf numFmtId="0" fontId="7" fillId="0" borderId="1" xfId="12" applyFont="1" applyFill="1" applyBorder="1" applyAlignment="1">
      <alignment horizontal="right" wrapText="1"/>
    </xf>
    <xf numFmtId="166" fontId="7" fillId="0" borderId="1" xfId="12" applyNumberFormat="1" applyFont="1" applyFill="1" applyBorder="1" applyAlignment="1">
      <alignment horizontal="right" wrapText="1"/>
    </xf>
    <xf numFmtId="0" fontId="6" fillId="0" borderId="1" xfId="0" applyFont="1" applyFill="1" applyBorder="1"/>
    <xf numFmtId="0" fontId="6" fillId="0" borderId="1" xfId="0" applyFont="1" applyBorder="1"/>
    <xf numFmtId="0" fontId="7" fillId="0" borderId="0" xfId="12" applyFont="1" applyFill="1" applyBorder="1" applyAlignment="1">
      <alignment horizontal="right" wrapText="1"/>
    </xf>
    <xf numFmtId="166" fontId="7" fillId="0" borderId="0" xfId="12" applyNumberFormat="1" applyFont="1" applyFill="1" applyBorder="1" applyAlignment="1">
      <alignment horizontal="right" wrapText="1"/>
    </xf>
    <xf numFmtId="166" fontId="6" fillId="0" borderId="1" xfId="0" applyNumberFormat="1" applyFont="1" applyBorder="1"/>
    <xf numFmtId="0" fontId="6" fillId="4" borderId="0" xfId="0" applyFont="1" applyFill="1"/>
    <xf numFmtId="1" fontId="7" fillId="2" borderId="2" xfId="12" applyNumberFormat="1" applyFont="1" applyFill="1" applyBorder="1" applyAlignment="1">
      <alignment horizontal="center"/>
    </xf>
    <xf numFmtId="0" fontId="7" fillId="2" borderId="2" xfId="12" applyFont="1" applyFill="1" applyBorder="1" applyAlignment="1">
      <alignment horizontal="left"/>
    </xf>
    <xf numFmtId="0" fontId="10" fillId="0" borderId="0" xfId="0" applyFont="1" applyFill="1" applyBorder="1"/>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6" fontId="10" fillId="0" borderId="0" xfId="0" applyNumberFormat="1" applyFont="1" applyFill="1" applyBorder="1" applyAlignment="1">
      <alignment horizontal="center"/>
    </xf>
    <xf numFmtId="0" fontId="10" fillId="0" borderId="0" xfId="0" applyFont="1" applyFill="1" applyAlignment="1">
      <alignment horizontal="center"/>
    </xf>
    <xf numFmtId="44" fontId="10" fillId="0" borderId="0" xfId="5" applyFont="1" applyFill="1" applyBorder="1"/>
    <xf numFmtId="172" fontId="10" fillId="0" borderId="0" xfId="0" applyNumberFormat="1" applyFont="1" applyFill="1"/>
    <xf numFmtId="44" fontId="10" fillId="0" borderId="0" xfId="0" applyNumberFormat="1" applyFont="1" applyFill="1" applyAlignment="1">
      <alignment horizontal="center"/>
    </xf>
    <xf numFmtId="166" fontId="11" fillId="0" borderId="0" xfId="13" applyNumberFormat="1" applyFont="1" applyFill="1" applyBorder="1" applyAlignment="1">
      <alignment horizontal="center" wrapText="1"/>
    </xf>
    <xf numFmtId="0" fontId="10" fillId="0" borderId="0" xfId="0" applyFont="1" applyFill="1"/>
    <xf numFmtId="43" fontId="10" fillId="0" borderId="0" xfId="3" applyFont="1" applyFill="1"/>
    <xf numFmtId="44" fontId="10" fillId="0" borderId="0" xfId="0" applyNumberFormat="1" applyFont="1" applyFill="1"/>
    <xf numFmtId="43" fontId="10" fillId="0" borderId="0" xfId="0" applyNumberFormat="1" applyFont="1" applyFill="1"/>
    <xf numFmtId="0" fontId="7" fillId="2" borderId="0" xfId="12" applyFont="1" applyFill="1" applyBorder="1" applyAlignment="1">
      <alignment horizontal="center"/>
    </xf>
    <xf numFmtId="0" fontId="7" fillId="4" borderId="0" xfId="12" applyFont="1" applyFill="1" applyBorder="1" applyAlignment="1">
      <alignment horizontal="right" wrapText="1"/>
    </xf>
    <xf numFmtId="166" fontId="7" fillId="2" borderId="0" xfId="12" applyNumberFormat="1" applyFont="1" applyFill="1" applyBorder="1" applyAlignment="1">
      <alignment horizontal="center"/>
    </xf>
    <xf numFmtId="0" fontId="4" fillId="5" borderId="2" xfId="12" applyFont="1" applyFill="1" applyBorder="1" applyAlignment="1">
      <alignment horizontal="center"/>
    </xf>
    <xf numFmtId="0" fontId="4" fillId="0" borderId="0" xfId="12"/>
    <xf numFmtId="173" fontId="4" fillId="0" borderId="1" xfId="12" applyNumberFormat="1" applyFont="1" applyFill="1" applyBorder="1" applyAlignment="1">
      <alignment horizontal="right" wrapText="1"/>
    </xf>
    <xf numFmtId="173" fontId="4" fillId="0" borderId="0" xfId="12" applyNumberFormat="1" applyFont="1" applyFill="1" applyAlignment="1">
      <alignment horizontal="right" wrapText="1"/>
    </xf>
    <xf numFmtId="0" fontId="4" fillId="0" borderId="1" xfId="12" applyBorder="1"/>
    <xf numFmtId="0" fontId="4" fillId="0" borderId="0" xfId="12" applyBorder="1"/>
    <xf numFmtId="173" fontId="4" fillId="0" borderId="0" xfId="12" applyNumberFormat="1" applyFont="1" applyFill="1" applyBorder="1" applyAlignment="1">
      <alignment horizontal="right" wrapText="1"/>
    </xf>
    <xf numFmtId="0" fontId="13" fillId="0" borderId="0" xfId="0" applyFont="1" applyFill="1" applyAlignment="1">
      <alignment horizontal="center"/>
    </xf>
    <xf numFmtId="0" fontId="13" fillId="0" borderId="0" xfId="0" applyFont="1" applyFill="1" applyBorder="1" applyAlignment="1">
      <alignment horizontal="center"/>
    </xf>
    <xf numFmtId="0" fontId="13" fillId="0" borderId="0" xfId="0" applyFont="1" applyFill="1"/>
    <xf numFmtId="0" fontId="13" fillId="0" borderId="0" xfId="0" applyFont="1" applyFill="1" applyBorder="1"/>
    <xf numFmtId="0" fontId="14" fillId="0" borderId="0" xfId="0" applyFont="1" applyFill="1" applyAlignment="1">
      <alignment horizontal="center"/>
    </xf>
    <xf numFmtId="0" fontId="14" fillId="0" borderId="0" xfId="0" applyFont="1" applyFill="1" applyBorder="1"/>
    <xf numFmtId="0" fontId="14" fillId="0" borderId="0" xfId="0" applyFont="1" applyFill="1" applyBorder="1" applyAlignment="1">
      <alignment horizontal="center"/>
    </xf>
    <xf numFmtId="0" fontId="14" fillId="0" borderId="0" xfId="0" applyFont="1" applyFill="1"/>
    <xf numFmtId="0" fontId="3" fillId="6" borderId="0" xfId="0" applyFont="1" applyFill="1"/>
    <xf numFmtId="0" fontId="2" fillId="6" borderId="0" xfId="0" applyFont="1" applyFill="1" applyAlignment="1">
      <alignment vertical="center"/>
    </xf>
    <xf numFmtId="0" fontId="2" fillId="6" borderId="0" xfId="0" applyFont="1" applyFill="1"/>
    <xf numFmtId="0" fontId="3" fillId="0" borderId="0" xfId="0" applyFont="1"/>
    <xf numFmtId="0" fontId="15" fillId="6" borderId="0" xfId="0" applyFont="1" applyFill="1" applyAlignment="1">
      <alignment vertical="top"/>
    </xf>
    <xf numFmtId="0" fontId="3" fillId="6" borderId="0" xfId="0" applyFont="1" applyFill="1" applyBorder="1"/>
    <xf numFmtId="0" fontId="16" fillId="6" borderId="0" xfId="0" applyFont="1" applyFill="1"/>
    <xf numFmtId="0" fontId="3" fillId="6" borderId="0" xfId="0" applyFont="1" applyFill="1" applyProtection="1"/>
    <xf numFmtId="0" fontId="3" fillId="6" borderId="0" xfId="0" applyFont="1" applyFill="1" applyBorder="1" applyProtection="1">
      <protection locked="0"/>
    </xf>
    <xf numFmtId="0" fontId="3" fillId="6" borderId="3" xfId="0" applyFont="1" applyFill="1" applyBorder="1" applyAlignment="1">
      <alignment horizontal="center"/>
    </xf>
    <xf numFmtId="0" fontId="17" fillId="6" borderId="0" xfId="0" applyFont="1" applyFill="1"/>
    <xf numFmtId="0" fontId="3" fillId="0" borderId="4" xfId="0" applyFont="1" applyFill="1" applyBorder="1" applyAlignment="1" applyProtection="1">
      <alignment horizontal="center"/>
      <protection locked="0"/>
    </xf>
    <xf numFmtId="49" fontId="3" fillId="6" borderId="0" xfId="0" applyNumberFormat="1" applyFont="1" applyFill="1" applyAlignment="1">
      <alignment horizontal="center"/>
    </xf>
    <xf numFmtId="0" fontId="3" fillId="6" borderId="5" xfId="0" applyFont="1" applyFill="1" applyBorder="1" applyAlignment="1">
      <alignment horizontal="left"/>
    </xf>
    <xf numFmtId="0" fontId="3" fillId="6" borderId="0" xfId="0" applyFont="1" applyFill="1" applyAlignment="1">
      <alignment horizontal="center"/>
    </xf>
    <xf numFmtId="0" fontId="3" fillId="6" borderId="5" xfId="0" applyFont="1" applyFill="1" applyBorder="1" applyAlignment="1" applyProtection="1">
      <alignment horizontal="left"/>
      <protection hidden="1"/>
    </xf>
    <xf numFmtId="0" fontId="3" fillId="0" borderId="5" xfId="0" applyFont="1" applyBorder="1" applyAlignment="1">
      <alignment horizontal="left"/>
    </xf>
    <xf numFmtId="0" fontId="17" fillId="6" borderId="0" xfId="0" applyFont="1" applyFill="1" applyAlignment="1" applyProtection="1">
      <alignment horizontal="center"/>
      <protection hidden="1"/>
    </xf>
    <xf numFmtId="0" fontId="3" fillId="0" borderId="4" xfId="0" applyFont="1" applyBorder="1" applyAlignment="1">
      <alignment horizontal="center"/>
    </xf>
    <xf numFmtId="0" fontId="3" fillId="0" borderId="4" xfId="0" applyFont="1" applyBorder="1"/>
    <xf numFmtId="0" fontId="3" fillId="6" borderId="0" xfId="0" applyFont="1" applyFill="1" applyAlignment="1">
      <alignment vertical="center"/>
    </xf>
    <xf numFmtId="0" fontId="3" fillId="6" borderId="0" xfId="0" applyFont="1" applyFill="1" applyAlignment="1">
      <alignment vertical="top"/>
    </xf>
    <xf numFmtId="49" fontId="3" fillId="6" borderId="0" xfId="0" applyNumberFormat="1" applyFont="1" applyFill="1"/>
    <xf numFmtId="17" fontId="3" fillId="0" borderId="0" xfId="0" applyNumberFormat="1" applyFont="1"/>
    <xf numFmtId="0" fontId="17" fillId="6" borderId="0" xfId="0" applyFont="1" applyFill="1" applyAlignment="1">
      <alignment horizontal="center"/>
    </xf>
    <xf numFmtId="0" fontId="3" fillId="0" borderId="6" xfId="0" applyFont="1" applyFill="1" applyBorder="1" applyAlignment="1">
      <alignment horizontal="center"/>
    </xf>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5" xfId="0" applyFont="1" applyFill="1" applyBorder="1"/>
    <xf numFmtId="0" fontId="19" fillId="0" borderId="0" xfId="0" applyFont="1" applyProtection="1">
      <protection hidden="1"/>
    </xf>
    <xf numFmtId="0" fontId="2" fillId="6" borderId="0" xfId="0" applyFont="1" applyFill="1" applyBorder="1" applyAlignment="1">
      <alignment horizontal="left"/>
    </xf>
    <xf numFmtId="0" fontId="3" fillId="6" borderId="8" xfId="0" applyFont="1" applyFill="1" applyBorder="1"/>
    <xf numFmtId="0" fontId="2" fillId="6" borderId="9" xfId="0" applyFont="1" applyFill="1" applyBorder="1" applyAlignment="1" applyProtection="1">
      <alignment horizontal="center"/>
      <protection hidden="1"/>
    </xf>
    <xf numFmtId="0" fontId="18" fillId="6" borderId="0" xfId="0" applyFont="1" applyFill="1"/>
    <xf numFmtId="0" fontId="3" fillId="0" borderId="0" xfId="0" applyFont="1" applyBorder="1"/>
    <xf numFmtId="0" fontId="4" fillId="7" borderId="1" xfId="12" applyFont="1" applyFill="1" applyBorder="1" applyAlignment="1">
      <alignment horizontal="left" wrapText="1"/>
    </xf>
    <xf numFmtId="0" fontId="27" fillId="0" borderId="0" xfId="10" applyFont="1" applyFill="1" applyAlignment="1">
      <alignment horizontal="center"/>
    </xf>
    <xf numFmtId="0" fontId="27" fillId="0" borderId="0" xfId="10" applyFont="1" applyFill="1"/>
    <xf numFmtId="171" fontId="3" fillId="0" borderId="0" xfId="0" applyNumberFormat="1" applyFont="1"/>
    <xf numFmtId="171" fontId="0" fillId="0" borderId="0" xfId="0" applyNumberFormat="1"/>
    <xf numFmtId="1" fontId="3" fillId="0" borderId="0" xfId="0" applyNumberFormat="1" applyFont="1"/>
    <xf numFmtId="171" fontId="3" fillId="12" borderId="0" xfId="0" applyNumberFormat="1" applyFont="1" applyFill="1"/>
    <xf numFmtId="0" fontId="3" fillId="0" borderId="10"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3" fillId="0" borderId="5" xfId="0" applyFont="1" applyFill="1" applyBorder="1" applyProtection="1">
      <protection locked="0"/>
    </xf>
    <xf numFmtId="0" fontId="3" fillId="0" borderId="6"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3" fillId="0" borderId="7" xfId="0" applyFont="1" applyBorder="1" applyProtection="1">
      <protection locked="0"/>
    </xf>
    <xf numFmtId="0" fontId="16" fillId="6" borderId="0" xfId="0" applyFont="1" applyFill="1" applyAlignment="1" applyProtection="1">
      <alignment horizontal="center"/>
      <protection hidden="1"/>
    </xf>
    <xf numFmtId="0" fontId="3" fillId="6" borderId="0" xfId="0" applyFont="1" applyFill="1" applyAlignment="1">
      <alignment vertical="center" wrapText="1"/>
    </xf>
    <xf numFmtId="0" fontId="27" fillId="0" borderId="0" xfId="0" applyFont="1" applyFill="1" applyBorder="1"/>
    <xf numFmtId="0" fontId="27" fillId="0" borderId="0" xfId="0" applyFont="1" applyFill="1"/>
    <xf numFmtId="0" fontId="27" fillId="13" borderId="0" xfId="0" applyFont="1" applyFill="1"/>
    <xf numFmtId="0" fontId="27" fillId="14" borderId="0" xfId="0" applyFont="1" applyFill="1"/>
    <xf numFmtId="0" fontId="27" fillId="15" borderId="0" xfId="0" applyFont="1" applyFill="1"/>
    <xf numFmtId="0" fontId="27" fillId="0" borderId="0" xfId="2" applyFont="1" applyFill="1" applyBorder="1"/>
    <xf numFmtId="0" fontId="27" fillId="0" borderId="0" xfId="9" applyFont="1" applyFill="1"/>
    <xf numFmtId="0" fontId="27" fillId="0" borderId="0" xfId="7" applyFont="1" applyFill="1"/>
    <xf numFmtId="0" fontId="27" fillId="0" borderId="0" xfId="0" applyFont="1" applyFill="1" applyAlignment="1">
      <alignment wrapText="1"/>
    </xf>
    <xf numFmtId="0" fontId="27" fillId="0" borderId="0" xfId="0" applyFont="1" applyFill="1" applyBorder="1" applyAlignment="1">
      <alignment horizontal="center"/>
    </xf>
    <xf numFmtId="0" fontId="27" fillId="0" borderId="0" xfId="0" applyFont="1" applyFill="1" applyAlignment="1">
      <alignment horizontal="center"/>
    </xf>
    <xf numFmtId="0" fontId="27" fillId="15" borderId="0" xfId="0" applyFont="1" applyFill="1" applyAlignment="1">
      <alignment horizontal="center"/>
    </xf>
    <xf numFmtId="0" fontId="27" fillId="14" borderId="0" xfId="0" applyFont="1" applyFill="1" applyAlignment="1">
      <alignment horizontal="center"/>
    </xf>
    <xf numFmtId="0" fontId="27" fillId="0" borderId="0" xfId="2" applyFont="1" applyFill="1" applyBorder="1" applyAlignment="1">
      <alignment horizontal="center"/>
    </xf>
    <xf numFmtId="0" fontId="27" fillId="13" borderId="0" xfId="0" applyFont="1" applyFill="1" applyAlignment="1">
      <alignment horizontal="center"/>
    </xf>
    <xf numFmtId="0" fontId="27" fillId="0" borderId="0" xfId="7" applyFont="1" applyFill="1" applyAlignment="1">
      <alignment horizontal="center"/>
    </xf>
    <xf numFmtId="0" fontId="27" fillId="0" borderId="0" xfId="2" applyFont="1" applyFill="1" applyAlignment="1">
      <alignment horizontal="center"/>
    </xf>
    <xf numFmtId="0" fontId="27" fillId="0" borderId="0" xfId="9" applyFont="1" applyFill="1" applyAlignment="1">
      <alignment horizontal="center"/>
    </xf>
    <xf numFmtId="173" fontId="28" fillId="0" borderId="1" xfId="12" applyNumberFormat="1" applyFont="1" applyFill="1" applyBorder="1" applyAlignment="1">
      <alignment horizontal="right" wrapText="1"/>
    </xf>
    <xf numFmtId="0" fontId="29" fillId="0" borderId="0" xfId="0" applyFont="1" applyFill="1"/>
    <xf numFmtId="0" fontId="29" fillId="0" borderId="1" xfId="12" applyFont="1" applyFill="1" applyBorder="1" applyAlignment="1">
      <alignment horizontal="left" wrapText="1"/>
    </xf>
    <xf numFmtId="166" fontId="29" fillId="0" borderId="1" xfId="12" applyNumberFormat="1" applyFont="1" applyFill="1" applyBorder="1" applyAlignment="1">
      <alignment horizontal="right" wrapText="1"/>
    </xf>
    <xf numFmtId="0" fontId="29" fillId="0" borderId="1" xfId="12" applyFont="1" applyFill="1" applyBorder="1" applyAlignment="1">
      <alignment horizontal="right" wrapText="1"/>
    </xf>
    <xf numFmtId="0" fontId="23" fillId="8" borderId="0" xfId="1" applyFont="1" applyAlignment="1">
      <alignment horizontal="center"/>
    </xf>
    <xf numFmtId="0" fontId="23" fillId="8" borderId="0" xfId="1" applyFont="1" applyBorder="1"/>
    <xf numFmtId="0" fontId="23" fillId="8" borderId="0" xfId="1" applyFont="1" applyBorder="1" applyAlignment="1">
      <alignment horizontal="center"/>
    </xf>
    <xf numFmtId="0" fontId="7" fillId="2" borderId="0" xfId="12" applyFont="1" applyFill="1" applyBorder="1" applyAlignment="1">
      <alignment horizontal="left"/>
    </xf>
    <xf numFmtId="4" fontId="7" fillId="2" borderId="0" xfId="12" applyNumberFormat="1" applyFont="1" applyFill="1" applyBorder="1" applyAlignment="1">
      <alignment horizontal="center"/>
    </xf>
    <xf numFmtId="1" fontId="7" fillId="2" borderId="0" xfId="12" applyNumberFormat="1" applyFont="1" applyFill="1" applyBorder="1" applyAlignment="1">
      <alignment horizontal="center"/>
    </xf>
    <xf numFmtId="43" fontId="27" fillId="0" borderId="0" xfId="3" applyFont="1" applyFill="1"/>
    <xf numFmtId="43" fontId="23" fillId="8" borderId="0" xfId="3" applyFont="1" applyFill="1"/>
    <xf numFmtId="43" fontId="27" fillId="13" borderId="0" xfId="3" applyFont="1" applyFill="1"/>
    <xf numFmtId="43" fontId="27" fillId="15" borderId="0" xfId="3" applyFont="1" applyFill="1"/>
    <xf numFmtId="43" fontId="13" fillId="0" borderId="0" xfId="3" applyFont="1" applyFill="1"/>
    <xf numFmtId="43" fontId="14" fillId="0" borderId="0" xfId="3" applyFont="1" applyFill="1"/>
    <xf numFmtId="43" fontId="0" fillId="0" borderId="0" xfId="3" applyFont="1"/>
    <xf numFmtId="171" fontId="3" fillId="0" borderId="0" xfId="0" applyNumberFormat="1" applyFont="1" applyAlignment="1">
      <alignment horizontal="center"/>
    </xf>
    <xf numFmtId="171" fontId="3" fillId="12" borderId="0" xfId="0" applyNumberFormat="1" applyFont="1" applyFill="1" applyAlignment="1">
      <alignment horizontal="center"/>
    </xf>
    <xf numFmtId="1" fontId="3" fillId="0" borderId="0" xfId="0" applyNumberFormat="1" applyFont="1" applyAlignment="1">
      <alignment horizontal="center"/>
    </xf>
    <xf numFmtId="1" fontId="0" fillId="0" borderId="0" xfId="0" applyNumberFormat="1" applyAlignment="1">
      <alignment horizontal="center"/>
    </xf>
    <xf numFmtId="1" fontId="0" fillId="12" borderId="0" xfId="0" applyNumberFormat="1" applyFill="1" applyAlignment="1">
      <alignment horizontal="center"/>
    </xf>
    <xf numFmtId="1" fontId="0" fillId="16" borderId="0" xfId="0" applyNumberFormat="1" applyFill="1" applyAlignment="1">
      <alignment horizontal="center"/>
    </xf>
    <xf numFmtId="0" fontId="3" fillId="6" borderId="0" xfId="0" applyFont="1" applyFill="1" applyAlignment="1">
      <alignment horizontal="left" vertical="center" wrapText="1"/>
    </xf>
    <xf numFmtId="49" fontId="3" fillId="6" borderId="5" xfId="0" applyNumberFormat="1" applyFont="1" applyFill="1" applyBorder="1" applyAlignment="1" applyProtection="1">
      <protection locked="0"/>
    </xf>
    <xf numFmtId="0" fontId="5" fillId="6" borderId="0" xfId="8" applyFill="1" applyAlignment="1" applyProtection="1">
      <alignment horizontal="left"/>
    </xf>
    <xf numFmtId="0" fontId="5" fillId="6" borderId="0" xfId="8" applyFont="1" applyFill="1" applyAlignment="1" applyProtection="1">
      <alignment horizontal="left"/>
    </xf>
    <xf numFmtId="166" fontId="3" fillId="6" borderId="5" xfId="0" applyNumberFormat="1" applyFont="1" applyFill="1" applyBorder="1" applyAlignment="1" applyProtection="1">
      <alignment horizontal="left"/>
      <protection locked="0"/>
    </xf>
    <xf numFmtId="166" fontId="3" fillId="0" borderId="5" xfId="0" applyNumberFormat="1" applyFont="1" applyBorder="1" applyAlignment="1" applyProtection="1">
      <alignment horizontal="left"/>
      <protection locked="0"/>
    </xf>
    <xf numFmtId="49" fontId="3" fillId="6" borderId="15" xfId="0" applyNumberFormat="1" applyFont="1" applyFill="1" applyBorder="1" applyAlignment="1" applyProtection="1">
      <protection locked="0"/>
    </xf>
    <xf numFmtId="49" fontId="3" fillId="0" borderId="15" xfId="0" applyNumberFormat="1" applyFont="1" applyBorder="1" applyAlignment="1" applyProtection="1">
      <protection locked="0"/>
    </xf>
    <xf numFmtId="49" fontId="5" fillId="6" borderId="0" xfId="8" applyNumberFormat="1" applyFont="1" applyFill="1" applyBorder="1" applyAlignment="1" applyProtection="1">
      <protection locked="0"/>
    </xf>
    <xf numFmtId="49" fontId="3" fillId="6" borderId="0" xfId="0" applyNumberFormat="1" applyFont="1" applyFill="1" applyBorder="1" applyAlignment="1" applyProtection="1">
      <protection locked="0"/>
    </xf>
    <xf numFmtId="49" fontId="5" fillId="6" borderId="15" xfId="8" applyNumberFormat="1" applyFont="1" applyFill="1" applyBorder="1" applyAlignment="1" applyProtection="1">
      <protection locked="0"/>
    </xf>
    <xf numFmtId="0" fontId="3" fillId="0" borderId="0" xfId="0" applyFont="1" applyBorder="1" applyAlignment="1">
      <alignment wrapText="1"/>
    </xf>
    <xf numFmtId="49" fontId="3" fillId="6" borderId="8" xfId="0" applyNumberFormat="1" applyFont="1" applyFill="1" applyBorder="1" applyAlignment="1">
      <alignment horizontal="center"/>
    </xf>
    <xf numFmtId="0" fontId="3" fillId="0" borderId="15" xfId="0" applyFont="1" applyBorder="1"/>
    <xf numFmtId="0" fontId="3" fillId="0" borderId="9" xfId="0" applyFont="1" applyBorder="1"/>
    <xf numFmtId="49" fontId="3" fillId="6" borderId="15" xfId="0" applyNumberFormat="1" applyFont="1" applyFill="1" applyBorder="1" applyAlignment="1">
      <alignment horizontal="center"/>
    </xf>
    <xf numFmtId="49" fontId="3" fillId="6" borderId="9" xfId="0" applyNumberFormat="1" applyFont="1" applyFill="1" applyBorder="1" applyAlignment="1">
      <alignment horizontal="center"/>
    </xf>
    <xf numFmtId="43" fontId="3" fillId="6" borderId="5" xfId="3" applyFont="1" applyFill="1" applyBorder="1" applyAlignment="1" applyProtection="1">
      <alignment horizontal="right"/>
      <protection hidden="1"/>
    </xf>
    <xf numFmtId="43" fontId="3" fillId="6" borderId="15" xfId="3" applyFont="1" applyFill="1" applyBorder="1" applyAlignment="1" applyProtection="1">
      <alignment horizontal="right"/>
      <protection hidden="1"/>
    </xf>
    <xf numFmtId="1" fontId="3" fillId="6" borderId="15" xfId="0" applyNumberFormat="1" applyFont="1" applyFill="1" applyBorder="1" applyAlignment="1" applyProtection="1">
      <alignment horizontal="left"/>
      <protection hidden="1"/>
    </xf>
    <xf numFmtId="0" fontId="18" fillId="0" borderId="11" xfId="0" applyFont="1" applyBorder="1" applyAlignment="1">
      <alignment horizontal="left" vertical="top" wrapText="1"/>
    </xf>
    <xf numFmtId="0" fontId="3" fillId="6" borderId="0" xfId="0" applyFont="1" applyFill="1" applyBorder="1" applyAlignment="1" applyProtection="1">
      <protection locked="0"/>
    </xf>
  </cellXfs>
  <cellStyles count="14">
    <cellStyle name="Accent2" xfId="1" builtinId="33"/>
    <cellStyle name="Bad" xfId="2" builtinId="27"/>
    <cellStyle name="Comma" xfId="3" builtinId="3"/>
    <cellStyle name="Comma 2" xfId="4"/>
    <cellStyle name="Currency" xfId="5" builtinId="4"/>
    <cellStyle name="Currency 2" xfId="6"/>
    <cellStyle name="Good" xfId="7" builtinId="26"/>
    <cellStyle name="Hyperlink" xfId="8" builtinId="8"/>
    <cellStyle name="Neutral" xfId="9" builtinId="28"/>
    <cellStyle name="Normal" xfId="0" builtinId="0"/>
    <cellStyle name="Normal 2" xfId="10"/>
    <cellStyle name="Normal 3" xfId="11"/>
    <cellStyle name="Normal_data" xfId="12"/>
    <cellStyle name="Normal_Info_1"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Style="combo" dx="22" fmlaLink="I4" fmlaRange="Prog_list"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219075</xdr:colOff>
          <xdr:row>0</xdr:row>
          <xdr:rowOff>114300</xdr:rowOff>
        </xdr:from>
        <xdr:to>
          <xdr:col>25</xdr:col>
          <xdr:colOff>104775</xdr:colOff>
          <xdr:row>1</xdr:row>
          <xdr:rowOff>19050</xdr:rowOff>
        </xdr:to>
        <xdr:sp macro="" textlink="">
          <xdr:nvSpPr>
            <xdr:cNvPr id="1032" name="Button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xdr:row>
          <xdr:rowOff>38100</xdr:rowOff>
        </xdr:from>
        <xdr:to>
          <xdr:col>14</xdr:col>
          <xdr:colOff>152400</xdr:colOff>
          <xdr:row>4</xdr:row>
          <xdr:rowOff>28575</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mailto:awise@doe.mass.edu."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alendar"/>
  <dimension ref="A1:AI381"/>
  <sheetViews>
    <sheetView tabSelected="1" zoomScaleNormal="100" workbookViewId="0"/>
  </sheetViews>
  <sheetFormatPr defaultRowHeight="12.75" x14ac:dyDescent="0.2"/>
  <cols>
    <col min="1" max="1" width="3" style="55" customWidth="1"/>
    <col min="2" max="2" width="3.7109375" style="55" customWidth="1"/>
    <col min="3" max="3" width="4.42578125" style="55" customWidth="1"/>
    <col min="4" max="5" width="3.7109375" style="55" customWidth="1"/>
    <col min="6" max="7" width="4" style="55" customWidth="1"/>
    <col min="8" max="8" width="4.5703125" style="55" customWidth="1"/>
    <col min="9" max="9" width="11.28515625" style="55" customWidth="1"/>
    <col min="10" max="10" width="1.5703125" style="55" customWidth="1"/>
    <col min="11" max="11" width="4.5703125" style="55" customWidth="1"/>
    <col min="12" max="14" width="3.7109375" style="55" customWidth="1"/>
    <col min="15" max="15" width="5" style="55" bestFit="1" customWidth="1"/>
    <col min="16" max="16" width="4.7109375" style="55" customWidth="1"/>
    <col min="17" max="17" width="3.42578125" style="55" customWidth="1"/>
    <col min="18" max="18" width="10.28515625" style="55" customWidth="1"/>
    <col min="19" max="19" width="4.140625" style="55" customWidth="1"/>
    <col min="20" max="20" width="3.7109375" style="55" customWidth="1"/>
    <col min="21" max="22" width="3.85546875" style="55" customWidth="1"/>
    <col min="23" max="23" width="3.7109375" style="55" customWidth="1"/>
    <col min="24" max="24" width="6" style="52" customWidth="1"/>
    <col min="25" max="25" width="4.42578125" style="52" customWidth="1"/>
    <col min="26" max="26" width="4.5703125" style="52" customWidth="1"/>
    <col min="27" max="27" width="11.85546875" style="52" customWidth="1"/>
    <col min="28" max="28" width="0.7109375" style="52" customWidth="1"/>
    <col min="29" max="29" width="4" style="52" customWidth="1"/>
    <col min="30" max="30" width="0.28515625" style="52" customWidth="1"/>
    <col min="31" max="32" width="8.5703125" style="90" hidden="1" customWidth="1"/>
    <col min="33" max="33" width="8.5703125" style="92" hidden="1" customWidth="1"/>
    <col min="34" max="34" width="8.5703125" style="55" hidden="1" customWidth="1"/>
    <col min="35" max="35" width="8.5703125" style="90" customWidth="1"/>
    <col min="36" max="16384" width="9.140625" style="55"/>
  </cols>
  <sheetData>
    <row r="1" spans="1:35" ht="31.5" customHeight="1" x14ac:dyDescent="0.2">
      <c r="A1" s="52"/>
      <c r="B1" s="52"/>
      <c r="C1" s="52"/>
      <c r="D1" s="52"/>
      <c r="E1" s="52"/>
      <c r="F1" s="52"/>
      <c r="G1" s="54" t="s">
        <v>65</v>
      </c>
      <c r="H1" s="53"/>
      <c r="I1" s="54"/>
      <c r="J1" s="54"/>
      <c r="K1" s="54"/>
      <c r="L1" s="54"/>
      <c r="M1" s="54"/>
      <c r="N1" s="2"/>
      <c r="O1" s="52"/>
      <c r="P1" s="52"/>
      <c r="Q1" s="52"/>
      <c r="R1" s="52"/>
      <c r="S1" s="52"/>
      <c r="T1" s="52"/>
      <c r="U1" s="52"/>
      <c r="V1" s="52"/>
      <c r="W1" s="52"/>
    </row>
    <row r="2" spans="1:35" ht="15.75" customHeight="1" x14ac:dyDescent="0.2">
      <c r="A2" s="52"/>
      <c r="B2" s="56" t="s">
        <v>34</v>
      </c>
      <c r="C2" s="52"/>
      <c r="D2" s="52"/>
      <c r="E2" s="52"/>
      <c r="F2" s="52"/>
      <c r="G2" s="52"/>
      <c r="H2" s="52"/>
      <c r="I2" s="52"/>
      <c r="J2" s="52"/>
      <c r="K2" s="52"/>
      <c r="L2" s="52"/>
      <c r="M2" s="52"/>
      <c r="N2" s="52"/>
      <c r="O2" s="52"/>
      <c r="P2" s="52"/>
      <c r="Q2" s="52"/>
      <c r="R2" s="52"/>
      <c r="S2" s="52"/>
      <c r="T2" s="57"/>
      <c r="U2" s="57"/>
      <c r="V2" s="57"/>
      <c r="W2" s="57"/>
      <c r="X2" s="57"/>
      <c r="Y2" s="57"/>
      <c r="Z2" s="57"/>
      <c r="AA2" s="57"/>
      <c r="AB2" s="57"/>
    </row>
    <row r="3" spans="1:35" ht="15" customHeight="1" x14ac:dyDescent="0.2">
      <c r="A3" s="54">
        <v>1</v>
      </c>
      <c r="B3" s="58" t="s">
        <v>41</v>
      </c>
      <c r="C3" s="52"/>
      <c r="D3" s="52"/>
      <c r="E3" s="52"/>
      <c r="F3" s="52"/>
      <c r="G3" s="52"/>
      <c r="H3" s="52"/>
      <c r="I3" s="59"/>
      <c r="J3" s="52"/>
      <c r="K3" s="52"/>
      <c r="L3" s="52"/>
      <c r="M3" s="52"/>
      <c r="N3" s="52"/>
      <c r="O3" s="52"/>
      <c r="P3" s="52"/>
      <c r="Q3" s="52"/>
      <c r="R3" s="52"/>
      <c r="S3" s="52"/>
      <c r="T3" s="164" t="s">
        <v>63</v>
      </c>
      <c r="U3" s="165"/>
      <c r="V3" s="165"/>
      <c r="W3" s="165"/>
      <c r="X3" s="165"/>
      <c r="Y3" s="165"/>
      <c r="Z3" s="166"/>
    </row>
    <row r="4" spans="1:35" ht="17.25" customHeight="1" x14ac:dyDescent="0.2">
      <c r="A4" s="52"/>
      <c r="B4" s="52"/>
      <c r="C4" s="52"/>
      <c r="D4" s="52"/>
      <c r="E4" s="52"/>
      <c r="F4" s="52"/>
      <c r="G4" s="52"/>
      <c r="H4" s="57"/>
      <c r="I4" s="60">
        <v>1</v>
      </c>
      <c r="J4" s="52"/>
      <c r="K4" s="52"/>
      <c r="L4" s="52"/>
      <c r="M4" s="52"/>
      <c r="N4" s="52"/>
      <c r="O4" s="52"/>
      <c r="P4" s="52"/>
      <c r="Q4" s="52"/>
      <c r="R4" s="52"/>
      <c r="S4" s="52"/>
      <c r="T4" s="61" t="s">
        <v>3</v>
      </c>
      <c r="U4" s="61" t="s">
        <v>4</v>
      </c>
      <c r="V4" s="61" t="s">
        <v>5</v>
      </c>
      <c r="W4" s="61" t="s">
        <v>6</v>
      </c>
      <c r="X4" s="61" t="s">
        <v>5</v>
      </c>
      <c r="Y4" s="61" t="s">
        <v>7</v>
      </c>
      <c r="Z4" s="61" t="s">
        <v>3</v>
      </c>
    </row>
    <row r="5" spans="1:35" ht="13.5" customHeight="1" x14ac:dyDescent="0.2">
      <c r="A5" s="52"/>
      <c r="B5" s="52"/>
      <c r="D5" s="52"/>
      <c r="E5" s="62"/>
      <c r="F5" s="62"/>
      <c r="G5" s="52"/>
      <c r="H5" s="52"/>
      <c r="I5" s="52"/>
      <c r="J5" s="52"/>
      <c r="K5" s="52"/>
      <c r="L5" s="52"/>
      <c r="N5" s="52"/>
      <c r="O5" s="52"/>
      <c r="P5" s="52"/>
      <c r="Q5" s="52"/>
      <c r="R5" s="52"/>
      <c r="S5" s="52"/>
      <c r="T5" s="63"/>
      <c r="U5" s="63"/>
      <c r="V5" s="63"/>
      <c r="W5" s="63"/>
      <c r="X5" s="63"/>
      <c r="Y5" s="63">
        <v>1</v>
      </c>
      <c r="Z5" s="63">
        <v>2</v>
      </c>
      <c r="AA5" s="64" t="s">
        <v>63</v>
      </c>
    </row>
    <row r="6" spans="1:35" x14ac:dyDescent="0.2">
      <c r="A6" s="52"/>
      <c r="B6" s="57" t="s">
        <v>0</v>
      </c>
      <c r="C6" s="57"/>
      <c r="D6" s="52"/>
      <c r="E6" s="62"/>
      <c r="F6" s="62"/>
      <c r="G6" s="52"/>
      <c r="H6" s="65"/>
      <c r="I6" s="65"/>
      <c r="J6" s="65"/>
      <c r="K6" s="65"/>
      <c r="L6" s="52"/>
      <c r="M6" s="52" t="s">
        <v>31</v>
      </c>
      <c r="N6" s="52"/>
      <c r="O6" s="52"/>
      <c r="P6" s="52"/>
      <c r="Q6" s="169" t="str">
        <f>IF($I$6="","",VLOOKUP($I$6,rates,5))</f>
        <v/>
      </c>
      <c r="R6" s="169"/>
      <c r="S6" s="52"/>
      <c r="T6" s="63">
        <v>3</v>
      </c>
      <c r="U6" s="63">
        <v>4</v>
      </c>
      <c r="V6" s="63">
        <v>5</v>
      </c>
      <c r="W6" s="63">
        <v>6</v>
      </c>
      <c r="X6" s="63">
        <v>7</v>
      </c>
      <c r="Y6" s="63">
        <v>8</v>
      </c>
      <c r="Z6" s="63">
        <v>9</v>
      </c>
      <c r="AA6" s="66" t="s">
        <v>12</v>
      </c>
    </row>
    <row r="7" spans="1:35" x14ac:dyDescent="0.2">
      <c r="A7" s="52"/>
      <c r="B7" s="57" t="s">
        <v>1</v>
      </c>
      <c r="C7" s="57"/>
      <c r="D7" s="52"/>
      <c r="E7" s="52"/>
      <c r="F7" s="52"/>
      <c r="G7" s="52"/>
      <c r="H7" s="67" t="str">
        <f>IF($I$6="","",VLOOKUP($I$6,rates,3))</f>
        <v/>
      </c>
      <c r="I7" s="68"/>
      <c r="J7" s="65"/>
      <c r="K7" s="65"/>
      <c r="L7" s="52"/>
      <c r="M7" s="52" t="s">
        <v>32</v>
      </c>
      <c r="N7" s="52"/>
      <c r="O7" s="52"/>
      <c r="P7" s="52"/>
      <c r="Q7" s="169" t="str">
        <f>IF($I$6="","",VLOOKUP($I$6,rates,6))</f>
        <v/>
      </c>
      <c r="R7" s="169"/>
      <c r="S7" s="52"/>
      <c r="T7" s="63">
        <v>10</v>
      </c>
      <c r="U7" s="63">
        <v>11</v>
      </c>
      <c r="V7" s="63">
        <v>12</v>
      </c>
      <c r="W7" s="63">
        <v>13</v>
      </c>
      <c r="X7" s="63">
        <v>14</v>
      </c>
      <c r="Y7" s="63">
        <v>15</v>
      </c>
      <c r="Z7" s="63">
        <v>16</v>
      </c>
      <c r="AA7" s="66" t="s">
        <v>38</v>
      </c>
    </row>
    <row r="8" spans="1:35" x14ac:dyDescent="0.2">
      <c r="A8" s="52"/>
      <c r="B8" s="57" t="s">
        <v>2</v>
      </c>
      <c r="C8" s="57"/>
      <c r="D8" s="52"/>
      <c r="E8" s="52"/>
      <c r="F8" s="52"/>
      <c r="G8" s="52"/>
      <c r="H8" s="67" t="str">
        <f>IF($I$6="","",VLOOKUP($I$6,rates,4))</f>
        <v/>
      </c>
      <c r="I8" s="68"/>
      <c r="J8" s="65"/>
      <c r="K8" s="65"/>
      <c r="L8" s="52"/>
      <c r="M8" s="52" t="s">
        <v>8</v>
      </c>
      <c r="N8" s="52"/>
      <c r="O8" s="52"/>
      <c r="P8" s="52"/>
      <c r="Q8" s="170" t="str">
        <f>IF($I$6="","",VLOOKUP($I$6,rates,2))</f>
        <v/>
      </c>
      <c r="R8" s="170"/>
      <c r="S8" s="52"/>
      <c r="T8" s="63">
        <v>17</v>
      </c>
      <c r="U8" s="63">
        <v>18</v>
      </c>
      <c r="V8" s="63">
        <v>19</v>
      </c>
      <c r="W8" s="63">
        <v>20</v>
      </c>
      <c r="X8" s="63">
        <v>21</v>
      </c>
      <c r="Y8" s="63">
        <v>22</v>
      </c>
      <c r="Z8" s="63">
        <v>23</v>
      </c>
      <c r="AA8" s="69">
        <f>IF(AND(I6&lt;&gt;"",Q8="Summer"),COUNTA(T5:Z10),0)</f>
        <v>0</v>
      </c>
    </row>
    <row r="9" spans="1:35" x14ac:dyDescent="0.2">
      <c r="A9" s="52"/>
      <c r="B9" s="57" t="s">
        <v>36</v>
      </c>
      <c r="C9" s="57"/>
      <c r="D9" s="52"/>
      <c r="E9" s="52"/>
      <c r="F9" s="52"/>
      <c r="G9" s="52"/>
      <c r="H9" s="171" t="str">
        <f>IF($I$6="","",IF(VLOOKUP($I$6,rates,7)="","No Calendar",VLOOKUP($I$6,rates,7)))</f>
        <v/>
      </c>
      <c r="I9" s="171"/>
      <c r="J9" s="171"/>
      <c r="K9" s="171"/>
      <c r="L9" s="52"/>
      <c r="M9" s="52"/>
      <c r="N9" s="52"/>
      <c r="O9" s="52"/>
      <c r="P9" s="52"/>
      <c r="Q9" s="52"/>
      <c r="R9" s="52"/>
      <c r="S9" s="52"/>
      <c r="T9" s="63">
        <v>24</v>
      </c>
      <c r="U9" s="63">
        <v>25</v>
      </c>
      <c r="V9" s="63">
        <v>26</v>
      </c>
      <c r="W9" s="63">
        <v>27</v>
      </c>
      <c r="X9" s="63">
        <v>28</v>
      </c>
      <c r="Y9" s="63">
        <v>29</v>
      </c>
      <c r="Z9" s="63">
        <v>30</v>
      </c>
    </row>
    <row r="10" spans="1:35" ht="15" customHeight="1" x14ac:dyDescent="0.2">
      <c r="A10" s="52"/>
      <c r="B10" s="62"/>
      <c r="C10" s="52"/>
      <c r="D10" s="52"/>
      <c r="E10" s="52"/>
      <c r="F10" s="52"/>
      <c r="G10" s="52"/>
      <c r="H10" s="52"/>
      <c r="I10" s="52"/>
      <c r="J10" s="52" t="s">
        <v>35</v>
      </c>
      <c r="K10" s="52"/>
      <c r="L10" s="52"/>
      <c r="M10" s="52"/>
      <c r="N10" s="52"/>
      <c r="O10" s="52"/>
      <c r="P10" s="52"/>
      <c r="Q10" s="52"/>
      <c r="R10" s="52"/>
      <c r="S10" s="52"/>
      <c r="T10" s="70"/>
      <c r="U10" s="71"/>
      <c r="V10" s="71"/>
      <c r="W10" s="71"/>
      <c r="X10" s="71"/>
      <c r="Y10" s="71"/>
      <c r="Z10" s="71"/>
      <c r="AB10" s="57"/>
    </row>
    <row r="11" spans="1:35" ht="37.5" customHeight="1" x14ac:dyDescent="0.2">
      <c r="A11" s="54">
        <v>2</v>
      </c>
      <c r="B11" s="58" t="s">
        <v>9</v>
      </c>
      <c r="C11" s="52"/>
      <c r="D11" s="52"/>
      <c r="E11" s="52"/>
      <c r="F11" s="52"/>
      <c r="G11" s="52"/>
      <c r="H11" s="52"/>
      <c r="I11" s="52"/>
      <c r="J11" s="52"/>
      <c r="K11" s="52"/>
      <c r="L11" s="52"/>
      <c r="M11" s="52"/>
      <c r="N11" s="52"/>
      <c r="O11" s="52"/>
      <c r="P11" s="52"/>
      <c r="Q11" s="52"/>
      <c r="R11" s="52"/>
      <c r="S11" s="52"/>
      <c r="T11" s="172" t="s">
        <v>68</v>
      </c>
      <c r="U11" s="172"/>
      <c r="V11" s="172"/>
      <c r="W11" s="172"/>
      <c r="X11" s="172"/>
      <c r="Y11" s="172"/>
      <c r="Z11" s="172"/>
    </row>
    <row r="12" spans="1:35" ht="24" customHeight="1" x14ac:dyDescent="0.2">
      <c r="A12" s="54"/>
      <c r="B12" s="72" t="s">
        <v>10</v>
      </c>
      <c r="C12" s="72" t="s">
        <v>62</v>
      </c>
      <c r="D12" s="73"/>
      <c r="E12" s="73"/>
      <c r="F12" s="73"/>
      <c r="G12" s="73"/>
      <c r="H12" s="73"/>
      <c r="I12" s="73"/>
      <c r="J12" s="73"/>
      <c r="K12" s="73"/>
      <c r="L12" s="73"/>
      <c r="M12" s="73"/>
      <c r="N12" s="73"/>
      <c r="O12" s="73"/>
      <c r="P12" s="73"/>
      <c r="Q12" s="73"/>
      <c r="R12" s="73"/>
      <c r="S12" s="73"/>
      <c r="T12" s="73"/>
      <c r="U12" s="73"/>
      <c r="V12" s="73"/>
      <c r="W12" s="73"/>
    </row>
    <row r="13" spans="1:35" ht="30" customHeight="1" x14ac:dyDescent="0.2">
      <c r="A13" s="54"/>
      <c r="B13" s="72" t="s">
        <v>11</v>
      </c>
      <c r="C13" s="152" t="s">
        <v>580</v>
      </c>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09"/>
      <c r="AC13" s="109"/>
      <c r="AD13" s="109"/>
      <c r="AE13" s="109"/>
      <c r="AF13" s="109"/>
      <c r="AG13" s="109"/>
      <c r="AH13" s="109"/>
      <c r="AI13" s="109"/>
    </row>
    <row r="14" spans="1:35" ht="4.5" customHeight="1" x14ac:dyDescent="0.2">
      <c r="A14" s="52"/>
      <c r="B14" s="62"/>
      <c r="C14" s="74"/>
      <c r="D14" s="52"/>
      <c r="E14" s="52"/>
      <c r="F14" s="52"/>
      <c r="G14" s="52"/>
      <c r="H14" s="52"/>
      <c r="I14" s="52"/>
      <c r="J14" s="52"/>
      <c r="K14" s="52"/>
      <c r="L14" s="52"/>
      <c r="N14" s="52"/>
      <c r="O14" s="52"/>
      <c r="R14" s="52"/>
      <c r="S14" s="74"/>
      <c r="T14" s="52"/>
      <c r="U14" s="52"/>
      <c r="V14" s="52"/>
      <c r="W14" s="52"/>
    </row>
    <row r="15" spans="1:35" ht="12.75" customHeight="1" x14ac:dyDescent="0.2">
      <c r="A15" s="52"/>
      <c r="B15" s="52"/>
      <c r="C15" s="52"/>
      <c r="D15" s="52"/>
      <c r="E15" s="52"/>
      <c r="F15" s="52"/>
      <c r="G15" s="52"/>
      <c r="H15" s="52"/>
      <c r="I15" s="52"/>
      <c r="J15" s="52"/>
      <c r="L15" s="52"/>
      <c r="M15" s="52"/>
      <c r="N15" s="52"/>
      <c r="O15" s="52"/>
      <c r="P15" s="52"/>
      <c r="Q15" s="52"/>
      <c r="R15" s="75"/>
      <c r="S15" s="52"/>
      <c r="T15" s="52"/>
      <c r="U15" s="52"/>
      <c r="V15" s="52"/>
      <c r="W15" s="52"/>
      <c r="AF15" s="146" t="s">
        <v>48</v>
      </c>
      <c r="AG15" s="148" t="s">
        <v>49</v>
      </c>
      <c r="AH15" s="55">
        <f>I6</f>
        <v>0</v>
      </c>
    </row>
    <row r="16" spans="1:35" x14ac:dyDescent="0.2">
      <c r="A16" s="52"/>
      <c r="B16" s="164" t="s">
        <v>66</v>
      </c>
      <c r="C16" s="167"/>
      <c r="D16" s="167"/>
      <c r="E16" s="167"/>
      <c r="F16" s="167"/>
      <c r="G16" s="167"/>
      <c r="H16" s="168"/>
      <c r="I16" s="52"/>
      <c r="J16" s="52"/>
      <c r="K16" s="164" t="s">
        <v>67</v>
      </c>
      <c r="L16" s="167"/>
      <c r="M16" s="167"/>
      <c r="N16" s="167"/>
      <c r="O16" s="167"/>
      <c r="P16" s="167"/>
      <c r="Q16" s="168"/>
      <c r="R16" s="52"/>
      <c r="S16" s="52"/>
      <c r="T16" s="164" t="s">
        <v>69</v>
      </c>
      <c r="U16" s="167"/>
      <c r="V16" s="167"/>
      <c r="W16" s="167"/>
      <c r="X16" s="167"/>
      <c r="Y16" s="167"/>
      <c r="Z16" s="168"/>
      <c r="AE16" s="91">
        <v>43282</v>
      </c>
      <c r="AF16" s="146" t="s">
        <v>45</v>
      </c>
      <c r="AG16" s="149">
        <v>18</v>
      </c>
      <c r="AH16" s="93">
        <f ca="1">IF(INDIRECT(AF16&amp;AG16)="","",AE16)</f>
        <v>43282</v>
      </c>
    </row>
    <row r="17" spans="1:34" x14ac:dyDescent="0.2">
      <c r="A17" s="52"/>
      <c r="B17" s="61" t="s">
        <v>3</v>
      </c>
      <c r="C17" s="61" t="s">
        <v>4</v>
      </c>
      <c r="D17" s="61" t="s">
        <v>5</v>
      </c>
      <c r="E17" s="61" t="s">
        <v>6</v>
      </c>
      <c r="F17" s="61" t="s">
        <v>5</v>
      </c>
      <c r="G17" s="61" t="s">
        <v>7</v>
      </c>
      <c r="H17" s="61" t="s">
        <v>3</v>
      </c>
      <c r="I17" s="52"/>
      <c r="J17" s="52"/>
      <c r="K17" s="61" t="s">
        <v>3</v>
      </c>
      <c r="L17" s="61" t="s">
        <v>4</v>
      </c>
      <c r="M17" s="61" t="s">
        <v>5</v>
      </c>
      <c r="N17" s="61" t="s">
        <v>6</v>
      </c>
      <c r="O17" s="61" t="s">
        <v>5</v>
      </c>
      <c r="P17" s="61" t="s">
        <v>7</v>
      </c>
      <c r="Q17" s="61" t="s">
        <v>3</v>
      </c>
      <c r="R17" s="52"/>
      <c r="S17" s="52"/>
      <c r="T17" s="61" t="s">
        <v>3</v>
      </c>
      <c r="U17" s="61" t="s">
        <v>4</v>
      </c>
      <c r="V17" s="61" t="s">
        <v>5</v>
      </c>
      <c r="W17" s="61" t="s">
        <v>6</v>
      </c>
      <c r="X17" s="61" t="s">
        <v>5</v>
      </c>
      <c r="Y17" s="61" t="s">
        <v>7</v>
      </c>
      <c r="Z17" s="61" t="s">
        <v>3</v>
      </c>
      <c r="AE17" s="91">
        <v>43283</v>
      </c>
      <c r="AF17" s="146" t="s">
        <v>46</v>
      </c>
      <c r="AG17" s="149">
        <v>18</v>
      </c>
      <c r="AH17" s="93">
        <f t="shared" ref="AH17:AH80" ca="1" si="0">IF(INDIRECT(AF17&amp;AG17)="","",AE17)</f>
        <v>43283</v>
      </c>
    </row>
    <row r="18" spans="1:34" x14ac:dyDescent="0.2">
      <c r="A18" s="54"/>
      <c r="B18" s="94">
        <v>1</v>
      </c>
      <c r="C18" s="95">
        <v>2</v>
      </c>
      <c r="D18" s="95">
        <v>3</v>
      </c>
      <c r="E18" s="95">
        <v>4</v>
      </c>
      <c r="F18" s="95">
        <v>5</v>
      </c>
      <c r="G18" s="95">
        <v>6</v>
      </c>
      <c r="H18" s="96">
        <v>7</v>
      </c>
      <c r="I18" s="52"/>
      <c r="J18" s="52"/>
      <c r="K18" s="94"/>
      <c r="L18" s="95"/>
      <c r="M18" s="95"/>
      <c r="N18" s="95">
        <v>1</v>
      </c>
      <c r="O18" s="95">
        <v>2</v>
      </c>
      <c r="P18" s="95">
        <v>3</v>
      </c>
      <c r="Q18" s="96">
        <v>4</v>
      </c>
      <c r="R18" s="52"/>
      <c r="S18" s="52"/>
      <c r="T18" s="94"/>
      <c r="U18" s="95"/>
      <c r="V18" s="95"/>
      <c r="W18" s="95"/>
      <c r="X18" s="95"/>
      <c r="Y18" s="95"/>
      <c r="Z18" s="96">
        <v>1</v>
      </c>
      <c r="AE18" s="91">
        <v>43284</v>
      </c>
      <c r="AF18" s="146" t="s">
        <v>47</v>
      </c>
      <c r="AG18" s="149">
        <v>18</v>
      </c>
      <c r="AH18" s="93">
        <f t="shared" ca="1" si="0"/>
        <v>43284</v>
      </c>
    </row>
    <row r="19" spans="1:34" x14ac:dyDescent="0.2">
      <c r="A19" s="54"/>
      <c r="B19" s="97">
        <v>8</v>
      </c>
      <c r="C19" s="98">
        <v>9</v>
      </c>
      <c r="D19" s="98">
        <v>10</v>
      </c>
      <c r="E19" s="98">
        <v>11</v>
      </c>
      <c r="F19" s="98">
        <v>12</v>
      </c>
      <c r="G19" s="98">
        <v>13</v>
      </c>
      <c r="H19" s="99">
        <v>14</v>
      </c>
      <c r="I19" s="64" t="s">
        <v>66</v>
      </c>
      <c r="J19" s="52"/>
      <c r="K19" s="97">
        <v>5</v>
      </c>
      <c r="L19" s="98">
        <v>6</v>
      </c>
      <c r="M19" s="98">
        <v>7</v>
      </c>
      <c r="N19" s="98">
        <v>8</v>
      </c>
      <c r="O19" s="98">
        <v>9</v>
      </c>
      <c r="P19" s="98">
        <v>10</v>
      </c>
      <c r="Q19" s="99">
        <v>11</v>
      </c>
      <c r="R19" s="64" t="s">
        <v>71</v>
      </c>
      <c r="S19" s="52"/>
      <c r="T19" s="97">
        <v>2</v>
      </c>
      <c r="U19" s="98">
        <v>3</v>
      </c>
      <c r="V19" s="98">
        <v>4</v>
      </c>
      <c r="W19" s="98">
        <v>5</v>
      </c>
      <c r="X19" s="98">
        <v>6</v>
      </c>
      <c r="Y19" s="98">
        <v>7</v>
      </c>
      <c r="Z19" s="99">
        <v>8</v>
      </c>
      <c r="AA19" s="64" t="s">
        <v>72</v>
      </c>
      <c r="AE19" s="91">
        <v>43285</v>
      </c>
      <c r="AF19" s="146" t="s">
        <v>42</v>
      </c>
      <c r="AG19" s="149">
        <v>18</v>
      </c>
      <c r="AH19" s="93">
        <f t="shared" ca="1" si="0"/>
        <v>43285</v>
      </c>
    </row>
    <row r="20" spans="1:34" x14ac:dyDescent="0.2">
      <c r="A20" s="54"/>
      <c r="B20" s="97">
        <v>15</v>
      </c>
      <c r="C20" s="98">
        <v>16</v>
      </c>
      <c r="D20" s="98">
        <v>17</v>
      </c>
      <c r="E20" s="98">
        <v>18</v>
      </c>
      <c r="F20" s="98">
        <v>19</v>
      </c>
      <c r="G20" s="98">
        <v>20</v>
      </c>
      <c r="H20" s="99">
        <v>21</v>
      </c>
      <c r="I20" s="66" t="s">
        <v>12</v>
      </c>
      <c r="J20" s="52"/>
      <c r="K20" s="97">
        <v>12</v>
      </c>
      <c r="L20" s="98">
        <v>13</v>
      </c>
      <c r="M20" s="98">
        <v>14</v>
      </c>
      <c r="N20" s="98">
        <v>15</v>
      </c>
      <c r="O20" s="98">
        <v>16</v>
      </c>
      <c r="P20" s="98">
        <v>17</v>
      </c>
      <c r="Q20" s="99">
        <v>18</v>
      </c>
      <c r="R20" s="66" t="s">
        <v>12</v>
      </c>
      <c r="S20" s="52"/>
      <c r="T20" s="97">
        <v>9</v>
      </c>
      <c r="U20" s="98">
        <v>10</v>
      </c>
      <c r="V20" s="98">
        <v>11</v>
      </c>
      <c r="W20" s="98">
        <v>12</v>
      </c>
      <c r="X20" s="98">
        <v>13</v>
      </c>
      <c r="Y20" s="98">
        <v>14</v>
      </c>
      <c r="Z20" s="99">
        <v>15</v>
      </c>
      <c r="AA20" s="66" t="s">
        <v>12</v>
      </c>
      <c r="AE20" s="91">
        <v>43286</v>
      </c>
      <c r="AF20" s="146" t="s">
        <v>7</v>
      </c>
      <c r="AG20" s="149">
        <v>18</v>
      </c>
      <c r="AH20" s="93">
        <f t="shared" ca="1" si="0"/>
        <v>43286</v>
      </c>
    </row>
    <row r="21" spans="1:34" x14ac:dyDescent="0.2">
      <c r="A21" s="54"/>
      <c r="B21" s="97">
        <v>22</v>
      </c>
      <c r="C21" s="98">
        <v>23</v>
      </c>
      <c r="D21" s="98">
        <v>24</v>
      </c>
      <c r="E21" s="98">
        <v>25</v>
      </c>
      <c r="F21" s="98">
        <v>26</v>
      </c>
      <c r="G21" s="98">
        <v>27</v>
      </c>
      <c r="H21" s="99">
        <v>28</v>
      </c>
      <c r="I21" s="66" t="s">
        <v>13</v>
      </c>
      <c r="J21" s="52"/>
      <c r="K21" s="97">
        <v>19</v>
      </c>
      <c r="L21" s="98">
        <v>20</v>
      </c>
      <c r="M21" s="98">
        <v>21</v>
      </c>
      <c r="N21" s="98">
        <v>22</v>
      </c>
      <c r="O21" s="98">
        <v>23</v>
      </c>
      <c r="P21" s="98">
        <v>24</v>
      </c>
      <c r="Q21" s="99">
        <v>25</v>
      </c>
      <c r="R21" s="66" t="s">
        <v>13</v>
      </c>
      <c r="S21" s="52"/>
      <c r="T21" s="97">
        <v>16</v>
      </c>
      <c r="U21" s="98">
        <v>17</v>
      </c>
      <c r="V21" s="98">
        <v>18</v>
      </c>
      <c r="W21" s="98">
        <v>19</v>
      </c>
      <c r="X21" s="98">
        <v>20</v>
      </c>
      <c r="Y21" s="98">
        <v>21</v>
      </c>
      <c r="Z21" s="99">
        <v>22</v>
      </c>
      <c r="AA21" s="66" t="s">
        <v>13</v>
      </c>
      <c r="AE21" s="91">
        <v>43287</v>
      </c>
      <c r="AF21" s="146" t="s">
        <v>43</v>
      </c>
      <c r="AG21" s="149">
        <v>18</v>
      </c>
      <c r="AH21" s="93">
        <f t="shared" ca="1" si="0"/>
        <v>43287</v>
      </c>
    </row>
    <row r="22" spans="1:34" x14ac:dyDescent="0.2">
      <c r="A22" s="52"/>
      <c r="B22" s="97">
        <v>29</v>
      </c>
      <c r="C22" s="98">
        <v>30</v>
      </c>
      <c r="D22" s="98">
        <v>31</v>
      </c>
      <c r="E22" s="98"/>
      <c r="F22" s="98"/>
      <c r="G22" s="98"/>
      <c r="H22" s="99"/>
      <c r="I22" s="108">
        <f>COUNTA(B18:H23)</f>
        <v>31</v>
      </c>
      <c r="J22" s="52"/>
      <c r="K22" s="97">
        <v>26</v>
      </c>
      <c r="L22" s="98">
        <v>27</v>
      </c>
      <c r="M22" s="98">
        <v>28</v>
      </c>
      <c r="N22" s="98">
        <v>29</v>
      </c>
      <c r="O22" s="98">
        <v>30</v>
      </c>
      <c r="P22" s="98">
        <v>31</v>
      </c>
      <c r="Q22" s="99"/>
      <c r="R22" s="108">
        <f>COUNTA(K18:Q23)</f>
        <v>31</v>
      </c>
      <c r="S22" s="52"/>
      <c r="T22" s="97">
        <v>23</v>
      </c>
      <c r="U22" s="98">
        <v>24</v>
      </c>
      <c r="V22" s="98">
        <v>25</v>
      </c>
      <c r="W22" s="98">
        <v>26</v>
      </c>
      <c r="X22" s="98">
        <v>27</v>
      </c>
      <c r="Y22" s="98">
        <v>28</v>
      </c>
      <c r="Z22" s="99">
        <v>29</v>
      </c>
      <c r="AA22" s="108">
        <f>COUNTA(T18:Z23)</f>
        <v>30</v>
      </c>
      <c r="AE22" s="91">
        <v>43288</v>
      </c>
      <c r="AF22" s="146" t="s">
        <v>44</v>
      </c>
      <c r="AG22" s="149">
        <v>18</v>
      </c>
      <c r="AH22" s="93">
        <f t="shared" ca="1" si="0"/>
        <v>43288</v>
      </c>
    </row>
    <row r="23" spans="1:34" x14ac:dyDescent="0.2">
      <c r="A23" s="52"/>
      <c r="B23" s="100"/>
      <c r="C23" s="101"/>
      <c r="D23" s="101"/>
      <c r="E23" s="101"/>
      <c r="F23" s="101"/>
      <c r="G23" s="101"/>
      <c r="H23" s="102"/>
      <c r="I23" s="76"/>
      <c r="J23" s="52"/>
      <c r="K23" s="100"/>
      <c r="L23" s="101"/>
      <c r="M23" s="101"/>
      <c r="N23" s="103"/>
      <c r="O23" s="101"/>
      <c r="P23" s="103"/>
      <c r="Q23" s="102"/>
      <c r="R23" s="76"/>
      <c r="S23" s="52"/>
      <c r="T23" s="100">
        <v>30</v>
      </c>
      <c r="U23" s="103"/>
      <c r="V23" s="101"/>
      <c r="W23" s="103"/>
      <c r="X23" s="101"/>
      <c r="Y23" s="103"/>
      <c r="Z23" s="102"/>
      <c r="AA23" s="76"/>
      <c r="AE23" s="91">
        <v>43289</v>
      </c>
      <c r="AF23" s="147" t="s">
        <v>45</v>
      </c>
      <c r="AG23" s="150">
        <v>19</v>
      </c>
      <c r="AH23" s="93">
        <f t="shared" ca="1" si="0"/>
        <v>43289</v>
      </c>
    </row>
    <row r="24" spans="1:34" x14ac:dyDescent="0.2">
      <c r="A24" s="52"/>
      <c r="B24" s="52"/>
      <c r="C24" s="52"/>
      <c r="D24" s="52"/>
      <c r="E24" s="52"/>
      <c r="F24" s="52"/>
      <c r="G24" s="52"/>
      <c r="H24" s="52"/>
      <c r="I24" s="52"/>
      <c r="J24" s="52"/>
      <c r="K24" s="52"/>
      <c r="L24" s="52"/>
      <c r="M24" s="52"/>
      <c r="N24" s="52"/>
      <c r="O24" s="52"/>
      <c r="P24" s="52"/>
      <c r="Q24" s="52"/>
      <c r="R24" s="52"/>
      <c r="S24" s="52"/>
      <c r="T24" s="52"/>
      <c r="U24" s="52"/>
      <c r="V24" s="52"/>
      <c r="W24" s="52"/>
      <c r="AE24" s="91">
        <v>43290</v>
      </c>
      <c r="AF24" s="147" t="s">
        <v>46</v>
      </c>
      <c r="AG24" s="150">
        <v>19</v>
      </c>
      <c r="AH24" s="93">
        <f t="shared" ca="1" si="0"/>
        <v>43290</v>
      </c>
    </row>
    <row r="25" spans="1:34" x14ac:dyDescent="0.2">
      <c r="A25" s="52"/>
      <c r="B25" s="164" t="s">
        <v>70</v>
      </c>
      <c r="C25" s="167"/>
      <c r="D25" s="167"/>
      <c r="E25" s="167"/>
      <c r="F25" s="167"/>
      <c r="G25" s="167"/>
      <c r="H25" s="168"/>
      <c r="I25" s="52"/>
      <c r="J25" s="52"/>
      <c r="K25" s="164" t="s">
        <v>74</v>
      </c>
      <c r="L25" s="167"/>
      <c r="M25" s="167"/>
      <c r="N25" s="167"/>
      <c r="O25" s="167"/>
      <c r="P25" s="167"/>
      <c r="Q25" s="168"/>
      <c r="R25" s="52"/>
      <c r="S25" s="52"/>
      <c r="T25" s="164" t="s">
        <v>76</v>
      </c>
      <c r="U25" s="167"/>
      <c r="V25" s="167"/>
      <c r="W25" s="167"/>
      <c r="X25" s="167"/>
      <c r="Y25" s="167"/>
      <c r="Z25" s="168"/>
      <c r="AE25" s="91">
        <v>43291</v>
      </c>
      <c r="AF25" s="147" t="s">
        <v>47</v>
      </c>
      <c r="AG25" s="150">
        <v>19</v>
      </c>
      <c r="AH25" s="93">
        <f t="shared" ca="1" si="0"/>
        <v>43291</v>
      </c>
    </row>
    <row r="26" spans="1:34" x14ac:dyDescent="0.2">
      <c r="A26" s="52"/>
      <c r="B26" s="61" t="s">
        <v>3</v>
      </c>
      <c r="C26" s="61" t="s">
        <v>4</v>
      </c>
      <c r="D26" s="61" t="s">
        <v>5</v>
      </c>
      <c r="E26" s="61" t="s">
        <v>6</v>
      </c>
      <c r="F26" s="61" t="s">
        <v>5</v>
      </c>
      <c r="G26" s="61" t="s">
        <v>7</v>
      </c>
      <c r="H26" s="61" t="s">
        <v>3</v>
      </c>
      <c r="I26" s="52"/>
      <c r="J26" s="52"/>
      <c r="K26" s="61" t="s">
        <v>3</v>
      </c>
      <c r="L26" s="61" t="s">
        <v>4</v>
      </c>
      <c r="M26" s="61" t="s">
        <v>5</v>
      </c>
      <c r="N26" s="61" t="s">
        <v>6</v>
      </c>
      <c r="O26" s="61" t="s">
        <v>5</v>
      </c>
      <c r="P26" s="61" t="s">
        <v>7</v>
      </c>
      <c r="Q26" s="61" t="s">
        <v>3</v>
      </c>
      <c r="R26" s="52"/>
      <c r="S26" s="52"/>
      <c r="T26" s="61" t="s">
        <v>3</v>
      </c>
      <c r="U26" s="61" t="s">
        <v>4</v>
      </c>
      <c r="V26" s="61" t="s">
        <v>5</v>
      </c>
      <c r="W26" s="61" t="s">
        <v>6</v>
      </c>
      <c r="X26" s="61" t="s">
        <v>5</v>
      </c>
      <c r="Y26" s="61" t="s">
        <v>7</v>
      </c>
      <c r="Z26" s="61" t="s">
        <v>3</v>
      </c>
      <c r="AE26" s="91">
        <v>43292</v>
      </c>
      <c r="AF26" s="147" t="s">
        <v>42</v>
      </c>
      <c r="AG26" s="150">
        <v>19</v>
      </c>
      <c r="AH26" s="93">
        <f t="shared" ca="1" si="0"/>
        <v>43292</v>
      </c>
    </row>
    <row r="27" spans="1:34" x14ac:dyDescent="0.2">
      <c r="A27" s="54"/>
      <c r="B27" s="94"/>
      <c r="C27" s="95">
        <v>1</v>
      </c>
      <c r="D27" s="95">
        <v>2</v>
      </c>
      <c r="E27" s="95">
        <v>3</v>
      </c>
      <c r="F27" s="95">
        <v>4</v>
      </c>
      <c r="G27" s="95">
        <v>5</v>
      </c>
      <c r="H27" s="96">
        <v>6</v>
      </c>
      <c r="I27" s="52"/>
      <c r="J27" s="52"/>
      <c r="K27" s="94"/>
      <c r="L27" s="95"/>
      <c r="M27" s="95"/>
      <c r="N27" s="95"/>
      <c r="O27" s="95">
        <v>1</v>
      </c>
      <c r="P27" s="95">
        <v>2</v>
      </c>
      <c r="Q27" s="96">
        <v>3</v>
      </c>
      <c r="R27" s="52"/>
      <c r="S27" s="52"/>
      <c r="T27" s="94"/>
      <c r="U27" s="95"/>
      <c r="V27" s="95"/>
      <c r="W27" s="95"/>
      <c r="X27" s="95"/>
      <c r="Y27" s="95"/>
      <c r="Z27" s="96">
        <v>1</v>
      </c>
      <c r="AE27" s="91">
        <v>43293</v>
      </c>
      <c r="AF27" s="147" t="s">
        <v>7</v>
      </c>
      <c r="AG27" s="150">
        <v>19</v>
      </c>
      <c r="AH27" s="93">
        <f t="shared" ca="1" si="0"/>
        <v>43293</v>
      </c>
    </row>
    <row r="28" spans="1:34" x14ac:dyDescent="0.2">
      <c r="A28" s="54"/>
      <c r="B28" s="97">
        <v>7</v>
      </c>
      <c r="C28" s="98">
        <v>8</v>
      </c>
      <c r="D28" s="98">
        <v>9</v>
      </c>
      <c r="E28" s="98">
        <v>10</v>
      </c>
      <c r="F28" s="98">
        <v>11</v>
      </c>
      <c r="G28" s="98">
        <v>12</v>
      </c>
      <c r="H28" s="99">
        <v>13</v>
      </c>
      <c r="I28" s="64" t="s">
        <v>73</v>
      </c>
      <c r="J28" s="52"/>
      <c r="K28" s="97">
        <v>4</v>
      </c>
      <c r="L28" s="98">
        <v>5</v>
      </c>
      <c r="M28" s="98">
        <v>6</v>
      </c>
      <c r="N28" s="98">
        <v>7</v>
      </c>
      <c r="O28" s="98">
        <v>8</v>
      </c>
      <c r="P28" s="98">
        <v>9</v>
      </c>
      <c r="Q28" s="99">
        <v>10</v>
      </c>
      <c r="R28" s="64" t="s">
        <v>75</v>
      </c>
      <c r="S28" s="52"/>
      <c r="T28" s="97">
        <v>2</v>
      </c>
      <c r="U28" s="98">
        <v>3</v>
      </c>
      <c r="V28" s="98">
        <v>4</v>
      </c>
      <c r="W28" s="98">
        <v>5</v>
      </c>
      <c r="X28" s="98">
        <v>6</v>
      </c>
      <c r="Y28" s="98">
        <v>7</v>
      </c>
      <c r="Z28" s="99">
        <v>8</v>
      </c>
      <c r="AA28" s="64" t="s">
        <v>77</v>
      </c>
      <c r="AE28" s="91">
        <v>43294</v>
      </c>
      <c r="AF28" s="147" t="s">
        <v>43</v>
      </c>
      <c r="AG28" s="150">
        <v>19</v>
      </c>
      <c r="AH28" s="93">
        <f t="shared" ca="1" si="0"/>
        <v>43294</v>
      </c>
    </row>
    <row r="29" spans="1:34" x14ac:dyDescent="0.2">
      <c r="A29" s="54"/>
      <c r="B29" s="97">
        <v>14</v>
      </c>
      <c r="C29" s="98">
        <v>15</v>
      </c>
      <c r="D29" s="98">
        <v>16</v>
      </c>
      <c r="E29" s="98">
        <v>17</v>
      </c>
      <c r="F29" s="98">
        <v>18</v>
      </c>
      <c r="G29" s="98">
        <v>19</v>
      </c>
      <c r="H29" s="99">
        <v>20</v>
      </c>
      <c r="I29" s="66" t="s">
        <v>12</v>
      </c>
      <c r="J29" s="52"/>
      <c r="K29" s="97">
        <v>11</v>
      </c>
      <c r="L29" s="98">
        <v>12</v>
      </c>
      <c r="M29" s="98">
        <v>13</v>
      </c>
      <c r="N29" s="98">
        <v>14</v>
      </c>
      <c r="O29" s="98">
        <v>15</v>
      </c>
      <c r="P29" s="98">
        <v>16</v>
      </c>
      <c r="Q29" s="99">
        <v>17</v>
      </c>
      <c r="R29" s="66" t="s">
        <v>12</v>
      </c>
      <c r="S29" s="52"/>
      <c r="T29" s="97">
        <v>9</v>
      </c>
      <c r="U29" s="98">
        <v>10</v>
      </c>
      <c r="V29" s="98">
        <v>11</v>
      </c>
      <c r="W29" s="98">
        <v>12</v>
      </c>
      <c r="X29" s="98">
        <v>13</v>
      </c>
      <c r="Y29" s="98">
        <v>14</v>
      </c>
      <c r="Z29" s="99">
        <v>15</v>
      </c>
      <c r="AA29" s="66" t="s">
        <v>12</v>
      </c>
      <c r="AE29" s="91">
        <v>43295</v>
      </c>
      <c r="AF29" s="147" t="s">
        <v>44</v>
      </c>
      <c r="AG29" s="150">
        <v>19</v>
      </c>
      <c r="AH29" s="93">
        <f t="shared" ca="1" si="0"/>
        <v>43295</v>
      </c>
    </row>
    <row r="30" spans="1:34" x14ac:dyDescent="0.2">
      <c r="A30" s="54"/>
      <c r="B30" s="97">
        <v>21</v>
      </c>
      <c r="C30" s="98">
        <v>22</v>
      </c>
      <c r="D30" s="98">
        <v>23</v>
      </c>
      <c r="E30" s="98">
        <v>24</v>
      </c>
      <c r="F30" s="98">
        <v>25</v>
      </c>
      <c r="G30" s="98">
        <v>26</v>
      </c>
      <c r="H30" s="99">
        <v>27</v>
      </c>
      <c r="I30" s="66" t="s">
        <v>13</v>
      </c>
      <c r="J30" s="52"/>
      <c r="K30" s="97">
        <v>18</v>
      </c>
      <c r="L30" s="98">
        <v>19</v>
      </c>
      <c r="M30" s="98">
        <v>20</v>
      </c>
      <c r="N30" s="98">
        <v>21</v>
      </c>
      <c r="O30" s="98">
        <v>22</v>
      </c>
      <c r="P30" s="98">
        <v>23</v>
      </c>
      <c r="Q30" s="99">
        <v>24</v>
      </c>
      <c r="R30" s="66" t="s">
        <v>13</v>
      </c>
      <c r="S30" s="52"/>
      <c r="T30" s="97">
        <v>16</v>
      </c>
      <c r="U30" s="98">
        <v>17</v>
      </c>
      <c r="V30" s="98">
        <v>18</v>
      </c>
      <c r="W30" s="98">
        <v>19</v>
      </c>
      <c r="X30" s="98">
        <v>20</v>
      </c>
      <c r="Y30" s="98">
        <v>21</v>
      </c>
      <c r="Z30" s="99">
        <v>22</v>
      </c>
      <c r="AA30" s="66" t="s">
        <v>13</v>
      </c>
      <c r="AE30" s="91">
        <v>43296</v>
      </c>
      <c r="AF30" s="146" t="s">
        <v>45</v>
      </c>
      <c r="AG30" s="151">
        <v>20</v>
      </c>
      <c r="AH30" s="93">
        <f t="shared" ca="1" si="0"/>
        <v>43296</v>
      </c>
    </row>
    <row r="31" spans="1:34" x14ac:dyDescent="0.2">
      <c r="A31" s="54"/>
      <c r="B31" s="97">
        <v>28</v>
      </c>
      <c r="C31" s="98">
        <v>29</v>
      </c>
      <c r="D31" s="98">
        <v>30</v>
      </c>
      <c r="E31" s="98">
        <v>31</v>
      </c>
      <c r="F31" s="98"/>
      <c r="G31" s="98"/>
      <c r="H31" s="99"/>
      <c r="I31" s="108">
        <f>COUNTA(B27:H32)</f>
        <v>31</v>
      </c>
      <c r="J31" s="52"/>
      <c r="K31" s="97">
        <v>25</v>
      </c>
      <c r="L31" s="98">
        <v>26</v>
      </c>
      <c r="M31" s="98">
        <v>27</v>
      </c>
      <c r="N31" s="98">
        <v>28</v>
      </c>
      <c r="O31" s="98">
        <v>29</v>
      </c>
      <c r="P31" s="98">
        <v>30</v>
      </c>
      <c r="Q31" s="99"/>
      <c r="R31" s="108">
        <f>COUNTA(K27:Q32)</f>
        <v>30</v>
      </c>
      <c r="S31" s="52"/>
      <c r="T31" s="97">
        <v>23</v>
      </c>
      <c r="U31" s="98">
        <v>24</v>
      </c>
      <c r="V31" s="98">
        <v>25</v>
      </c>
      <c r="W31" s="98">
        <v>26</v>
      </c>
      <c r="X31" s="98">
        <v>27</v>
      </c>
      <c r="Y31" s="98">
        <v>28</v>
      </c>
      <c r="Z31" s="99">
        <v>29</v>
      </c>
      <c r="AA31" s="108">
        <f>COUNTA(T27:Z32)</f>
        <v>31</v>
      </c>
      <c r="AE31" s="91">
        <v>43297</v>
      </c>
      <c r="AF31" s="146" t="s">
        <v>46</v>
      </c>
      <c r="AG31" s="151">
        <v>20</v>
      </c>
      <c r="AH31" s="93">
        <f t="shared" ca="1" si="0"/>
        <v>43297</v>
      </c>
    </row>
    <row r="32" spans="1:34" x14ac:dyDescent="0.2">
      <c r="A32" s="52"/>
      <c r="B32" s="104"/>
      <c r="C32" s="105"/>
      <c r="D32" s="106"/>
      <c r="E32" s="106"/>
      <c r="F32" s="106"/>
      <c r="G32" s="106"/>
      <c r="H32" s="107"/>
      <c r="I32" s="76"/>
      <c r="J32" s="52"/>
      <c r="K32" s="100"/>
      <c r="L32" s="103"/>
      <c r="M32" s="101"/>
      <c r="N32" s="103"/>
      <c r="O32" s="101"/>
      <c r="P32" s="103"/>
      <c r="Q32" s="102"/>
      <c r="R32" s="76"/>
      <c r="S32" s="52"/>
      <c r="T32" s="100">
        <v>30</v>
      </c>
      <c r="U32" s="101">
        <v>31</v>
      </c>
      <c r="V32" s="101"/>
      <c r="W32" s="101"/>
      <c r="X32" s="101"/>
      <c r="Y32" s="101"/>
      <c r="Z32" s="102"/>
      <c r="AA32" s="76"/>
      <c r="AE32" s="91">
        <v>43298</v>
      </c>
      <c r="AF32" s="146" t="s">
        <v>47</v>
      </c>
      <c r="AG32" s="151">
        <v>20</v>
      </c>
      <c r="AH32" s="93">
        <f t="shared" ca="1" si="0"/>
        <v>43298</v>
      </c>
    </row>
    <row r="33" spans="1:34" x14ac:dyDescent="0.2">
      <c r="A33" s="52"/>
      <c r="B33" s="52"/>
      <c r="C33" s="52"/>
      <c r="D33" s="52"/>
      <c r="E33" s="52"/>
      <c r="F33" s="52"/>
      <c r="G33" s="52"/>
      <c r="H33" s="52"/>
      <c r="I33" s="52"/>
      <c r="J33" s="52"/>
      <c r="K33" s="52"/>
      <c r="L33" s="52"/>
      <c r="M33" s="52"/>
      <c r="N33" s="52"/>
      <c r="O33" s="52"/>
      <c r="P33" s="52"/>
      <c r="Q33" s="52"/>
      <c r="R33" s="52"/>
      <c r="S33" s="52"/>
      <c r="T33" s="52"/>
      <c r="U33" s="52"/>
      <c r="V33" s="52"/>
      <c r="W33" s="52"/>
      <c r="AE33" s="91">
        <v>43299</v>
      </c>
      <c r="AF33" s="146" t="s">
        <v>42</v>
      </c>
      <c r="AG33" s="151">
        <v>20</v>
      </c>
      <c r="AH33" s="93">
        <f t="shared" ca="1" si="0"/>
        <v>43299</v>
      </c>
    </row>
    <row r="34" spans="1:34" x14ac:dyDescent="0.2">
      <c r="A34" s="52"/>
      <c r="B34" s="164" t="s">
        <v>78</v>
      </c>
      <c r="C34" s="167"/>
      <c r="D34" s="167"/>
      <c r="E34" s="167"/>
      <c r="F34" s="167"/>
      <c r="G34" s="167"/>
      <c r="H34" s="168"/>
      <c r="I34" s="52"/>
      <c r="J34" s="52"/>
      <c r="K34" s="164" t="s">
        <v>80</v>
      </c>
      <c r="L34" s="167"/>
      <c r="M34" s="167"/>
      <c r="N34" s="167"/>
      <c r="O34" s="167"/>
      <c r="P34" s="167"/>
      <c r="Q34" s="168"/>
      <c r="R34" s="52"/>
      <c r="S34" s="52"/>
      <c r="T34" s="164" t="s">
        <v>82</v>
      </c>
      <c r="U34" s="167"/>
      <c r="V34" s="167"/>
      <c r="W34" s="167"/>
      <c r="X34" s="167"/>
      <c r="Y34" s="167"/>
      <c r="Z34" s="168"/>
      <c r="AE34" s="91">
        <v>43300</v>
      </c>
      <c r="AF34" s="146" t="s">
        <v>7</v>
      </c>
      <c r="AG34" s="151">
        <v>20</v>
      </c>
      <c r="AH34" s="93">
        <f t="shared" ca="1" si="0"/>
        <v>43300</v>
      </c>
    </row>
    <row r="35" spans="1:34" x14ac:dyDescent="0.2">
      <c r="A35" s="52"/>
      <c r="B35" s="61" t="s">
        <v>3</v>
      </c>
      <c r="C35" s="61" t="s">
        <v>4</v>
      </c>
      <c r="D35" s="61" t="s">
        <v>5</v>
      </c>
      <c r="E35" s="61" t="s">
        <v>6</v>
      </c>
      <c r="F35" s="61" t="s">
        <v>5</v>
      </c>
      <c r="G35" s="61" t="s">
        <v>7</v>
      </c>
      <c r="H35" s="61" t="s">
        <v>3</v>
      </c>
      <c r="I35" s="52"/>
      <c r="J35" s="52"/>
      <c r="K35" s="61" t="s">
        <v>3</v>
      </c>
      <c r="L35" s="61" t="s">
        <v>4</v>
      </c>
      <c r="M35" s="61" t="s">
        <v>5</v>
      </c>
      <c r="N35" s="61" t="s">
        <v>6</v>
      </c>
      <c r="O35" s="61" t="s">
        <v>5</v>
      </c>
      <c r="P35" s="61" t="s">
        <v>7</v>
      </c>
      <c r="Q35" s="61" t="s">
        <v>3</v>
      </c>
      <c r="R35" s="52"/>
      <c r="S35" s="52"/>
      <c r="T35" s="61" t="s">
        <v>3</v>
      </c>
      <c r="U35" s="61" t="s">
        <v>4</v>
      </c>
      <c r="V35" s="61" t="s">
        <v>5</v>
      </c>
      <c r="W35" s="61" t="s">
        <v>6</v>
      </c>
      <c r="X35" s="61" t="s">
        <v>5</v>
      </c>
      <c r="Y35" s="61" t="s">
        <v>7</v>
      </c>
      <c r="Z35" s="61" t="s">
        <v>3</v>
      </c>
      <c r="AE35" s="91">
        <v>43301</v>
      </c>
      <c r="AF35" s="146" t="s">
        <v>43</v>
      </c>
      <c r="AG35" s="151">
        <v>20</v>
      </c>
      <c r="AH35" s="93">
        <f t="shared" ca="1" si="0"/>
        <v>43301</v>
      </c>
    </row>
    <row r="36" spans="1:34" x14ac:dyDescent="0.2">
      <c r="A36" s="54"/>
      <c r="B36" s="94"/>
      <c r="C36" s="95"/>
      <c r="D36" s="95">
        <v>1</v>
      </c>
      <c r="E36" s="95">
        <v>2</v>
      </c>
      <c r="F36" s="95">
        <v>3</v>
      </c>
      <c r="G36" s="95">
        <v>4</v>
      </c>
      <c r="H36" s="96">
        <v>5</v>
      </c>
      <c r="I36" s="52"/>
      <c r="J36" s="52">
        <v>7</v>
      </c>
      <c r="K36" s="94"/>
      <c r="L36" s="95"/>
      <c r="M36" s="95"/>
      <c r="N36" s="95"/>
      <c r="O36" s="95"/>
      <c r="P36" s="95">
        <v>1</v>
      </c>
      <c r="Q36" s="96">
        <v>2</v>
      </c>
      <c r="R36" s="52"/>
      <c r="S36" s="52"/>
      <c r="T36" s="94"/>
      <c r="U36" s="95"/>
      <c r="V36" s="95"/>
      <c r="W36" s="95"/>
      <c r="X36" s="95"/>
      <c r="Y36" s="95">
        <v>1</v>
      </c>
      <c r="Z36" s="96">
        <v>2</v>
      </c>
      <c r="AE36" s="91">
        <v>43302</v>
      </c>
      <c r="AF36" s="146" t="s">
        <v>44</v>
      </c>
      <c r="AG36" s="151">
        <v>20</v>
      </c>
      <c r="AH36" s="93">
        <f t="shared" ca="1" si="0"/>
        <v>43302</v>
      </c>
    </row>
    <row r="37" spans="1:34" x14ac:dyDescent="0.2">
      <c r="A37" s="54"/>
      <c r="B37" s="97">
        <v>6</v>
      </c>
      <c r="C37" s="98">
        <v>7</v>
      </c>
      <c r="D37" s="98">
        <v>8</v>
      </c>
      <c r="E37" s="98">
        <v>9</v>
      </c>
      <c r="F37" s="98">
        <v>10</v>
      </c>
      <c r="G37" s="98">
        <v>11</v>
      </c>
      <c r="H37" s="99">
        <v>12</v>
      </c>
      <c r="I37" s="64" t="s">
        <v>79</v>
      </c>
      <c r="J37" s="52"/>
      <c r="K37" s="97">
        <v>3</v>
      </c>
      <c r="L37" s="98">
        <v>4</v>
      </c>
      <c r="M37" s="98">
        <v>5</v>
      </c>
      <c r="N37" s="98">
        <v>6</v>
      </c>
      <c r="O37" s="98">
        <v>7</v>
      </c>
      <c r="P37" s="98">
        <v>8</v>
      </c>
      <c r="Q37" s="99">
        <v>9</v>
      </c>
      <c r="R37" s="64" t="s">
        <v>81</v>
      </c>
      <c r="S37" s="52"/>
      <c r="T37" s="97">
        <v>3</v>
      </c>
      <c r="U37" s="98">
        <v>4</v>
      </c>
      <c r="V37" s="98">
        <v>5</v>
      </c>
      <c r="W37" s="98">
        <v>6</v>
      </c>
      <c r="X37" s="98">
        <v>7</v>
      </c>
      <c r="Y37" s="98">
        <v>8</v>
      </c>
      <c r="Z37" s="99">
        <v>9</v>
      </c>
      <c r="AA37" s="64" t="s">
        <v>83</v>
      </c>
      <c r="AE37" s="91">
        <v>43303</v>
      </c>
      <c r="AF37" s="147" t="s">
        <v>45</v>
      </c>
      <c r="AG37" s="150">
        <v>21</v>
      </c>
      <c r="AH37" s="93">
        <f t="shared" ca="1" si="0"/>
        <v>43303</v>
      </c>
    </row>
    <row r="38" spans="1:34" x14ac:dyDescent="0.2">
      <c r="A38" s="54"/>
      <c r="B38" s="97">
        <v>13</v>
      </c>
      <c r="C38" s="98">
        <v>14</v>
      </c>
      <c r="D38" s="98">
        <v>15</v>
      </c>
      <c r="E38" s="98">
        <v>16</v>
      </c>
      <c r="F38" s="98">
        <v>17</v>
      </c>
      <c r="G38" s="98">
        <v>18</v>
      </c>
      <c r="H38" s="99">
        <v>19</v>
      </c>
      <c r="I38" s="66" t="s">
        <v>12</v>
      </c>
      <c r="J38" s="52"/>
      <c r="K38" s="97">
        <v>10</v>
      </c>
      <c r="L38" s="98">
        <v>11</v>
      </c>
      <c r="M38" s="98">
        <v>12</v>
      </c>
      <c r="N38" s="98">
        <v>13</v>
      </c>
      <c r="O38" s="98">
        <v>14</v>
      </c>
      <c r="P38" s="98">
        <v>15</v>
      </c>
      <c r="Q38" s="99">
        <v>16</v>
      </c>
      <c r="R38" s="66" t="s">
        <v>12</v>
      </c>
      <c r="S38" s="52"/>
      <c r="T38" s="97">
        <v>10</v>
      </c>
      <c r="U38" s="98">
        <v>11</v>
      </c>
      <c r="V38" s="98">
        <v>12</v>
      </c>
      <c r="W38" s="98">
        <v>13</v>
      </c>
      <c r="X38" s="98">
        <v>14</v>
      </c>
      <c r="Y38" s="98">
        <v>15</v>
      </c>
      <c r="Z38" s="99">
        <v>16</v>
      </c>
      <c r="AA38" s="66" t="s">
        <v>12</v>
      </c>
      <c r="AE38" s="91">
        <v>43304</v>
      </c>
      <c r="AF38" s="147" t="s">
        <v>46</v>
      </c>
      <c r="AG38" s="150">
        <v>21</v>
      </c>
      <c r="AH38" s="93">
        <f t="shared" ca="1" si="0"/>
        <v>43304</v>
      </c>
    </row>
    <row r="39" spans="1:34" x14ac:dyDescent="0.2">
      <c r="A39" s="54"/>
      <c r="B39" s="97">
        <v>20</v>
      </c>
      <c r="C39" s="98">
        <v>21</v>
      </c>
      <c r="D39" s="98">
        <v>22</v>
      </c>
      <c r="E39" s="98">
        <v>23</v>
      </c>
      <c r="F39" s="98">
        <v>24</v>
      </c>
      <c r="G39" s="98">
        <v>25</v>
      </c>
      <c r="H39" s="99">
        <v>26</v>
      </c>
      <c r="I39" s="66" t="s">
        <v>13</v>
      </c>
      <c r="J39" s="52"/>
      <c r="K39" s="97">
        <v>17</v>
      </c>
      <c r="L39" s="98">
        <v>18</v>
      </c>
      <c r="M39" s="98">
        <v>19</v>
      </c>
      <c r="N39" s="98">
        <v>20</v>
      </c>
      <c r="O39" s="98">
        <v>21</v>
      </c>
      <c r="P39" s="98">
        <v>22</v>
      </c>
      <c r="Q39" s="99">
        <v>23</v>
      </c>
      <c r="R39" s="66" t="s">
        <v>13</v>
      </c>
      <c r="S39" s="52"/>
      <c r="T39" s="97">
        <v>17</v>
      </c>
      <c r="U39" s="98">
        <v>18</v>
      </c>
      <c r="V39" s="98">
        <v>19</v>
      </c>
      <c r="W39" s="98">
        <v>20</v>
      </c>
      <c r="X39" s="98">
        <v>21</v>
      </c>
      <c r="Y39" s="98">
        <v>22</v>
      </c>
      <c r="Z39" s="99">
        <v>23</v>
      </c>
      <c r="AA39" s="66" t="s">
        <v>13</v>
      </c>
      <c r="AE39" s="91">
        <v>43305</v>
      </c>
      <c r="AF39" s="147" t="s">
        <v>47</v>
      </c>
      <c r="AG39" s="150">
        <v>21</v>
      </c>
      <c r="AH39" s="93">
        <f t="shared" ca="1" si="0"/>
        <v>43305</v>
      </c>
    </row>
    <row r="40" spans="1:34" x14ac:dyDescent="0.2">
      <c r="A40" s="54"/>
      <c r="B40" s="97">
        <v>27</v>
      </c>
      <c r="C40" s="98">
        <v>28</v>
      </c>
      <c r="D40" s="98">
        <v>29</v>
      </c>
      <c r="E40" s="98">
        <v>30</v>
      </c>
      <c r="F40" s="98">
        <v>31</v>
      </c>
      <c r="G40" s="98"/>
      <c r="H40" s="99"/>
      <c r="I40" s="108">
        <f>COUNTA(B36:H41)</f>
        <v>31</v>
      </c>
      <c r="J40" s="52"/>
      <c r="K40" s="97">
        <v>24</v>
      </c>
      <c r="L40" s="98">
        <v>25</v>
      </c>
      <c r="M40" s="98">
        <v>26</v>
      </c>
      <c r="N40" s="98">
        <v>27</v>
      </c>
      <c r="O40" s="98">
        <v>28</v>
      </c>
      <c r="P40" s="98"/>
      <c r="Q40" s="99"/>
      <c r="R40" s="108">
        <f>COUNTA(K36:Q41)</f>
        <v>28</v>
      </c>
      <c r="S40" s="52"/>
      <c r="T40" s="97">
        <v>24</v>
      </c>
      <c r="U40" s="98">
        <v>25</v>
      </c>
      <c r="V40" s="98">
        <v>26</v>
      </c>
      <c r="W40" s="98">
        <v>27</v>
      </c>
      <c r="X40" s="98">
        <v>28</v>
      </c>
      <c r="Y40" s="98">
        <v>29</v>
      </c>
      <c r="Z40" s="99">
        <v>30</v>
      </c>
      <c r="AA40" s="108">
        <f>COUNTA(T36:Z41)</f>
        <v>31</v>
      </c>
      <c r="AE40" s="91">
        <v>43306</v>
      </c>
      <c r="AF40" s="147" t="s">
        <v>42</v>
      </c>
      <c r="AG40" s="150">
        <v>21</v>
      </c>
      <c r="AH40" s="93">
        <f t="shared" ca="1" si="0"/>
        <v>43306</v>
      </c>
    </row>
    <row r="41" spans="1:34" x14ac:dyDescent="0.2">
      <c r="A41" s="52"/>
      <c r="B41" s="77"/>
      <c r="C41" s="78"/>
      <c r="D41" s="78"/>
      <c r="E41" s="80"/>
      <c r="F41" s="78"/>
      <c r="G41" s="80"/>
      <c r="H41" s="79"/>
      <c r="I41" s="76"/>
      <c r="J41" s="52"/>
      <c r="K41" s="77"/>
      <c r="L41" s="80"/>
      <c r="M41" s="78"/>
      <c r="N41" s="80"/>
      <c r="O41" s="78"/>
      <c r="P41" s="80"/>
      <c r="Q41" s="79"/>
      <c r="R41" s="76"/>
      <c r="S41" s="52"/>
      <c r="T41" s="100">
        <v>31</v>
      </c>
      <c r="U41" s="103"/>
      <c r="V41" s="101"/>
      <c r="W41" s="103"/>
      <c r="X41" s="101"/>
      <c r="Y41" s="103"/>
      <c r="Z41" s="102"/>
      <c r="AA41" s="76"/>
      <c r="AE41" s="91">
        <v>43307</v>
      </c>
      <c r="AF41" s="147" t="s">
        <v>7</v>
      </c>
      <c r="AG41" s="150">
        <v>21</v>
      </c>
      <c r="AH41" s="93">
        <f t="shared" ca="1" si="0"/>
        <v>43307</v>
      </c>
    </row>
    <row r="42" spans="1:34" x14ac:dyDescent="0.2">
      <c r="A42" s="52"/>
      <c r="B42" s="52"/>
      <c r="C42" s="52"/>
      <c r="D42" s="52"/>
      <c r="E42" s="52"/>
      <c r="F42" s="52"/>
      <c r="G42" s="52"/>
      <c r="H42" s="52"/>
      <c r="I42" s="52"/>
      <c r="J42" s="52"/>
      <c r="K42" s="52"/>
      <c r="L42" s="52"/>
      <c r="M42" s="52"/>
      <c r="N42" s="52"/>
      <c r="O42" s="52"/>
      <c r="P42" s="52"/>
      <c r="Q42" s="52"/>
      <c r="R42" s="52"/>
      <c r="S42" s="52"/>
      <c r="T42" s="52"/>
      <c r="U42" s="52"/>
      <c r="V42" s="52"/>
      <c r="W42" s="52"/>
      <c r="AE42" s="91">
        <v>43308</v>
      </c>
      <c r="AF42" s="147" t="s">
        <v>43</v>
      </c>
      <c r="AG42" s="150">
        <v>21</v>
      </c>
      <c r="AH42" s="93">
        <f t="shared" ca="1" si="0"/>
        <v>43308</v>
      </c>
    </row>
    <row r="43" spans="1:34" x14ac:dyDescent="0.2">
      <c r="A43" s="52"/>
      <c r="B43" s="164" t="s">
        <v>84</v>
      </c>
      <c r="C43" s="167"/>
      <c r="D43" s="167"/>
      <c r="E43" s="167"/>
      <c r="F43" s="167"/>
      <c r="G43" s="167"/>
      <c r="H43" s="168"/>
      <c r="I43" s="52"/>
      <c r="J43" s="52"/>
      <c r="K43" s="164" t="s">
        <v>85</v>
      </c>
      <c r="L43" s="167"/>
      <c r="M43" s="167"/>
      <c r="N43" s="167"/>
      <c r="O43" s="167"/>
      <c r="P43" s="167"/>
      <c r="Q43" s="168"/>
      <c r="R43" s="52"/>
      <c r="S43" s="52"/>
      <c r="T43" s="164" t="s">
        <v>86</v>
      </c>
      <c r="U43" s="167"/>
      <c r="V43" s="167"/>
      <c r="W43" s="167"/>
      <c r="X43" s="167"/>
      <c r="Y43" s="167"/>
      <c r="Z43" s="168"/>
      <c r="AE43" s="91">
        <v>43309</v>
      </c>
      <c r="AF43" s="147" t="s">
        <v>44</v>
      </c>
      <c r="AG43" s="150">
        <v>21</v>
      </c>
      <c r="AH43" s="93">
        <f t="shared" ca="1" si="0"/>
        <v>43309</v>
      </c>
    </row>
    <row r="44" spans="1:34" x14ac:dyDescent="0.2">
      <c r="A44" s="52"/>
      <c r="B44" s="61" t="s">
        <v>3</v>
      </c>
      <c r="C44" s="61" t="s">
        <v>4</v>
      </c>
      <c r="D44" s="61" t="s">
        <v>5</v>
      </c>
      <c r="E44" s="61" t="s">
        <v>6</v>
      </c>
      <c r="F44" s="61" t="s">
        <v>5</v>
      </c>
      <c r="G44" s="61" t="s">
        <v>7</v>
      </c>
      <c r="H44" s="61" t="s">
        <v>3</v>
      </c>
      <c r="I44" s="52"/>
      <c r="J44" s="52"/>
      <c r="K44" s="61" t="s">
        <v>3</v>
      </c>
      <c r="L44" s="61" t="s">
        <v>4</v>
      </c>
      <c r="M44" s="61" t="s">
        <v>5</v>
      </c>
      <c r="N44" s="61" t="s">
        <v>6</v>
      </c>
      <c r="O44" s="61" t="s">
        <v>5</v>
      </c>
      <c r="P44" s="61" t="s">
        <v>7</v>
      </c>
      <c r="Q44" s="61" t="s">
        <v>3</v>
      </c>
      <c r="R44" s="52"/>
      <c r="S44" s="52"/>
      <c r="T44" s="61" t="s">
        <v>3</v>
      </c>
      <c r="U44" s="61" t="s">
        <v>4</v>
      </c>
      <c r="V44" s="61" t="s">
        <v>5</v>
      </c>
      <c r="W44" s="61" t="s">
        <v>6</v>
      </c>
      <c r="X44" s="61" t="s">
        <v>5</v>
      </c>
      <c r="Y44" s="61" t="s">
        <v>7</v>
      </c>
      <c r="Z44" s="61" t="s">
        <v>3</v>
      </c>
      <c r="AE44" s="91">
        <v>43310</v>
      </c>
      <c r="AF44" s="146" t="s">
        <v>45</v>
      </c>
      <c r="AG44" s="149">
        <v>22</v>
      </c>
      <c r="AH44" s="93">
        <f t="shared" ca="1" si="0"/>
        <v>43310</v>
      </c>
    </row>
    <row r="45" spans="1:34" x14ac:dyDescent="0.2">
      <c r="A45" s="54"/>
      <c r="B45" s="94"/>
      <c r="C45" s="95">
        <v>1</v>
      </c>
      <c r="D45" s="95">
        <v>2</v>
      </c>
      <c r="E45" s="95">
        <v>3</v>
      </c>
      <c r="F45" s="95">
        <v>4</v>
      </c>
      <c r="G45" s="95">
        <v>5</v>
      </c>
      <c r="H45" s="96">
        <v>6</v>
      </c>
      <c r="I45" s="52"/>
      <c r="J45" s="52"/>
      <c r="K45" s="94"/>
      <c r="L45" s="95"/>
      <c r="M45" s="95"/>
      <c r="N45" s="95">
        <v>1</v>
      </c>
      <c r="O45" s="95">
        <v>2</v>
      </c>
      <c r="P45" s="95">
        <v>3</v>
      </c>
      <c r="Q45" s="96">
        <v>4</v>
      </c>
      <c r="R45" s="52"/>
      <c r="S45" s="52"/>
      <c r="T45" s="94"/>
      <c r="U45" s="95"/>
      <c r="V45" s="95"/>
      <c r="W45" s="95"/>
      <c r="X45" s="95"/>
      <c r="Y45" s="95"/>
      <c r="Z45" s="96">
        <v>1</v>
      </c>
      <c r="AB45" s="54"/>
      <c r="AE45" s="91">
        <v>43311</v>
      </c>
      <c r="AF45" s="146" t="s">
        <v>46</v>
      </c>
      <c r="AG45" s="149">
        <v>22</v>
      </c>
      <c r="AH45" s="93">
        <f t="shared" ca="1" si="0"/>
        <v>43311</v>
      </c>
    </row>
    <row r="46" spans="1:34" x14ac:dyDescent="0.2">
      <c r="A46" s="54"/>
      <c r="B46" s="97">
        <v>7</v>
      </c>
      <c r="C46" s="98">
        <v>8</v>
      </c>
      <c r="D46" s="98">
        <v>9</v>
      </c>
      <c r="E46" s="98">
        <v>10</v>
      </c>
      <c r="F46" s="98">
        <v>11</v>
      </c>
      <c r="G46" s="98">
        <v>12</v>
      </c>
      <c r="H46" s="99">
        <v>13</v>
      </c>
      <c r="I46" s="64" t="s">
        <v>84</v>
      </c>
      <c r="J46" s="52"/>
      <c r="K46" s="97">
        <v>5</v>
      </c>
      <c r="L46" s="98">
        <v>6</v>
      </c>
      <c r="M46" s="98">
        <v>7</v>
      </c>
      <c r="N46" s="98">
        <v>8</v>
      </c>
      <c r="O46" s="98">
        <v>9</v>
      </c>
      <c r="P46" s="98">
        <v>10</v>
      </c>
      <c r="Q46" s="99">
        <v>11</v>
      </c>
      <c r="R46" s="64" t="s">
        <v>85</v>
      </c>
      <c r="S46" s="52"/>
      <c r="T46" s="97">
        <v>2</v>
      </c>
      <c r="U46" s="98">
        <v>3</v>
      </c>
      <c r="V46" s="98">
        <v>4</v>
      </c>
      <c r="W46" s="98">
        <v>5</v>
      </c>
      <c r="X46" s="98">
        <v>6</v>
      </c>
      <c r="Y46" s="98">
        <v>7</v>
      </c>
      <c r="Z46" s="99">
        <v>8</v>
      </c>
      <c r="AA46" s="64" t="s">
        <v>86</v>
      </c>
      <c r="AB46" s="54"/>
      <c r="AE46" s="91">
        <v>43312</v>
      </c>
      <c r="AF46" s="146" t="s">
        <v>47</v>
      </c>
      <c r="AG46" s="149">
        <v>22</v>
      </c>
      <c r="AH46" s="93">
        <f t="shared" ca="1" si="0"/>
        <v>43312</v>
      </c>
    </row>
    <row r="47" spans="1:34" x14ac:dyDescent="0.2">
      <c r="A47" s="54"/>
      <c r="B47" s="97">
        <v>14</v>
      </c>
      <c r="C47" s="98">
        <v>15</v>
      </c>
      <c r="D47" s="98">
        <v>16</v>
      </c>
      <c r="E47" s="98">
        <v>17</v>
      </c>
      <c r="F47" s="98">
        <v>18</v>
      </c>
      <c r="G47" s="98">
        <v>19</v>
      </c>
      <c r="H47" s="99">
        <v>20</v>
      </c>
      <c r="I47" s="64" t="s">
        <v>12</v>
      </c>
      <c r="J47" s="52"/>
      <c r="K47" s="97">
        <v>12</v>
      </c>
      <c r="L47" s="98">
        <v>13</v>
      </c>
      <c r="M47" s="98">
        <v>14</v>
      </c>
      <c r="N47" s="98">
        <v>15</v>
      </c>
      <c r="O47" s="98">
        <v>16</v>
      </c>
      <c r="P47" s="98">
        <v>17</v>
      </c>
      <c r="Q47" s="99">
        <v>18</v>
      </c>
      <c r="R47" s="66" t="s">
        <v>12</v>
      </c>
      <c r="S47" s="52"/>
      <c r="T47" s="97">
        <v>9</v>
      </c>
      <c r="U47" s="98">
        <v>10</v>
      </c>
      <c r="V47" s="98">
        <v>11</v>
      </c>
      <c r="W47" s="98">
        <v>12</v>
      </c>
      <c r="X47" s="98">
        <v>13</v>
      </c>
      <c r="Y47" s="98">
        <v>14</v>
      </c>
      <c r="Z47" s="99">
        <v>15</v>
      </c>
      <c r="AA47" s="66" t="s">
        <v>12</v>
      </c>
      <c r="AB47" s="54"/>
      <c r="AE47" s="91">
        <v>43313</v>
      </c>
      <c r="AF47" s="147" t="s">
        <v>53</v>
      </c>
      <c r="AG47" s="150">
        <v>18</v>
      </c>
      <c r="AH47" s="93">
        <f t="shared" ca="1" si="0"/>
        <v>43313</v>
      </c>
    </row>
    <row r="48" spans="1:34" x14ac:dyDescent="0.2">
      <c r="A48" s="54"/>
      <c r="B48" s="97">
        <v>21</v>
      </c>
      <c r="C48" s="98">
        <v>22</v>
      </c>
      <c r="D48" s="98">
        <v>23</v>
      </c>
      <c r="E48" s="98">
        <v>24</v>
      </c>
      <c r="F48" s="98">
        <v>25</v>
      </c>
      <c r="G48" s="98">
        <v>26</v>
      </c>
      <c r="H48" s="99">
        <v>27</v>
      </c>
      <c r="I48" s="64" t="s">
        <v>13</v>
      </c>
      <c r="J48" s="52"/>
      <c r="K48" s="97">
        <v>19</v>
      </c>
      <c r="L48" s="98">
        <v>20</v>
      </c>
      <c r="M48" s="98">
        <v>21</v>
      </c>
      <c r="N48" s="98">
        <v>22</v>
      </c>
      <c r="O48" s="98">
        <v>23</v>
      </c>
      <c r="P48" s="98">
        <v>24</v>
      </c>
      <c r="Q48" s="99">
        <v>25</v>
      </c>
      <c r="R48" s="66" t="s">
        <v>13</v>
      </c>
      <c r="S48" s="52"/>
      <c r="T48" s="97">
        <v>16</v>
      </c>
      <c r="U48" s="98">
        <v>17</v>
      </c>
      <c r="V48" s="98">
        <v>18</v>
      </c>
      <c r="W48" s="98">
        <v>19</v>
      </c>
      <c r="X48" s="98">
        <v>20</v>
      </c>
      <c r="Y48" s="98">
        <v>21</v>
      </c>
      <c r="Z48" s="99">
        <v>22</v>
      </c>
      <c r="AA48" s="66" t="s">
        <v>37</v>
      </c>
      <c r="AB48" s="54"/>
      <c r="AE48" s="91">
        <v>43314</v>
      </c>
      <c r="AF48" s="147" t="s">
        <v>54</v>
      </c>
      <c r="AG48" s="150">
        <v>18</v>
      </c>
      <c r="AH48" s="93">
        <f t="shared" ca="1" si="0"/>
        <v>43314</v>
      </c>
    </row>
    <row r="49" spans="1:34" x14ac:dyDescent="0.2">
      <c r="A49" s="52"/>
      <c r="B49" s="97">
        <v>28</v>
      </c>
      <c r="C49" s="98">
        <v>29</v>
      </c>
      <c r="D49" s="98">
        <v>30</v>
      </c>
      <c r="E49" s="98"/>
      <c r="F49" s="98"/>
      <c r="G49" s="98"/>
      <c r="H49" s="99"/>
      <c r="I49" s="108">
        <f>COUNTA(B45:H50)</f>
        <v>30</v>
      </c>
      <c r="J49" s="52"/>
      <c r="K49" s="97">
        <v>26</v>
      </c>
      <c r="L49" s="98">
        <v>27</v>
      </c>
      <c r="M49" s="98">
        <v>28</v>
      </c>
      <c r="N49" s="98">
        <v>29</v>
      </c>
      <c r="O49" s="98">
        <v>30</v>
      </c>
      <c r="P49" s="98">
        <v>31</v>
      </c>
      <c r="Q49" s="99"/>
      <c r="R49" s="108">
        <f>COUNTA(K45:Q50)</f>
        <v>31</v>
      </c>
      <c r="S49" s="52"/>
      <c r="T49" s="97">
        <v>23</v>
      </c>
      <c r="U49" s="98">
        <v>24</v>
      </c>
      <c r="V49" s="98">
        <v>25</v>
      </c>
      <c r="W49" s="98">
        <v>26</v>
      </c>
      <c r="X49" s="98">
        <v>27</v>
      </c>
      <c r="Y49" s="98">
        <v>28</v>
      </c>
      <c r="Z49" s="99">
        <v>29</v>
      </c>
      <c r="AA49" s="108">
        <f>COUNTA(T45:Z50)</f>
        <v>30</v>
      </c>
      <c r="AE49" s="91">
        <v>43315</v>
      </c>
      <c r="AF49" s="147" t="s">
        <v>55</v>
      </c>
      <c r="AG49" s="150">
        <v>18</v>
      </c>
      <c r="AH49" s="93">
        <f t="shared" ca="1" si="0"/>
        <v>43315</v>
      </c>
    </row>
    <row r="50" spans="1:34" x14ac:dyDescent="0.2">
      <c r="A50" s="52"/>
      <c r="B50" s="104"/>
      <c r="C50" s="105"/>
      <c r="D50" s="106"/>
      <c r="E50" s="106"/>
      <c r="F50" s="106"/>
      <c r="G50" s="106"/>
      <c r="H50" s="107"/>
      <c r="I50" s="76"/>
      <c r="J50" s="52"/>
      <c r="K50" s="100"/>
      <c r="L50" s="101"/>
      <c r="M50" s="101"/>
      <c r="N50" s="103"/>
      <c r="O50" s="101"/>
      <c r="P50" s="103"/>
      <c r="Q50" s="102"/>
      <c r="R50" s="76"/>
      <c r="S50" s="52"/>
      <c r="T50" s="100">
        <v>30</v>
      </c>
      <c r="U50" s="103"/>
      <c r="V50" s="101"/>
      <c r="W50" s="103"/>
      <c r="X50" s="101"/>
      <c r="Y50" s="103"/>
      <c r="Z50" s="102"/>
      <c r="AA50" s="76"/>
      <c r="AE50" s="91">
        <v>43316</v>
      </c>
      <c r="AF50" s="147" t="s">
        <v>50</v>
      </c>
      <c r="AG50" s="150">
        <v>18</v>
      </c>
      <c r="AH50" s="93">
        <f t="shared" ca="1" si="0"/>
        <v>43316</v>
      </c>
    </row>
    <row r="51" spans="1:34" x14ac:dyDescent="0.2">
      <c r="A51" s="52"/>
      <c r="B51" s="52"/>
      <c r="C51" s="52"/>
      <c r="D51" s="52"/>
      <c r="E51" s="52"/>
      <c r="F51" s="52"/>
      <c r="G51" s="52"/>
      <c r="H51" s="52"/>
      <c r="I51" s="52"/>
      <c r="J51" s="52"/>
      <c r="K51" s="52"/>
      <c r="L51" s="52"/>
      <c r="M51" s="52"/>
      <c r="N51" s="52"/>
      <c r="O51" s="57"/>
      <c r="P51" s="57"/>
      <c r="Q51" s="52"/>
      <c r="R51" s="52"/>
      <c r="S51" s="52"/>
      <c r="T51" s="52"/>
      <c r="U51" s="52"/>
      <c r="V51" s="52"/>
      <c r="W51" s="52"/>
      <c r="AB51" s="52" t="s">
        <v>40</v>
      </c>
      <c r="AE51" s="91">
        <v>43317</v>
      </c>
      <c r="AF51" s="146" t="s">
        <v>51</v>
      </c>
      <c r="AG51" s="149">
        <v>19</v>
      </c>
      <c r="AH51" s="93">
        <f t="shared" ca="1" si="0"/>
        <v>43317</v>
      </c>
    </row>
    <row r="52" spans="1:34" x14ac:dyDescent="0.2">
      <c r="A52" s="52"/>
      <c r="B52" s="81">
        <f>AA8+I22+R22+AA22+I31+R31+AA31+I40+R40+AA40+I49+R49+AA49</f>
        <v>365</v>
      </c>
      <c r="C52" s="52"/>
      <c r="D52" s="52"/>
      <c r="E52" s="52"/>
      <c r="F52" s="52"/>
      <c r="G52" s="52"/>
      <c r="H52" s="52"/>
      <c r="I52" s="82" t="s">
        <v>39</v>
      </c>
      <c r="J52" s="82"/>
      <c r="K52" s="82"/>
      <c r="L52" s="82"/>
      <c r="M52" s="82"/>
      <c r="N52" s="82"/>
      <c r="O52" s="82"/>
      <c r="P52" s="82"/>
      <c r="Q52" s="82"/>
      <c r="R52" s="82"/>
      <c r="S52" s="82"/>
      <c r="T52" s="82"/>
      <c r="U52" s="82"/>
      <c r="W52" s="83"/>
      <c r="X52" s="84">
        <f>B52</f>
        <v>365</v>
      </c>
      <c r="AE52" s="91">
        <v>43318</v>
      </c>
      <c r="AF52" s="146" t="s">
        <v>52</v>
      </c>
      <c r="AG52" s="149">
        <v>19</v>
      </c>
      <c r="AH52" s="93">
        <f t="shared" ca="1" si="0"/>
        <v>43318</v>
      </c>
    </row>
    <row r="53" spans="1:34" x14ac:dyDescent="0.2">
      <c r="A53" s="52"/>
      <c r="B53" s="52"/>
      <c r="C53" s="52"/>
      <c r="D53" s="52"/>
      <c r="E53" s="52"/>
      <c r="F53" s="52"/>
      <c r="G53" s="52"/>
      <c r="H53" s="52"/>
      <c r="I53" s="85" t="str">
        <f>IF(B52&gt;H9,"Total open days &gt; than appproved open days",IF(H9="No Calendar","No Calendar, please submit Calendar first.",IF(H9="","","")))</f>
        <v/>
      </c>
      <c r="J53" s="52"/>
      <c r="K53" s="52"/>
      <c r="L53" s="52"/>
      <c r="M53" s="52"/>
      <c r="N53" s="52"/>
      <c r="O53" s="52"/>
      <c r="P53" s="52"/>
      <c r="Q53" s="52"/>
      <c r="R53" s="52"/>
      <c r="S53" s="52"/>
      <c r="T53" s="52"/>
      <c r="U53" s="52"/>
      <c r="V53" s="52"/>
      <c r="W53" s="52"/>
      <c r="AE53" s="91">
        <v>43319</v>
      </c>
      <c r="AF53" s="146" t="s">
        <v>4</v>
      </c>
      <c r="AG53" s="149">
        <v>19</v>
      </c>
      <c r="AH53" s="93">
        <f t="shared" ca="1" si="0"/>
        <v>43319</v>
      </c>
    </row>
    <row r="54" spans="1:34" x14ac:dyDescent="0.2">
      <c r="A54" s="54">
        <v>3</v>
      </c>
      <c r="B54" s="58" t="s">
        <v>14</v>
      </c>
      <c r="C54" s="54"/>
      <c r="D54" s="52"/>
      <c r="E54" s="52"/>
      <c r="F54" s="52"/>
      <c r="G54" s="52"/>
      <c r="H54" s="52"/>
      <c r="I54" s="52"/>
      <c r="J54" s="52"/>
      <c r="K54" s="52"/>
      <c r="L54" s="52"/>
      <c r="M54" s="52"/>
      <c r="N54" s="52"/>
      <c r="O54" s="52"/>
      <c r="P54" s="52"/>
      <c r="Q54" s="52"/>
      <c r="R54" s="52"/>
      <c r="S54" s="52"/>
      <c r="T54" s="52"/>
      <c r="U54" s="52"/>
      <c r="V54" s="52"/>
      <c r="W54" s="52"/>
      <c r="AE54" s="91">
        <v>43320</v>
      </c>
      <c r="AF54" s="146" t="s">
        <v>53</v>
      </c>
      <c r="AG54" s="149">
        <v>19</v>
      </c>
      <c r="AH54" s="93">
        <f t="shared" ca="1" si="0"/>
        <v>43320</v>
      </c>
    </row>
    <row r="55" spans="1:34" ht="14.25" customHeight="1" x14ac:dyDescent="0.2">
      <c r="B55" s="52"/>
      <c r="C55" s="52"/>
      <c r="D55" s="52"/>
      <c r="E55" s="52"/>
      <c r="F55" s="52"/>
      <c r="G55" s="52"/>
      <c r="H55" s="52"/>
      <c r="I55" s="52"/>
      <c r="J55" s="52"/>
      <c r="K55" s="52"/>
      <c r="L55" s="173"/>
      <c r="M55" s="173"/>
      <c r="N55" s="173"/>
      <c r="O55" s="173"/>
      <c r="P55" s="173"/>
      <c r="Q55" s="173"/>
      <c r="R55" s="52"/>
      <c r="S55" s="52"/>
      <c r="T55" s="52"/>
      <c r="U55" s="52"/>
      <c r="V55" s="52"/>
      <c r="W55" s="52"/>
      <c r="AE55" s="91">
        <v>43321</v>
      </c>
      <c r="AF55" s="146" t="s">
        <v>54</v>
      </c>
      <c r="AG55" s="149">
        <v>19</v>
      </c>
      <c r="AH55" s="93">
        <f t="shared" ca="1" si="0"/>
        <v>43321</v>
      </c>
    </row>
    <row r="56" spans="1:34" ht="15" customHeight="1" x14ac:dyDescent="0.2">
      <c r="A56" s="52"/>
      <c r="B56" s="52"/>
      <c r="C56" s="52" t="s">
        <v>16</v>
      </c>
      <c r="D56" s="52"/>
      <c r="E56" s="52"/>
      <c r="F56" s="52"/>
      <c r="G56" s="52"/>
      <c r="H56" s="52"/>
      <c r="I56" s="52"/>
      <c r="J56" s="52"/>
      <c r="K56" s="52"/>
      <c r="L56" s="153"/>
      <c r="M56" s="153"/>
      <c r="N56" s="153"/>
      <c r="O56" s="153"/>
      <c r="P56" s="153"/>
      <c r="Q56" s="153"/>
      <c r="R56" s="52"/>
      <c r="S56" s="52" t="s">
        <v>15</v>
      </c>
      <c r="T56" s="52"/>
      <c r="U56" s="52"/>
      <c r="V56" s="156"/>
      <c r="W56" s="157"/>
      <c r="X56" s="157"/>
      <c r="Y56" s="157"/>
      <c r="Z56" s="157"/>
      <c r="AE56" s="91">
        <v>43322</v>
      </c>
      <c r="AF56" s="146" t="s">
        <v>55</v>
      </c>
      <c r="AG56" s="149">
        <v>19</v>
      </c>
      <c r="AH56" s="93">
        <f t="shared" ca="1" si="0"/>
        <v>43322</v>
      </c>
    </row>
    <row r="57" spans="1:34" ht="16.5" customHeight="1" x14ac:dyDescent="0.2">
      <c r="A57" s="52"/>
      <c r="B57" s="52"/>
      <c r="C57" s="52" t="s">
        <v>18</v>
      </c>
      <c r="D57" s="52"/>
      <c r="E57" s="52"/>
      <c r="F57" s="52"/>
      <c r="G57" s="52"/>
      <c r="H57" s="52"/>
      <c r="I57" s="52"/>
      <c r="J57" s="52"/>
      <c r="K57" s="52"/>
      <c r="L57" s="158"/>
      <c r="M57" s="158"/>
      <c r="N57" s="158"/>
      <c r="O57" s="158"/>
      <c r="P57" s="158"/>
      <c r="Q57" s="158"/>
      <c r="R57" s="52"/>
      <c r="S57" s="52" t="s">
        <v>17</v>
      </c>
      <c r="T57" s="52"/>
      <c r="U57" s="52"/>
      <c r="V57" s="158"/>
      <c r="W57" s="159"/>
      <c r="X57" s="159"/>
      <c r="Y57" s="159"/>
      <c r="Z57" s="159"/>
      <c r="AE57" s="91">
        <v>43323</v>
      </c>
      <c r="AF57" s="146" t="s">
        <v>50</v>
      </c>
      <c r="AG57" s="149">
        <v>19</v>
      </c>
      <c r="AH57" s="93">
        <f t="shared" ca="1" si="0"/>
        <v>43323</v>
      </c>
    </row>
    <row r="58" spans="1:34" ht="16.5" customHeight="1" x14ac:dyDescent="0.2">
      <c r="A58" s="52"/>
      <c r="B58" s="52"/>
      <c r="C58" s="52" t="s">
        <v>20</v>
      </c>
      <c r="D58" s="52"/>
      <c r="E58" s="52"/>
      <c r="F58" s="52"/>
      <c r="G58" s="52"/>
      <c r="H58" s="52"/>
      <c r="I58" s="52"/>
      <c r="J58" s="52"/>
      <c r="K58" s="52"/>
      <c r="L58" s="158"/>
      <c r="M58" s="158"/>
      <c r="N58" s="158"/>
      <c r="O58" s="158"/>
      <c r="P58" s="158"/>
      <c r="Q58" s="158"/>
      <c r="R58" s="52"/>
      <c r="S58" s="52" t="s">
        <v>19</v>
      </c>
      <c r="T58" s="52"/>
      <c r="U58" s="52"/>
      <c r="V58" s="158"/>
      <c r="W58" s="158"/>
      <c r="X58" s="158"/>
      <c r="Y58" s="158"/>
      <c r="Z58" s="158"/>
      <c r="AE58" s="91">
        <v>43324</v>
      </c>
      <c r="AF58" s="147" t="s">
        <v>51</v>
      </c>
      <c r="AG58" s="150">
        <v>20</v>
      </c>
      <c r="AH58" s="93">
        <f t="shared" ca="1" si="0"/>
        <v>43324</v>
      </c>
    </row>
    <row r="59" spans="1:34" ht="15.75" customHeight="1" x14ac:dyDescent="0.2">
      <c r="A59" s="52"/>
      <c r="B59" s="52"/>
      <c r="C59" s="52" t="s">
        <v>21</v>
      </c>
      <c r="D59" s="52"/>
      <c r="E59" s="52"/>
      <c r="F59" s="57"/>
      <c r="G59" s="57"/>
      <c r="H59" s="57"/>
      <c r="I59" s="57"/>
      <c r="J59" s="57"/>
      <c r="K59" s="57"/>
      <c r="L59" s="162"/>
      <c r="M59" s="158"/>
      <c r="N59" s="158"/>
      <c r="O59" s="158"/>
      <c r="P59" s="158"/>
      <c r="Q59" s="158"/>
      <c r="R59" s="52"/>
      <c r="T59" s="52"/>
      <c r="U59" s="52"/>
      <c r="V59" s="160"/>
      <c r="W59" s="161"/>
      <c r="X59" s="161"/>
      <c r="Y59" s="161"/>
      <c r="Z59" s="161"/>
      <c r="AE59" s="91">
        <v>43325</v>
      </c>
      <c r="AF59" s="147" t="s">
        <v>52</v>
      </c>
      <c r="AG59" s="150">
        <v>20</v>
      </c>
      <c r="AH59" s="93">
        <f t="shared" ca="1" si="0"/>
        <v>43325</v>
      </c>
    </row>
    <row r="60" spans="1:34" x14ac:dyDescent="0.2">
      <c r="A60" s="52"/>
      <c r="B60" s="52"/>
      <c r="C60" s="52"/>
      <c r="D60" s="52"/>
      <c r="E60" s="52"/>
      <c r="F60" s="57"/>
      <c r="G60" s="57"/>
      <c r="H60" s="57"/>
      <c r="I60" s="57"/>
      <c r="J60" s="57"/>
      <c r="K60" s="57"/>
      <c r="L60" s="52"/>
      <c r="M60" s="52"/>
      <c r="N60" s="52"/>
      <c r="O60" s="52"/>
      <c r="P60" s="52"/>
      <c r="Q60" s="52"/>
      <c r="R60" s="52"/>
      <c r="S60" s="52"/>
      <c r="T60" s="52"/>
      <c r="U60" s="52"/>
      <c r="V60" s="57"/>
      <c r="W60" s="57"/>
      <c r="X60" s="57"/>
      <c r="Y60" s="57"/>
      <c r="Z60" s="57"/>
      <c r="AE60" s="91">
        <v>43326</v>
      </c>
      <c r="AF60" s="147" t="s">
        <v>4</v>
      </c>
      <c r="AG60" s="150">
        <v>20</v>
      </c>
      <c r="AH60" s="93">
        <f t="shared" ca="1" si="0"/>
        <v>43326</v>
      </c>
    </row>
    <row r="61" spans="1:34" x14ac:dyDescent="0.2">
      <c r="A61" s="54">
        <v>4</v>
      </c>
      <c r="B61" s="58" t="s">
        <v>33</v>
      </c>
      <c r="C61" s="52"/>
      <c r="D61" s="52"/>
      <c r="E61" s="52"/>
      <c r="F61" s="52"/>
      <c r="G61" s="52"/>
      <c r="H61" s="52"/>
      <c r="I61" s="52"/>
      <c r="J61" s="52"/>
      <c r="K61" s="52"/>
      <c r="L61" s="52"/>
      <c r="M61" s="52"/>
      <c r="N61" s="52"/>
      <c r="O61" s="52"/>
      <c r="P61" s="52"/>
      <c r="Q61" s="52"/>
      <c r="R61" s="52"/>
      <c r="S61" s="52"/>
      <c r="T61" s="52"/>
      <c r="U61" s="52"/>
      <c r="V61" s="52"/>
      <c r="W61" s="52"/>
      <c r="AE61" s="91">
        <v>43327</v>
      </c>
      <c r="AF61" s="147" t="s">
        <v>53</v>
      </c>
      <c r="AG61" s="150">
        <v>20</v>
      </c>
      <c r="AH61" s="93">
        <f t="shared" ca="1" si="0"/>
        <v>43327</v>
      </c>
    </row>
    <row r="62" spans="1:34" ht="28.5" customHeight="1" x14ac:dyDescent="0.2">
      <c r="A62" s="52"/>
      <c r="B62" s="163" t="s">
        <v>64</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86"/>
      <c r="AE62" s="91">
        <v>43328</v>
      </c>
      <c r="AF62" s="147" t="s">
        <v>54</v>
      </c>
      <c r="AG62" s="150">
        <v>20</v>
      </c>
      <c r="AH62" s="93">
        <f t="shared" ca="1" si="0"/>
        <v>43328</v>
      </c>
    </row>
    <row r="63" spans="1:34" x14ac:dyDescent="0.2">
      <c r="A63" s="52"/>
      <c r="B63" s="154" t="s">
        <v>61</v>
      </c>
      <c r="C63" s="155"/>
      <c r="D63" s="155"/>
      <c r="E63" s="155"/>
      <c r="F63" s="155"/>
      <c r="G63" s="155"/>
      <c r="H63" s="155"/>
      <c r="I63" s="52"/>
      <c r="J63" s="52"/>
      <c r="K63" s="52"/>
      <c r="L63" s="52"/>
      <c r="M63" s="52"/>
      <c r="N63" s="52"/>
      <c r="O63" s="52"/>
      <c r="P63" s="52"/>
      <c r="Q63" s="52"/>
      <c r="R63" s="52"/>
      <c r="S63" s="52"/>
      <c r="T63" s="52"/>
      <c r="U63" s="52"/>
      <c r="V63" s="52"/>
      <c r="W63" s="52"/>
      <c r="AE63" s="91">
        <v>43329</v>
      </c>
      <c r="AF63" s="147" t="s">
        <v>55</v>
      </c>
      <c r="AG63" s="150">
        <v>20</v>
      </c>
      <c r="AH63" s="93">
        <f t="shared" ca="1" si="0"/>
        <v>43329</v>
      </c>
    </row>
    <row r="64" spans="1:34" x14ac:dyDescent="0.2">
      <c r="A64" s="52"/>
      <c r="B64" s="52"/>
      <c r="C64" s="52"/>
      <c r="D64" s="52"/>
      <c r="E64" s="52"/>
      <c r="F64" s="52"/>
      <c r="G64" s="52"/>
      <c r="H64" s="52"/>
      <c r="I64" s="52"/>
      <c r="J64" s="52"/>
      <c r="K64" s="52"/>
      <c r="L64" s="52"/>
      <c r="M64" s="52"/>
      <c r="N64" s="52"/>
      <c r="O64" s="52"/>
      <c r="P64" s="52"/>
      <c r="Q64" s="52"/>
      <c r="R64" s="52"/>
      <c r="S64" s="52"/>
      <c r="T64" s="52"/>
      <c r="U64" s="52"/>
      <c r="V64" s="52"/>
      <c r="W64" s="52"/>
      <c r="AE64" s="91">
        <v>43330</v>
      </c>
      <c r="AF64" s="147" t="s">
        <v>50</v>
      </c>
      <c r="AG64" s="150">
        <v>20</v>
      </c>
      <c r="AH64" s="93">
        <f t="shared" ca="1" si="0"/>
        <v>43330</v>
      </c>
    </row>
    <row r="65" spans="1:34" x14ac:dyDescent="0.2">
      <c r="A65" s="52"/>
      <c r="B65" s="52"/>
      <c r="C65" s="52"/>
      <c r="D65" s="52"/>
      <c r="E65" s="52"/>
      <c r="F65" s="52"/>
      <c r="G65" s="52"/>
      <c r="H65" s="52"/>
      <c r="I65" s="52"/>
      <c r="J65" s="52"/>
      <c r="K65" s="52"/>
      <c r="L65" s="52"/>
      <c r="M65" s="52"/>
      <c r="N65" s="52"/>
      <c r="O65" s="52"/>
      <c r="P65" s="52"/>
      <c r="Q65" s="52"/>
      <c r="R65" s="52"/>
      <c r="S65" s="52"/>
      <c r="T65" s="52"/>
      <c r="U65" s="52"/>
      <c r="V65" s="52"/>
      <c r="W65" s="52"/>
      <c r="AE65" s="91">
        <v>43331</v>
      </c>
      <c r="AF65" s="146" t="s">
        <v>51</v>
      </c>
      <c r="AG65" s="149">
        <v>21</v>
      </c>
      <c r="AH65" s="93">
        <f t="shared" ca="1" si="0"/>
        <v>43331</v>
      </c>
    </row>
    <row r="66" spans="1:34" x14ac:dyDescent="0.2">
      <c r="A66" s="52"/>
      <c r="B66" s="52"/>
      <c r="C66" s="52"/>
      <c r="D66" s="52"/>
      <c r="E66" s="52"/>
      <c r="F66" s="52"/>
      <c r="G66" s="52"/>
      <c r="H66" s="52"/>
      <c r="I66" s="52"/>
      <c r="J66" s="52"/>
      <c r="K66" s="52"/>
      <c r="L66" s="52"/>
      <c r="M66" s="52"/>
      <c r="N66" s="52"/>
      <c r="O66" s="52"/>
      <c r="P66" s="52"/>
      <c r="Q66" s="52"/>
      <c r="R66" s="52"/>
      <c r="S66" s="52"/>
      <c r="T66" s="52"/>
      <c r="U66" s="52"/>
      <c r="V66" s="52"/>
      <c r="W66" s="52"/>
      <c r="AE66" s="91">
        <v>43332</v>
      </c>
      <c r="AF66" s="146" t="s">
        <v>52</v>
      </c>
      <c r="AG66" s="149">
        <v>21</v>
      </c>
      <c r="AH66" s="93">
        <f t="shared" ca="1" si="0"/>
        <v>43332</v>
      </c>
    </row>
    <row r="67" spans="1:34" x14ac:dyDescent="0.2">
      <c r="A67" s="52"/>
      <c r="B67" s="52"/>
      <c r="C67" s="52"/>
      <c r="D67" s="52"/>
      <c r="E67" s="52"/>
      <c r="F67" s="52"/>
      <c r="G67" s="52"/>
      <c r="H67" s="52"/>
      <c r="I67" s="52"/>
      <c r="J67" s="52"/>
      <c r="K67" s="52"/>
      <c r="L67" s="52"/>
      <c r="M67" s="52"/>
      <c r="N67" s="52"/>
      <c r="O67" s="52"/>
      <c r="P67" s="52"/>
      <c r="Q67" s="52"/>
      <c r="R67" s="52"/>
      <c r="S67" s="52"/>
      <c r="T67" s="52"/>
      <c r="U67" s="52"/>
      <c r="V67" s="52"/>
      <c r="W67" s="52"/>
      <c r="AE67" s="91">
        <v>43333</v>
      </c>
      <c r="AF67" s="146" t="s">
        <v>4</v>
      </c>
      <c r="AG67" s="149">
        <v>21</v>
      </c>
      <c r="AH67" s="93">
        <f t="shared" ca="1" si="0"/>
        <v>43333</v>
      </c>
    </row>
    <row r="68" spans="1:34" x14ac:dyDescent="0.2">
      <c r="A68" s="52"/>
      <c r="B68" s="52"/>
      <c r="C68" s="52"/>
      <c r="D68" s="52"/>
      <c r="E68" s="52"/>
      <c r="F68" s="52"/>
      <c r="G68" s="52"/>
      <c r="H68" s="52"/>
      <c r="I68" s="52"/>
      <c r="J68" s="52"/>
      <c r="K68" s="52"/>
      <c r="L68" s="52"/>
      <c r="M68" s="52"/>
      <c r="N68" s="52"/>
      <c r="O68" s="52"/>
      <c r="P68" s="52"/>
      <c r="Q68" s="52"/>
      <c r="R68" s="52"/>
      <c r="S68" s="52"/>
      <c r="T68" s="52"/>
      <c r="U68" s="52"/>
      <c r="V68" s="52"/>
      <c r="W68" s="52"/>
      <c r="AE68" s="91">
        <v>43334</v>
      </c>
      <c r="AF68" s="146" t="s">
        <v>53</v>
      </c>
      <c r="AG68" s="149">
        <v>21</v>
      </c>
      <c r="AH68" s="93">
        <f t="shared" ca="1" si="0"/>
        <v>43334</v>
      </c>
    </row>
    <row r="69" spans="1:34" x14ac:dyDescent="0.2">
      <c r="A69" s="52"/>
      <c r="B69" s="52"/>
      <c r="C69" s="52"/>
      <c r="D69" s="52"/>
      <c r="E69" s="52"/>
      <c r="F69" s="52"/>
      <c r="G69" s="52"/>
      <c r="H69" s="52"/>
      <c r="I69" s="52"/>
      <c r="J69" s="52"/>
      <c r="K69" s="52"/>
      <c r="L69" s="52"/>
      <c r="M69" s="52"/>
      <c r="N69" s="52"/>
      <c r="O69" s="52"/>
      <c r="P69" s="52"/>
      <c r="Q69" s="52"/>
      <c r="R69" s="52"/>
      <c r="S69" s="52"/>
      <c r="T69" s="52"/>
      <c r="U69" s="52"/>
      <c r="V69" s="52"/>
      <c r="W69" s="52"/>
      <c r="AE69" s="91">
        <v>43335</v>
      </c>
      <c r="AF69" s="146" t="s">
        <v>54</v>
      </c>
      <c r="AG69" s="149">
        <v>21</v>
      </c>
      <c r="AH69" s="93">
        <f t="shared" ca="1" si="0"/>
        <v>43335</v>
      </c>
    </row>
    <row r="70" spans="1:34" x14ac:dyDescent="0.2">
      <c r="A70" s="52"/>
      <c r="B70" s="52"/>
      <c r="C70" s="52"/>
      <c r="D70" s="52"/>
      <c r="E70" s="52"/>
      <c r="F70" s="52"/>
      <c r="G70" s="52"/>
      <c r="H70" s="52"/>
      <c r="I70" s="52"/>
      <c r="J70" s="52"/>
      <c r="K70" s="52"/>
      <c r="L70" s="52"/>
      <c r="M70" s="52"/>
      <c r="N70" s="52"/>
      <c r="O70" s="52"/>
      <c r="P70" s="52"/>
      <c r="Q70" s="52"/>
      <c r="R70" s="52"/>
      <c r="S70" s="52"/>
      <c r="T70" s="52"/>
      <c r="U70" s="52"/>
      <c r="V70" s="52"/>
      <c r="W70" s="52"/>
      <c r="AE70" s="91">
        <v>43336</v>
      </c>
      <c r="AF70" s="146" t="s">
        <v>55</v>
      </c>
      <c r="AG70" s="149">
        <v>21</v>
      </c>
      <c r="AH70" s="93">
        <f t="shared" ca="1" si="0"/>
        <v>43336</v>
      </c>
    </row>
    <row r="71" spans="1:34" x14ac:dyDescent="0.2">
      <c r="A71" s="52"/>
      <c r="B71" s="52"/>
      <c r="C71" s="52"/>
      <c r="D71" s="52"/>
      <c r="E71" s="52"/>
      <c r="F71" s="52"/>
      <c r="G71" s="52"/>
      <c r="H71" s="52"/>
      <c r="I71" s="52"/>
      <c r="J71" s="52"/>
      <c r="K71" s="52"/>
      <c r="L71" s="52"/>
      <c r="M71" s="52"/>
      <c r="N71" s="52"/>
      <c r="O71" s="52"/>
      <c r="P71" s="52"/>
      <c r="Q71" s="52"/>
      <c r="R71" s="52"/>
      <c r="S71" s="52"/>
      <c r="T71" s="52"/>
      <c r="U71" s="52"/>
      <c r="V71" s="52"/>
      <c r="W71" s="52"/>
      <c r="AE71" s="91">
        <v>43337</v>
      </c>
      <c r="AF71" s="146" t="s">
        <v>50</v>
      </c>
      <c r="AG71" s="149">
        <v>21</v>
      </c>
      <c r="AH71" s="93">
        <f t="shared" ca="1" si="0"/>
        <v>43337</v>
      </c>
    </row>
    <row r="72" spans="1:34" x14ac:dyDescent="0.2">
      <c r="A72" s="52"/>
      <c r="B72" s="52"/>
      <c r="C72" s="52"/>
      <c r="D72" s="52"/>
      <c r="E72" s="52"/>
      <c r="F72" s="52"/>
      <c r="G72" s="52"/>
      <c r="H72" s="52"/>
      <c r="I72" s="52"/>
      <c r="J72" s="52"/>
      <c r="K72" s="52"/>
      <c r="L72" s="52"/>
      <c r="M72" s="52"/>
      <c r="N72" s="52"/>
      <c r="O72" s="52"/>
      <c r="P72" s="52"/>
      <c r="Q72" s="52"/>
      <c r="R72" s="52"/>
      <c r="S72" s="52"/>
      <c r="T72" s="52"/>
      <c r="U72" s="52"/>
      <c r="V72" s="52"/>
      <c r="W72" s="52"/>
      <c r="AE72" s="91">
        <v>43338</v>
      </c>
      <c r="AF72" s="147" t="s">
        <v>51</v>
      </c>
      <c r="AG72" s="150">
        <v>22</v>
      </c>
      <c r="AH72" s="93">
        <f t="shared" ca="1" si="0"/>
        <v>43338</v>
      </c>
    </row>
    <row r="73" spans="1:34" x14ac:dyDescent="0.2">
      <c r="A73" s="52"/>
      <c r="B73" s="52"/>
      <c r="C73" s="52"/>
      <c r="D73" s="52"/>
      <c r="E73" s="52"/>
      <c r="F73" s="52"/>
      <c r="G73" s="52"/>
      <c r="H73" s="52"/>
      <c r="I73" s="52"/>
      <c r="J73" s="52"/>
      <c r="K73" s="52"/>
      <c r="L73" s="52"/>
      <c r="M73" s="52"/>
      <c r="N73" s="52"/>
      <c r="O73" s="52"/>
      <c r="P73" s="52"/>
      <c r="Q73" s="52"/>
      <c r="R73" s="52"/>
      <c r="S73" s="52"/>
      <c r="T73" s="52"/>
      <c r="U73" s="52"/>
      <c r="V73" s="52"/>
      <c r="W73" s="52"/>
      <c r="AE73" s="91">
        <v>43339</v>
      </c>
      <c r="AF73" s="147" t="s">
        <v>52</v>
      </c>
      <c r="AG73" s="150">
        <v>22</v>
      </c>
      <c r="AH73" s="93">
        <f t="shared" ca="1" si="0"/>
        <v>43339</v>
      </c>
    </row>
    <row r="74" spans="1:34" x14ac:dyDescent="0.2">
      <c r="A74" s="52"/>
      <c r="B74" s="52"/>
      <c r="C74" s="52"/>
      <c r="D74" s="52"/>
      <c r="E74" s="52"/>
      <c r="F74" s="52"/>
      <c r="G74" s="52"/>
      <c r="H74" s="52"/>
      <c r="I74" s="52"/>
      <c r="J74" s="52"/>
      <c r="K74" s="52"/>
      <c r="L74" s="52"/>
      <c r="M74" s="52"/>
      <c r="N74" s="52"/>
      <c r="O74" s="52"/>
      <c r="P74" s="52"/>
      <c r="Q74" s="52"/>
      <c r="R74" s="52"/>
      <c r="S74" s="52"/>
      <c r="T74" s="52"/>
      <c r="U74" s="52"/>
      <c r="V74" s="52"/>
      <c r="W74" s="52"/>
      <c r="AE74" s="91">
        <v>43340</v>
      </c>
      <c r="AF74" s="147" t="s">
        <v>4</v>
      </c>
      <c r="AG74" s="150">
        <v>22</v>
      </c>
      <c r="AH74" s="93">
        <f t="shared" ca="1" si="0"/>
        <v>43340</v>
      </c>
    </row>
    <row r="75" spans="1:34" x14ac:dyDescent="0.2">
      <c r="AC75" s="87"/>
      <c r="AE75" s="91">
        <v>43341</v>
      </c>
      <c r="AF75" s="147" t="s">
        <v>53</v>
      </c>
      <c r="AG75" s="150">
        <v>22</v>
      </c>
      <c r="AH75" s="93">
        <f t="shared" ca="1" si="0"/>
        <v>43341</v>
      </c>
    </row>
    <row r="76" spans="1:34" x14ac:dyDescent="0.2">
      <c r="AC76" s="87"/>
      <c r="AE76" s="91">
        <v>43342</v>
      </c>
      <c r="AF76" s="147" t="s">
        <v>54</v>
      </c>
      <c r="AG76" s="150">
        <v>22</v>
      </c>
      <c r="AH76" s="93">
        <f t="shared" ca="1" si="0"/>
        <v>43342</v>
      </c>
    </row>
    <row r="77" spans="1:34" x14ac:dyDescent="0.2">
      <c r="AC77" s="87"/>
      <c r="AE77" s="91">
        <v>43343</v>
      </c>
      <c r="AF77" s="147" t="s">
        <v>55</v>
      </c>
      <c r="AG77" s="150">
        <v>22</v>
      </c>
      <c r="AH77" s="93">
        <f t="shared" ca="1" si="0"/>
        <v>43343</v>
      </c>
    </row>
    <row r="78" spans="1:34" x14ac:dyDescent="0.2">
      <c r="AC78" s="87"/>
      <c r="AE78" s="91">
        <v>43344</v>
      </c>
      <c r="AF78" s="146" t="s">
        <v>59</v>
      </c>
      <c r="AG78" s="149">
        <v>18</v>
      </c>
      <c r="AH78" s="93">
        <f t="shared" ca="1" si="0"/>
        <v>43344</v>
      </c>
    </row>
    <row r="79" spans="1:34" x14ac:dyDescent="0.2">
      <c r="AC79" s="87"/>
      <c r="AE79" s="91">
        <v>43345</v>
      </c>
      <c r="AF79" s="147" t="s">
        <v>5</v>
      </c>
      <c r="AG79" s="150">
        <v>19</v>
      </c>
      <c r="AH79" s="93">
        <f t="shared" ca="1" si="0"/>
        <v>43345</v>
      </c>
    </row>
    <row r="80" spans="1:34" x14ac:dyDescent="0.2">
      <c r="AC80" s="87"/>
      <c r="AE80" s="91">
        <v>43346</v>
      </c>
      <c r="AF80" s="147" t="s">
        <v>60</v>
      </c>
      <c r="AG80" s="150">
        <v>19</v>
      </c>
      <c r="AH80" s="93">
        <f t="shared" ca="1" si="0"/>
        <v>43346</v>
      </c>
    </row>
    <row r="81" spans="29:34" x14ac:dyDescent="0.2">
      <c r="AC81" s="87"/>
      <c r="AE81" s="91">
        <v>43347</v>
      </c>
      <c r="AF81" s="147" t="s">
        <v>56</v>
      </c>
      <c r="AG81" s="150">
        <v>19</v>
      </c>
      <c r="AH81" s="93">
        <f t="shared" ref="AH81:AH144" ca="1" si="1">IF(INDIRECT(AF81&amp;AG81)="","",AE81)</f>
        <v>43347</v>
      </c>
    </row>
    <row r="82" spans="29:34" x14ac:dyDescent="0.2">
      <c r="AC82" s="87"/>
      <c r="AE82" s="91">
        <v>43348</v>
      </c>
      <c r="AF82" s="147" t="s">
        <v>6</v>
      </c>
      <c r="AG82" s="150">
        <v>19</v>
      </c>
      <c r="AH82" s="93">
        <f t="shared" ca="1" si="1"/>
        <v>43348</v>
      </c>
    </row>
    <row r="83" spans="29:34" x14ac:dyDescent="0.2">
      <c r="AC83" s="87"/>
      <c r="AE83" s="91">
        <v>43349</v>
      </c>
      <c r="AF83" s="147" t="s">
        <v>57</v>
      </c>
      <c r="AG83" s="150">
        <v>19</v>
      </c>
      <c r="AH83" s="93">
        <f t="shared" ca="1" si="1"/>
        <v>43349</v>
      </c>
    </row>
    <row r="84" spans="29:34" x14ac:dyDescent="0.2">
      <c r="AC84" s="87"/>
      <c r="AE84" s="91">
        <v>43350</v>
      </c>
      <c r="AF84" s="147" t="s">
        <v>58</v>
      </c>
      <c r="AG84" s="150">
        <v>19</v>
      </c>
      <c r="AH84" s="93">
        <f t="shared" ca="1" si="1"/>
        <v>43350</v>
      </c>
    </row>
    <row r="85" spans="29:34" x14ac:dyDescent="0.2">
      <c r="AC85" s="87"/>
      <c r="AE85" s="91">
        <v>43351</v>
      </c>
      <c r="AF85" s="147" t="s">
        <v>59</v>
      </c>
      <c r="AG85" s="150">
        <v>19</v>
      </c>
      <c r="AH85" s="93">
        <f t="shared" ca="1" si="1"/>
        <v>43351</v>
      </c>
    </row>
    <row r="86" spans="29:34" x14ac:dyDescent="0.2">
      <c r="AC86" s="87"/>
      <c r="AE86" s="91">
        <v>43352</v>
      </c>
      <c r="AF86" s="146" t="s">
        <v>5</v>
      </c>
      <c r="AG86" s="149">
        <v>20</v>
      </c>
      <c r="AH86" s="93">
        <f t="shared" ca="1" si="1"/>
        <v>43352</v>
      </c>
    </row>
    <row r="87" spans="29:34" x14ac:dyDescent="0.2">
      <c r="AC87" s="87"/>
      <c r="AE87" s="91">
        <v>43353</v>
      </c>
      <c r="AF87" s="146" t="s">
        <v>60</v>
      </c>
      <c r="AG87" s="149">
        <v>20</v>
      </c>
      <c r="AH87" s="93">
        <f t="shared" ca="1" si="1"/>
        <v>43353</v>
      </c>
    </row>
    <row r="88" spans="29:34" x14ac:dyDescent="0.2">
      <c r="AC88" s="87"/>
      <c r="AE88" s="91">
        <v>43354</v>
      </c>
      <c r="AF88" s="146" t="s">
        <v>56</v>
      </c>
      <c r="AG88" s="149">
        <v>20</v>
      </c>
      <c r="AH88" s="93">
        <f t="shared" ca="1" si="1"/>
        <v>43354</v>
      </c>
    </row>
    <row r="89" spans="29:34" x14ac:dyDescent="0.2">
      <c r="AC89" s="87"/>
      <c r="AE89" s="91">
        <v>43355</v>
      </c>
      <c r="AF89" s="146" t="s">
        <v>6</v>
      </c>
      <c r="AG89" s="149">
        <v>20</v>
      </c>
      <c r="AH89" s="93">
        <f t="shared" ca="1" si="1"/>
        <v>43355</v>
      </c>
    </row>
    <row r="90" spans="29:34" x14ac:dyDescent="0.2">
      <c r="AC90" s="87"/>
      <c r="AE90" s="91">
        <v>43356</v>
      </c>
      <c r="AF90" s="146" t="s">
        <v>57</v>
      </c>
      <c r="AG90" s="149">
        <v>20</v>
      </c>
      <c r="AH90" s="93">
        <f t="shared" ca="1" si="1"/>
        <v>43356</v>
      </c>
    </row>
    <row r="91" spans="29:34" x14ac:dyDescent="0.2">
      <c r="AC91" s="87"/>
      <c r="AE91" s="91">
        <v>43357</v>
      </c>
      <c r="AF91" s="146" t="s">
        <v>58</v>
      </c>
      <c r="AG91" s="149">
        <v>20</v>
      </c>
      <c r="AH91" s="93">
        <f t="shared" ca="1" si="1"/>
        <v>43357</v>
      </c>
    </row>
    <row r="92" spans="29:34" x14ac:dyDescent="0.2">
      <c r="AC92" s="87"/>
      <c r="AE92" s="91">
        <v>43358</v>
      </c>
      <c r="AF92" s="146" t="s">
        <v>59</v>
      </c>
      <c r="AG92" s="149">
        <v>20</v>
      </c>
      <c r="AH92" s="93">
        <f t="shared" ca="1" si="1"/>
        <v>43358</v>
      </c>
    </row>
    <row r="93" spans="29:34" x14ac:dyDescent="0.2">
      <c r="AC93" s="87"/>
      <c r="AE93" s="91">
        <v>43359</v>
      </c>
      <c r="AF93" s="147" t="s">
        <v>5</v>
      </c>
      <c r="AG93" s="150">
        <v>21</v>
      </c>
      <c r="AH93" s="93">
        <f t="shared" ca="1" si="1"/>
        <v>43359</v>
      </c>
    </row>
    <row r="94" spans="29:34" x14ac:dyDescent="0.2">
      <c r="AC94" s="87"/>
      <c r="AE94" s="91">
        <v>43360</v>
      </c>
      <c r="AF94" s="147" t="s">
        <v>60</v>
      </c>
      <c r="AG94" s="150">
        <v>21</v>
      </c>
      <c r="AH94" s="93">
        <f t="shared" ca="1" si="1"/>
        <v>43360</v>
      </c>
    </row>
    <row r="95" spans="29:34" x14ac:dyDescent="0.2">
      <c r="AC95" s="87"/>
      <c r="AE95" s="91">
        <v>43361</v>
      </c>
      <c r="AF95" s="147" t="s">
        <v>56</v>
      </c>
      <c r="AG95" s="150">
        <v>21</v>
      </c>
      <c r="AH95" s="93">
        <f t="shared" ca="1" si="1"/>
        <v>43361</v>
      </c>
    </row>
    <row r="96" spans="29:34" x14ac:dyDescent="0.2">
      <c r="AC96" s="87"/>
      <c r="AE96" s="91">
        <v>43362</v>
      </c>
      <c r="AF96" s="147" t="s">
        <v>6</v>
      </c>
      <c r="AG96" s="150">
        <v>21</v>
      </c>
      <c r="AH96" s="93">
        <f t="shared" ca="1" si="1"/>
        <v>43362</v>
      </c>
    </row>
    <row r="97" spans="29:34" x14ac:dyDescent="0.2">
      <c r="AC97" s="87"/>
      <c r="AE97" s="91">
        <v>43363</v>
      </c>
      <c r="AF97" s="147" t="s">
        <v>57</v>
      </c>
      <c r="AG97" s="150">
        <v>21</v>
      </c>
      <c r="AH97" s="93">
        <f t="shared" ca="1" si="1"/>
        <v>43363</v>
      </c>
    </row>
    <row r="98" spans="29:34" x14ac:dyDescent="0.2">
      <c r="AC98" s="87"/>
      <c r="AE98" s="91">
        <v>43364</v>
      </c>
      <c r="AF98" s="147" t="s">
        <v>58</v>
      </c>
      <c r="AG98" s="150">
        <v>21</v>
      </c>
      <c r="AH98" s="93">
        <f t="shared" ca="1" si="1"/>
        <v>43364</v>
      </c>
    </row>
    <row r="99" spans="29:34" x14ac:dyDescent="0.2">
      <c r="AC99" s="87"/>
      <c r="AE99" s="91">
        <v>43365</v>
      </c>
      <c r="AF99" s="147" t="s">
        <v>59</v>
      </c>
      <c r="AG99" s="150">
        <v>21</v>
      </c>
      <c r="AH99" s="93">
        <f t="shared" ca="1" si="1"/>
        <v>43365</v>
      </c>
    </row>
    <row r="100" spans="29:34" x14ac:dyDescent="0.2">
      <c r="AC100" s="87"/>
      <c r="AE100" s="91">
        <v>43366</v>
      </c>
      <c r="AF100" s="146" t="s">
        <v>5</v>
      </c>
      <c r="AG100" s="149">
        <v>22</v>
      </c>
      <c r="AH100" s="93">
        <f t="shared" ca="1" si="1"/>
        <v>43366</v>
      </c>
    </row>
    <row r="101" spans="29:34" x14ac:dyDescent="0.2">
      <c r="AC101" s="87"/>
      <c r="AE101" s="91">
        <v>43367</v>
      </c>
      <c r="AF101" s="146" t="s">
        <v>60</v>
      </c>
      <c r="AG101" s="149">
        <v>22</v>
      </c>
      <c r="AH101" s="93">
        <f t="shared" ca="1" si="1"/>
        <v>43367</v>
      </c>
    </row>
    <row r="102" spans="29:34" x14ac:dyDescent="0.2">
      <c r="AC102" s="87"/>
      <c r="AE102" s="91">
        <v>43368</v>
      </c>
      <c r="AF102" s="146" t="s">
        <v>56</v>
      </c>
      <c r="AG102" s="149">
        <v>22</v>
      </c>
      <c r="AH102" s="93">
        <f t="shared" ca="1" si="1"/>
        <v>43368</v>
      </c>
    </row>
    <row r="103" spans="29:34" x14ac:dyDescent="0.2">
      <c r="AC103" s="87"/>
      <c r="AE103" s="91">
        <v>43369</v>
      </c>
      <c r="AF103" s="146" t="s">
        <v>6</v>
      </c>
      <c r="AG103" s="149">
        <v>22</v>
      </c>
      <c r="AH103" s="93">
        <f t="shared" ca="1" si="1"/>
        <v>43369</v>
      </c>
    </row>
    <row r="104" spans="29:34" x14ac:dyDescent="0.2">
      <c r="AC104" s="87"/>
      <c r="AE104" s="91">
        <v>43370</v>
      </c>
      <c r="AF104" s="146" t="s">
        <v>57</v>
      </c>
      <c r="AG104" s="149">
        <v>22</v>
      </c>
      <c r="AH104" s="93">
        <f t="shared" ca="1" si="1"/>
        <v>43370</v>
      </c>
    </row>
    <row r="105" spans="29:34" x14ac:dyDescent="0.2">
      <c r="AC105" s="87"/>
      <c r="AE105" s="91">
        <v>43371</v>
      </c>
      <c r="AF105" s="146" t="s">
        <v>58</v>
      </c>
      <c r="AG105" s="149">
        <v>22</v>
      </c>
      <c r="AH105" s="93">
        <f t="shared" ca="1" si="1"/>
        <v>43371</v>
      </c>
    </row>
    <row r="106" spans="29:34" x14ac:dyDescent="0.2">
      <c r="AC106" s="87"/>
      <c r="AE106" s="91">
        <v>43372</v>
      </c>
      <c r="AF106" s="146" t="s">
        <v>59</v>
      </c>
      <c r="AG106" s="149">
        <v>22</v>
      </c>
      <c r="AH106" s="93">
        <f t="shared" ca="1" si="1"/>
        <v>43372</v>
      </c>
    </row>
    <row r="107" spans="29:34" x14ac:dyDescent="0.2">
      <c r="AC107" s="87"/>
      <c r="AE107" s="91">
        <v>43373</v>
      </c>
      <c r="AF107" s="146" t="s">
        <v>5</v>
      </c>
      <c r="AG107" s="149">
        <v>23</v>
      </c>
      <c r="AH107" s="93">
        <f t="shared" ca="1" si="1"/>
        <v>43373</v>
      </c>
    </row>
    <row r="108" spans="29:34" x14ac:dyDescent="0.2">
      <c r="AC108" s="87"/>
      <c r="AE108" s="91">
        <v>43374</v>
      </c>
      <c r="AF108" s="147" t="s">
        <v>46</v>
      </c>
      <c r="AG108" s="150">
        <v>27</v>
      </c>
      <c r="AH108" s="93">
        <f t="shared" ca="1" si="1"/>
        <v>43374</v>
      </c>
    </row>
    <row r="109" spans="29:34" x14ac:dyDescent="0.2">
      <c r="AC109" s="87"/>
      <c r="AE109" s="91">
        <v>43375</v>
      </c>
      <c r="AF109" s="147" t="s">
        <v>47</v>
      </c>
      <c r="AG109" s="150">
        <v>27</v>
      </c>
      <c r="AH109" s="93">
        <f t="shared" ca="1" si="1"/>
        <v>43375</v>
      </c>
    </row>
    <row r="110" spans="29:34" x14ac:dyDescent="0.2">
      <c r="AC110" s="87"/>
      <c r="AE110" s="91">
        <v>43376</v>
      </c>
      <c r="AF110" s="147" t="s">
        <v>42</v>
      </c>
      <c r="AG110" s="150">
        <v>27</v>
      </c>
      <c r="AH110" s="93">
        <f t="shared" ca="1" si="1"/>
        <v>43376</v>
      </c>
    </row>
    <row r="111" spans="29:34" x14ac:dyDescent="0.2">
      <c r="AC111" s="87"/>
      <c r="AE111" s="91">
        <v>43377</v>
      </c>
      <c r="AF111" s="147" t="s">
        <v>7</v>
      </c>
      <c r="AG111" s="150">
        <v>27</v>
      </c>
      <c r="AH111" s="93">
        <f t="shared" ca="1" si="1"/>
        <v>43377</v>
      </c>
    </row>
    <row r="112" spans="29:34" x14ac:dyDescent="0.2">
      <c r="AC112" s="87"/>
      <c r="AE112" s="91">
        <v>43378</v>
      </c>
      <c r="AF112" s="147" t="s">
        <v>43</v>
      </c>
      <c r="AG112" s="150">
        <v>27</v>
      </c>
      <c r="AH112" s="93">
        <f t="shared" ca="1" si="1"/>
        <v>43378</v>
      </c>
    </row>
    <row r="113" spans="29:34" x14ac:dyDescent="0.2">
      <c r="AC113" s="87"/>
      <c r="AE113" s="91">
        <v>43379</v>
      </c>
      <c r="AF113" s="147" t="s">
        <v>44</v>
      </c>
      <c r="AG113" s="150">
        <v>27</v>
      </c>
      <c r="AH113" s="93">
        <f t="shared" ca="1" si="1"/>
        <v>43379</v>
      </c>
    </row>
    <row r="114" spans="29:34" x14ac:dyDescent="0.2">
      <c r="AC114" s="87"/>
      <c r="AE114" s="91">
        <v>43380</v>
      </c>
      <c r="AF114" s="146" t="s">
        <v>45</v>
      </c>
      <c r="AG114" s="149">
        <v>28</v>
      </c>
      <c r="AH114" s="93">
        <f t="shared" ca="1" si="1"/>
        <v>43380</v>
      </c>
    </row>
    <row r="115" spans="29:34" x14ac:dyDescent="0.2">
      <c r="AC115" s="87"/>
      <c r="AE115" s="91">
        <v>43381</v>
      </c>
      <c r="AF115" s="146" t="s">
        <v>46</v>
      </c>
      <c r="AG115" s="149">
        <v>28</v>
      </c>
      <c r="AH115" s="93">
        <f t="shared" ca="1" si="1"/>
        <v>43381</v>
      </c>
    </row>
    <row r="116" spans="29:34" x14ac:dyDescent="0.2">
      <c r="AC116" s="87"/>
      <c r="AE116" s="91">
        <v>43382</v>
      </c>
      <c r="AF116" s="146" t="s">
        <v>47</v>
      </c>
      <c r="AG116" s="149">
        <v>28</v>
      </c>
      <c r="AH116" s="93">
        <f t="shared" ca="1" si="1"/>
        <v>43382</v>
      </c>
    </row>
    <row r="117" spans="29:34" x14ac:dyDescent="0.2">
      <c r="AC117" s="87"/>
      <c r="AE117" s="91">
        <v>43383</v>
      </c>
      <c r="AF117" s="146" t="s">
        <v>42</v>
      </c>
      <c r="AG117" s="149">
        <v>28</v>
      </c>
      <c r="AH117" s="93">
        <f t="shared" ca="1" si="1"/>
        <v>43383</v>
      </c>
    </row>
    <row r="118" spans="29:34" x14ac:dyDescent="0.2">
      <c r="AC118" s="87"/>
      <c r="AE118" s="91">
        <v>43384</v>
      </c>
      <c r="AF118" s="146" t="s">
        <v>7</v>
      </c>
      <c r="AG118" s="149">
        <v>28</v>
      </c>
      <c r="AH118" s="93">
        <f t="shared" ca="1" si="1"/>
        <v>43384</v>
      </c>
    </row>
    <row r="119" spans="29:34" x14ac:dyDescent="0.2">
      <c r="AC119" s="87"/>
      <c r="AE119" s="91">
        <v>43385</v>
      </c>
      <c r="AF119" s="146" t="s">
        <v>43</v>
      </c>
      <c r="AG119" s="149">
        <v>28</v>
      </c>
      <c r="AH119" s="93">
        <f t="shared" ca="1" si="1"/>
        <v>43385</v>
      </c>
    </row>
    <row r="120" spans="29:34" x14ac:dyDescent="0.2">
      <c r="AC120" s="87"/>
      <c r="AE120" s="91">
        <v>43386</v>
      </c>
      <c r="AF120" s="146" t="s">
        <v>44</v>
      </c>
      <c r="AG120" s="149">
        <v>28</v>
      </c>
      <c r="AH120" s="93">
        <f t="shared" ca="1" si="1"/>
        <v>43386</v>
      </c>
    </row>
    <row r="121" spans="29:34" x14ac:dyDescent="0.2">
      <c r="AC121" s="87"/>
      <c r="AE121" s="91">
        <v>43387</v>
      </c>
      <c r="AF121" s="147" t="s">
        <v>45</v>
      </c>
      <c r="AG121" s="150">
        <v>29</v>
      </c>
      <c r="AH121" s="93">
        <f t="shared" ca="1" si="1"/>
        <v>43387</v>
      </c>
    </row>
    <row r="122" spans="29:34" x14ac:dyDescent="0.2">
      <c r="AC122" s="87"/>
      <c r="AE122" s="91">
        <v>43388</v>
      </c>
      <c r="AF122" s="147" t="s">
        <v>46</v>
      </c>
      <c r="AG122" s="150">
        <v>29</v>
      </c>
      <c r="AH122" s="93">
        <f t="shared" ca="1" si="1"/>
        <v>43388</v>
      </c>
    </row>
    <row r="123" spans="29:34" x14ac:dyDescent="0.2">
      <c r="AC123" s="87"/>
      <c r="AE123" s="91">
        <v>43389</v>
      </c>
      <c r="AF123" s="147" t="s">
        <v>47</v>
      </c>
      <c r="AG123" s="150">
        <v>29</v>
      </c>
      <c r="AH123" s="93">
        <f t="shared" ca="1" si="1"/>
        <v>43389</v>
      </c>
    </row>
    <row r="124" spans="29:34" x14ac:dyDescent="0.2">
      <c r="AC124" s="87"/>
      <c r="AE124" s="91">
        <v>43390</v>
      </c>
      <c r="AF124" s="147" t="s">
        <v>42</v>
      </c>
      <c r="AG124" s="150">
        <v>29</v>
      </c>
      <c r="AH124" s="93">
        <f t="shared" ca="1" si="1"/>
        <v>43390</v>
      </c>
    </row>
    <row r="125" spans="29:34" x14ac:dyDescent="0.2">
      <c r="AC125" s="87"/>
      <c r="AE125" s="91">
        <v>43391</v>
      </c>
      <c r="AF125" s="147" t="s">
        <v>7</v>
      </c>
      <c r="AG125" s="150">
        <v>29</v>
      </c>
      <c r="AH125" s="93">
        <f t="shared" ca="1" si="1"/>
        <v>43391</v>
      </c>
    </row>
    <row r="126" spans="29:34" x14ac:dyDescent="0.2">
      <c r="AC126" s="87"/>
      <c r="AE126" s="91">
        <v>43392</v>
      </c>
      <c r="AF126" s="147" t="s">
        <v>43</v>
      </c>
      <c r="AG126" s="150">
        <v>29</v>
      </c>
      <c r="AH126" s="93">
        <f t="shared" ca="1" si="1"/>
        <v>43392</v>
      </c>
    </row>
    <row r="127" spans="29:34" x14ac:dyDescent="0.2">
      <c r="AC127" s="87"/>
      <c r="AE127" s="91">
        <v>43393</v>
      </c>
      <c r="AF127" s="147" t="s">
        <v>44</v>
      </c>
      <c r="AG127" s="150">
        <v>29</v>
      </c>
      <c r="AH127" s="93">
        <f t="shared" ca="1" si="1"/>
        <v>43393</v>
      </c>
    </row>
    <row r="128" spans="29:34" x14ac:dyDescent="0.2">
      <c r="AC128" s="87"/>
      <c r="AE128" s="91">
        <v>43394</v>
      </c>
      <c r="AF128" s="146" t="s">
        <v>45</v>
      </c>
      <c r="AG128" s="149">
        <v>30</v>
      </c>
      <c r="AH128" s="93">
        <f t="shared" ca="1" si="1"/>
        <v>43394</v>
      </c>
    </row>
    <row r="129" spans="29:34" x14ac:dyDescent="0.2">
      <c r="AC129" s="87"/>
      <c r="AE129" s="91">
        <v>43395</v>
      </c>
      <c r="AF129" s="146" t="s">
        <v>46</v>
      </c>
      <c r="AG129" s="149">
        <v>30</v>
      </c>
      <c r="AH129" s="93">
        <f t="shared" ca="1" si="1"/>
        <v>43395</v>
      </c>
    </row>
    <row r="130" spans="29:34" x14ac:dyDescent="0.2">
      <c r="AC130" s="87"/>
      <c r="AE130" s="91">
        <v>43396</v>
      </c>
      <c r="AF130" s="146" t="s">
        <v>47</v>
      </c>
      <c r="AG130" s="149">
        <v>30</v>
      </c>
      <c r="AH130" s="93">
        <f t="shared" ca="1" si="1"/>
        <v>43396</v>
      </c>
    </row>
    <row r="131" spans="29:34" x14ac:dyDescent="0.2">
      <c r="AC131" s="87"/>
      <c r="AE131" s="91">
        <v>43397</v>
      </c>
      <c r="AF131" s="146" t="s">
        <v>42</v>
      </c>
      <c r="AG131" s="149">
        <v>30</v>
      </c>
      <c r="AH131" s="93">
        <f t="shared" ca="1" si="1"/>
        <v>43397</v>
      </c>
    </row>
    <row r="132" spans="29:34" x14ac:dyDescent="0.2">
      <c r="AC132" s="87"/>
      <c r="AE132" s="91">
        <v>43398</v>
      </c>
      <c r="AF132" s="146" t="s">
        <v>7</v>
      </c>
      <c r="AG132" s="149">
        <v>30</v>
      </c>
      <c r="AH132" s="93">
        <f t="shared" ca="1" si="1"/>
        <v>43398</v>
      </c>
    </row>
    <row r="133" spans="29:34" x14ac:dyDescent="0.2">
      <c r="AC133" s="87"/>
      <c r="AE133" s="91">
        <v>43399</v>
      </c>
      <c r="AF133" s="146" t="s">
        <v>43</v>
      </c>
      <c r="AG133" s="149">
        <v>30</v>
      </c>
      <c r="AH133" s="93">
        <f t="shared" ca="1" si="1"/>
        <v>43399</v>
      </c>
    </row>
    <row r="134" spans="29:34" x14ac:dyDescent="0.2">
      <c r="AC134" s="87"/>
      <c r="AE134" s="91">
        <v>43400</v>
      </c>
      <c r="AF134" s="146" t="s">
        <v>44</v>
      </c>
      <c r="AG134" s="149">
        <v>30</v>
      </c>
      <c r="AH134" s="93">
        <f t="shared" ca="1" si="1"/>
        <v>43400</v>
      </c>
    </row>
    <row r="135" spans="29:34" x14ac:dyDescent="0.2">
      <c r="AC135" s="87"/>
      <c r="AE135" s="91">
        <v>43401</v>
      </c>
      <c r="AF135" s="147" t="s">
        <v>45</v>
      </c>
      <c r="AG135" s="150">
        <v>31</v>
      </c>
      <c r="AH135" s="93">
        <f t="shared" ca="1" si="1"/>
        <v>43401</v>
      </c>
    </row>
    <row r="136" spans="29:34" x14ac:dyDescent="0.2">
      <c r="AC136" s="87"/>
      <c r="AE136" s="91">
        <v>43402</v>
      </c>
      <c r="AF136" s="147" t="s">
        <v>46</v>
      </c>
      <c r="AG136" s="150">
        <v>31</v>
      </c>
      <c r="AH136" s="93">
        <f t="shared" ca="1" si="1"/>
        <v>43402</v>
      </c>
    </row>
    <row r="137" spans="29:34" x14ac:dyDescent="0.2">
      <c r="AC137" s="87"/>
      <c r="AE137" s="91">
        <v>43403</v>
      </c>
      <c r="AF137" s="147" t="s">
        <v>47</v>
      </c>
      <c r="AG137" s="150">
        <v>31</v>
      </c>
      <c r="AH137" s="93">
        <f t="shared" ca="1" si="1"/>
        <v>43403</v>
      </c>
    </row>
    <row r="138" spans="29:34" x14ac:dyDescent="0.2">
      <c r="AC138" s="87"/>
      <c r="AE138" s="91">
        <v>43404</v>
      </c>
      <c r="AF138" s="147" t="s">
        <v>42</v>
      </c>
      <c r="AG138" s="150">
        <v>31</v>
      </c>
      <c r="AH138" s="93">
        <f t="shared" ca="1" si="1"/>
        <v>43404</v>
      </c>
    </row>
    <row r="139" spans="29:34" x14ac:dyDescent="0.2">
      <c r="AC139" s="87"/>
      <c r="AE139" s="91">
        <v>43405</v>
      </c>
      <c r="AF139" s="146" t="s">
        <v>54</v>
      </c>
      <c r="AG139" s="149">
        <v>27</v>
      </c>
      <c r="AH139" s="93">
        <f t="shared" ca="1" si="1"/>
        <v>43405</v>
      </c>
    </row>
    <row r="140" spans="29:34" x14ac:dyDescent="0.2">
      <c r="AC140" s="87"/>
      <c r="AE140" s="91">
        <v>43406</v>
      </c>
      <c r="AF140" s="146" t="s">
        <v>55</v>
      </c>
      <c r="AG140" s="149">
        <v>27</v>
      </c>
      <c r="AH140" s="93">
        <f t="shared" ca="1" si="1"/>
        <v>43406</v>
      </c>
    </row>
    <row r="141" spans="29:34" x14ac:dyDescent="0.2">
      <c r="AC141" s="87"/>
      <c r="AE141" s="91">
        <v>43407</v>
      </c>
      <c r="AF141" s="146" t="s">
        <v>50</v>
      </c>
      <c r="AG141" s="149">
        <v>27</v>
      </c>
      <c r="AH141" s="93">
        <f t="shared" ca="1" si="1"/>
        <v>43407</v>
      </c>
    </row>
    <row r="142" spans="29:34" x14ac:dyDescent="0.2">
      <c r="AC142" s="87"/>
      <c r="AE142" s="91">
        <v>43408</v>
      </c>
      <c r="AF142" s="147" t="s">
        <v>51</v>
      </c>
      <c r="AG142" s="150">
        <v>28</v>
      </c>
      <c r="AH142" s="93">
        <f t="shared" ca="1" si="1"/>
        <v>43408</v>
      </c>
    </row>
    <row r="143" spans="29:34" x14ac:dyDescent="0.2">
      <c r="AC143" s="87"/>
      <c r="AE143" s="91">
        <v>43409</v>
      </c>
      <c r="AF143" s="147" t="s">
        <v>52</v>
      </c>
      <c r="AG143" s="150">
        <v>28</v>
      </c>
      <c r="AH143" s="93">
        <f t="shared" ca="1" si="1"/>
        <v>43409</v>
      </c>
    </row>
    <row r="144" spans="29:34" x14ac:dyDescent="0.2">
      <c r="AC144" s="87"/>
      <c r="AE144" s="91">
        <v>43410</v>
      </c>
      <c r="AF144" s="147" t="s">
        <v>4</v>
      </c>
      <c r="AG144" s="150">
        <v>28</v>
      </c>
      <c r="AH144" s="93">
        <f t="shared" ca="1" si="1"/>
        <v>43410</v>
      </c>
    </row>
    <row r="145" spans="29:34" x14ac:dyDescent="0.2">
      <c r="AC145" s="87"/>
      <c r="AE145" s="91">
        <v>43411</v>
      </c>
      <c r="AF145" s="147" t="s">
        <v>53</v>
      </c>
      <c r="AG145" s="150">
        <v>28</v>
      </c>
      <c r="AH145" s="93">
        <f t="shared" ref="AH145:AH208" ca="1" si="2">IF(INDIRECT(AF145&amp;AG145)="","",AE145)</f>
        <v>43411</v>
      </c>
    </row>
    <row r="146" spans="29:34" x14ac:dyDescent="0.2">
      <c r="AC146" s="87"/>
      <c r="AE146" s="91">
        <v>43412</v>
      </c>
      <c r="AF146" s="147" t="s">
        <v>54</v>
      </c>
      <c r="AG146" s="150">
        <v>28</v>
      </c>
      <c r="AH146" s="93">
        <f t="shared" ca="1" si="2"/>
        <v>43412</v>
      </c>
    </row>
    <row r="147" spans="29:34" x14ac:dyDescent="0.2">
      <c r="AC147" s="87"/>
      <c r="AE147" s="91">
        <v>43413</v>
      </c>
      <c r="AF147" s="147" t="s">
        <v>55</v>
      </c>
      <c r="AG147" s="150">
        <v>28</v>
      </c>
      <c r="AH147" s="93">
        <f t="shared" ca="1" si="2"/>
        <v>43413</v>
      </c>
    </row>
    <row r="148" spans="29:34" x14ac:dyDescent="0.2">
      <c r="AC148" s="87"/>
      <c r="AE148" s="91">
        <v>43414</v>
      </c>
      <c r="AF148" s="147" t="s">
        <v>50</v>
      </c>
      <c r="AG148" s="150">
        <v>28</v>
      </c>
      <c r="AH148" s="93">
        <f t="shared" ca="1" si="2"/>
        <v>43414</v>
      </c>
    </row>
    <row r="149" spans="29:34" x14ac:dyDescent="0.2">
      <c r="AC149" s="87"/>
      <c r="AE149" s="91">
        <v>43415</v>
      </c>
      <c r="AF149" s="146" t="s">
        <v>51</v>
      </c>
      <c r="AG149" s="149">
        <v>29</v>
      </c>
      <c r="AH149" s="93">
        <f t="shared" ca="1" si="2"/>
        <v>43415</v>
      </c>
    </row>
    <row r="150" spans="29:34" x14ac:dyDescent="0.2">
      <c r="AC150" s="87"/>
      <c r="AE150" s="91">
        <v>43416</v>
      </c>
      <c r="AF150" s="146" t="s">
        <v>52</v>
      </c>
      <c r="AG150" s="149">
        <v>29</v>
      </c>
      <c r="AH150" s="93">
        <f t="shared" ca="1" si="2"/>
        <v>43416</v>
      </c>
    </row>
    <row r="151" spans="29:34" x14ac:dyDescent="0.2">
      <c r="AC151" s="87"/>
      <c r="AE151" s="91">
        <v>43417</v>
      </c>
      <c r="AF151" s="146" t="s">
        <v>4</v>
      </c>
      <c r="AG151" s="149">
        <v>29</v>
      </c>
      <c r="AH151" s="93">
        <f t="shared" ca="1" si="2"/>
        <v>43417</v>
      </c>
    </row>
    <row r="152" spans="29:34" x14ac:dyDescent="0.2">
      <c r="AC152" s="87"/>
      <c r="AE152" s="91">
        <v>43418</v>
      </c>
      <c r="AF152" s="146" t="s">
        <v>53</v>
      </c>
      <c r="AG152" s="149">
        <v>29</v>
      </c>
      <c r="AH152" s="93">
        <f t="shared" ca="1" si="2"/>
        <v>43418</v>
      </c>
    </row>
    <row r="153" spans="29:34" x14ac:dyDescent="0.2">
      <c r="AC153" s="87"/>
      <c r="AE153" s="91">
        <v>43419</v>
      </c>
      <c r="AF153" s="146" t="s">
        <v>54</v>
      </c>
      <c r="AG153" s="149">
        <v>29</v>
      </c>
      <c r="AH153" s="93">
        <f t="shared" ca="1" si="2"/>
        <v>43419</v>
      </c>
    </row>
    <row r="154" spans="29:34" x14ac:dyDescent="0.2">
      <c r="AC154" s="87"/>
      <c r="AE154" s="91">
        <v>43420</v>
      </c>
      <c r="AF154" s="146" t="s">
        <v>55</v>
      </c>
      <c r="AG154" s="149">
        <v>29</v>
      </c>
      <c r="AH154" s="93">
        <f t="shared" ca="1" si="2"/>
        <v>43420</v>
      </c>
    </row>
    <row r="155" spans="29:34" x14ac:dyDescent="0.2">
      <c r="AC155" s="87"/>
      <c r="AE155" s="91">
        <v>43421</v>
      </c>
      <c r="AF155" s="146" t="s">
        <v>50</v>
      </c>
      <c r="AG155" s="149">
        <v>29</v>
      </c>
      <c r="AH155" s="93">
        <f t="shared" ca="1" si="2"/>
        <v>43421</v>
      </c>
    </row>
    <row r="156" spans="29:34" x14ac:dyDescent="0.2">
      <c r="AC156" s="87"/>
      <c r="AE156" s="91">
        <v>43422</v>
      </c>
      <c r="AF156" s="147" t="s">
        <v>51</v>
      </c>
      <c r="AG156" s="150">
        <v>30</v>
      </c>
      <c r="AH156" s="93">
        <f t="shared" ca="1" si="2"/>
        <v>43422</v>
      </c>
    </row>
    <row r="157" spans="29:34" x14ac:dyDescent="0.2">
      <c r="AC157" s="87"/>
      <c r="AE157" s="91">
        <v>43423</v>
      </c>
      <c r="AF157" s="147" t="s">
        <v>52</v>
      </c>
      <c r="AG157" s="150">
        <v>30</v>
      </c>
      <c r="AH157" s="93">
        <f t="shared" ca="1" si="2"/>
        <v>43423</v>
      </c>
    </row>
    <row r="158" spans="29:34" x14ac:dyDescent="0.2">
      <c r="AC158" s="87"/>
      <c r="AE158" s="91">
        <v>43424</v>
      </c>
      <c r="AF158" s="147" t="s">
        <v>4</v>
      </c>
      <c r="AG158" s="150">
        <v>30</v>
      </c>
      <c r="AH158" s="93">
        <f t="shared" ca="1" si="2"/>
        <v>43424</v>
      </c>
    </row>
    <row r="159" spans="29:34" x14ac:dyDescent="0.2">
      <c r="AC159" s="87"/>
      <c r="AE159" s="91">
        <v>43425</v>
      </c>
      <c r="AF159" s="147" t="s">
        <v>53</v>
      </c>
      <c r="AG159" s="150">
        <v>30</v>
      </c>
      <c r="AH159" s="93">
        <f t="shared" ca="1" si="2"/>
        <v>43425</v>
      </c>
    </row>
    <row r="160" spans="29:34" x14ac:dyDescent="0.2">
      <c r="AC160" s="87"/>
      <c r="AE160" s="91">
        <v>43426</v>
      </c>
      <c r="AF160" s="147" t="s">
        <v>54</v>
      </c>
      <c r="AG160" s="150">
        <v>30</v>
      </c>
      <c r="AH160" s="93">
        <f t="shared" ca="1" si="2"/>
        <v>43426</v>
      </c>
    </row>
    <row r="161" spans="29:34" x14ac:dyDescent="0.2">
      <c r="AC161" s="87"/>
      <c r="AE161" s="91">
        <v>43427</v>
      </c>
      <c r="AF161" s="147" t="s">
        <v>55</v>
      </c>
      <c r="AG161" s="150">
        <v>30</v>
      </c>
      <c r="AH161" s="93">
        <f t="shared" ca="1" si="2"/>
        <v>43427</v>
      </c>
    </row>
    <row r="162" spans="29:34" x14ac:dyDescent="0.2">
      <c r="AC162" s="87"/>
      <c r="AE162" s="91">
        <v>43428</v>
      </c>
      <c r="AF162" s="147" t="s">
        <v>50</v>
      </c>
      <c r="AG162" s="150">
        <v>30</v>
      </c>
      <c r="AH162" s="93">
        <f t="shared" ca="1" si="2"/>
        <v>43428</v>
      </c>
    </row>
    <row r="163" spans="29:34" x14ac:dyDescent="0.2">
      <c r="AC163" s="87"/>
      <c r="AE163" s="91">
        <v>43429</v>
      </c>
      <c r="AF163" s="146" t="s">
        <v>51</v>
      </c>
      <c r="AG163" s="149">
        <v>31</v>
      </c>
      <c r="AH163" s="93">
        <f t="shared" ca="1" si="2"/>
        <v>43429</v>
      </c>
    </row>
    <row r="164" spans="29:34" x14ac:dyDescent="0.2">
      <c r="AC164" s="87"/>
      <c r="AE164" s="91">
        <v>43430</v>
      </c>
      <c r="AF164" s="146" t="s">
        <v>52</v>
      </c>
      <c r="AG164" s="149">
        <v>31</v>
      </c>
      <c r="AH164" s="93">
        <f t="shared" ca="1" si="2"/>
        <v>43430</v>
      </c>
    </row>
    <row r="165" spans="29:34" x14ac:dyDescent="0.2">
      <c r="AC165" s="87"/>
      <c r="AE165" s="91">
        <v>43431</v>
      </c>
      <c r="AF165" s="146" t="s">
        <v>4</v>
      </c>
      <c r="AG165" s="149">
        <v>31</v>
      </c>
      <c r="AH165" s="93">
        <f t="shared" ca="1" si="2"/>
        <v>43431</v>
      </c>
    </row>
    <row r="166" spans="29:34" x14ac:dyDescent="0.2">
      <c r="AC166" s="87"/>
      <c r="AE166" s="91">
        <v>43432</v>
      </c>
      <c r="AF166" s="146" t="s">
        <v>53</v>
      </c>
      <c r="AG166" s="149">
        <v>31</v>
      </c>
      <c r="AH166" s="93">
        <f t="shared" ca="1" si="2"/>
        <v>43432</v>
      </c>
    </row>
    <row r="167" spans="29:34" x14ac:dyDescent="0.2">
      <c r="AC167" s="87"/>
      <c r="AE167" s="91">
        <v>43433</v>
      </c>
      <c r="AF167" s="146" t="s">
        <v>54</v>
      </c>
      <c r="AG167" s="149">
        <v>31</v>
      </c>
      <c r="AH167" s="93">
        <f t="shared" ca="1" si="2"/>
        <v>43433</v>
      </c>
    </row>
    <row r="168" spans="29:34" x14ac:dyDescent="0.2">
      <c r="AC168" s="87"/>
      <c r="AE168" s="91">
        <v>43434</v>
      </c>
      <c r="AF168" s="146" t="s">
        <v>55</v>
      </c>
      <c r="AG168" s="149">
        <v>31</v>
      </c>
      <c r="AH168" s="93">
        <f t="shared" ca="1" si="2"/>
        <v>43434</v>
      </c>
    </row>
    <row r="169" spans="29:34" x14ac:dyDescent="0.2">
      <c r="AC169" s="87"/>
      <c r="AE169" s="91">
        <v>43435</v>
      </c>
      <c r="AF169" s="147" t="s">
        <v>59</v>
      </c>
      <c r="AG169" s="150">
        <v>27</v>
      </c>
      <c r="AH169" s="93">
        <f t="shared" ca="1" si="2"/>
        <v>43435</v>
      </c>
    </row>
    <row r="170" spans="29:34" x14ac:dyDescent="0.2">
      <c r="AC170" s="87"/>
      <c r="AE170" s="91">
        <v>43436</v>
      </c>
      <c r="AF170" s="146" t="s">
        <v>5</v>
      </c>
      <c r="AG170" s="149">
        <v>28</v>
      </c>
      <c r="AH170" s="93">
        <f t="shared" ca="1" si="2"/>
        <v>43436</v>
      </c>
    </row>
    <row r="171" spans="29:34" x14ac:dyDescent="0.2">
      <c r="AC171" s="87"/>
      <c r="AE171" s="91">
        <v>43437</v>
      </c>
      <c r="AF171" s="146" t="s">
        <v>60</v>
      </c>
      <c r="AG171" s="149">
        <v>28</v>
      </c>
      <c r="AH171" s="93">
        <f t="shared" ca="1" si="2"/>
        <v>43437</v>
      </c>
    </row>
    <row r="172" spans="29:34" x14ac:dyDescent="0.2">
      <c r="AC172" s="87"/>
      <c r="AE172" s="91">
        <v>43438</v>
      </c>
      <c r="AF172" s="146" t="s">
        <v>56</v>
      </c>
      <c r="AG172" s="149">
        <v>28</v>
      </c>
      <c r="AH172" s="93">
        <f t="shared" ca="1" si="2"/>
        <v>43438</v>
      </c>
    </row>
    <row r="173" spans="29:34" x14ac:dyDescent="0.2">
      <c r="AC173" s="87"/>
      <c r="AE173" s="91">
        <v>43439</v>
      </c>
      <c r="AF173" s="146" t="s">
        <v>6</v>
      </c>
      <c r="AG173" s="149">
        <v>28</v>
      </c>
      <c r="AH173" s="93">
        <f t="shared" ca="1" si="2"/>
        <v>43439</v>
      </c>
    </row>
    <row r="174" spans="29:34" x14ac:dyDescent="0.2">
      <c r="AC174" s="87"/>
      <c r="AE174" s="91">
        <v>43440</v>
      </c>
      <c r="AF174" s="146" t="s">
        <v>57</v>
      </c>
      <c r="AG174" s="149">
        <v>28</v>
      </c>
      <c r="AH174" s="93">
        <f t="shared" ca="1" si="2"/>
        <v>43440</v>
      </c>
    </row>
    <row r="175" spans="29:34" x14ac:dyDescent="0.2">
      <c r="AC175" s="87"/>
      <c r="AE175" s="91">
        <v>43441</v>
      </c>
      <c r="AF175" s="146" t="s">
        <v>58</v>
      </c>
      <c r="AG175" s="149">
        <v>28</v>
      </c>
      <c r="AH175" s="93">
        <f t="shared" ca="1" si="2"/>
        <v>43441</v>
      </c>
    </row>
    <row r="176" spans="29:34" x14ac:dyDescent="0.2">
      <c r="AC176" s="87"/>
      <c r="AE176" s="91">
        <v>43442</v>
      </c>
      <c r="AF176" s="146" t="s">
        <v>59</v>
      </c>
      <c r="AG176" s="149">
        <v>28</v>
      </c>
      <c r="AH176" s="93">
        <f t="shared" ca="1" si="2"/>
        <v>43442</v>
      </c>
    </row>
    <row r="177" spans="29:34" x14ac:dyDescent="0.2">
      <c r="AC177" s="87"/>
      <c r="AE177" s="91">
        <v>43443</v>
      </c>
      <c r="AF177" s="147" t="s">
        <v>5</v>
      </c>
      <c r="AG177" s="150">
        <v>29</v>
      </c>
      <c r="AH177" s="93">
        <f t="shared" ca="1" si="2"/>
        <v>43443</v>
      </c>
    </row>
    <row r="178" spans="29:34" x14ac:dyDescent="0.2">
      <c r="AC178" s="87"/>
      <c r="AE178" s="91">
        <v>43444</v>
      </c>
      <c r="AF178" s="147" t="s">
        <v>60</v>
      </c>
      <c r="AG178" s="150">
        <v>29</v>
      </c>
      <c r="AH178" s="93">
        <f t="shared" ca="1" si="2"/>
        <v>43444</v>
      </c>
    </row>
    <row r="179" spans="29:34" x14ac:dyDescent="0.2">
      <c r="AC179" s="87"/>
      <c r="AE179" s="91">
        <v>43445</v>
      </c>
      <c r="AF179" s="147" t="s">
        <v>56</v>
      </c>
      <c r="AG179" s="150">
        <v>29</v>
      </c>
      <c r="AH179" s="93">
        <f t="shared" ca="1" si="2"/>
        <v>43445</v>
      </c>
    </row>
    <row r="180" spans="29:34" x14ac:dyDescent="0.2">
      <c r="AC180" s="87"/>
      <c r="AE180" s="91">
        <v>43446</v>
      </c>
      <c r="AF180" s="147" t="s">
        <v>6</v>
      </c>
      <c r="AG180" s="150">
        <v>29</v>
      </c>
      <c r="AH180" s="93">
        <f t="shared" ca="1" si="2"/>
        <v>43446</v>
      </c>
    </row>
    <row r="181" spans="29:34" x14ac:dyDescent="0.2">
      <c r="AC181" s="87"/>
      <c r="AE181" s="91">
        <v>43447</v>
      </c>
      <c r="AF181" s="147" t="s">
        <v>57</v>
      </c>
      <c r="AG181" s="150">
        <v>29</v>
      </c>
      <c r="AH181" s="93">
        <f t="shared" ca="1" si="2"/>
        <v>43447</v>
      </c>
    </row>
    <row r="182" spans="29:34" x14ac:dyDescent="0.2">
      <c r="AC182" s="87"/>
      <c r="AE182" s="91">
        <v>43448</v>
      </c>
      <c r="AF182" s="147" t="s">
        <v>58</v>
      </c>
      <c r="AG182" s="150">
        <v>29</v>
      </c>
      <c r="AH182" s="93">
        <f t="shared" ca="1" si="2"/>
        <v>43448</v>
      </c>
    </row>
    <row r="183" spans="29:34" x14ac:dyDescent="0.2">
      <c r="AC183" s="87"/>
      <c r="AE183" s="91">
        <v>43449</v>
      </c>
      <c r="AF183" s="147" t="s">
        <v>59</v>
      </c>
      <c r="AG183" s="150">
        <v>29</v>
      </c>
      <c r="AH183" s="93">
        <f t="shared" ca="1" si="2"/>
        <v>43449</v>
      </c>
    </row>
    <row r="184" spans="29:34" x14ac:dyDescent="0.2">
      <c r="AC184" s="87"/>
      <c r="AE184" s="91">
        <v>43450</v>
      </c>
      <c r="AF184" s="146" t="s">
        <v>5</v>
      </c>
      <c r="AG184" s="149">
        <v>30</v>
      </c>
      <c r="AH184" s="93">
        <f t="shared" ca="1" si="2"/>
        <v>43450</v>
      </c>
    </row>
    <row r="185" spans="29:34" x14ac:dyDescent="0.2">
      <c r="AC185" s="87"/>
      <c r="AE185" s="91">
        <v>43451</v>
      </c>
      <c r="AF185" s="146" t="s">
        <v>60</v>
      </c>
      <c r="AG185" s="149">
        <v>30</v>
      </c>
      <c r="AH185" s="93">
        <f t="shared" ca="1" si="2"/>
        <v>43451</v>
      </c>
    </row>
    <row r="186" spans="29:34" x14ac:dyDescent="0.2">
      <c r="AC186" s="87"/>
      <c r="AE186" s="91">
        <v>43452</v>
      </c>
      <c r="AF186" s="146" t="s">
        <v>56</v>
      </c>
      <c r="AG186" s="149">
        <v>30</v>
      </c>
      <c r="AH186" s="93">
        <f t="shared" ca="1" si="2"/>
        <v>43452</v>
      </c>
    </row>
    <row r="187" spans="29:34" x14ac:dyDescent="0.2">
      <c r="AC187" s="87"/>
      <c r="AE187" s="91">
        <v>43453</v>
      </c>
      <c r="AF187" s="146" t="s">
        <v>6</v>
      </c>
      <c r="AG187" s="149">
        <v>30</v>
      </c>
      <c r="AH187" s="93">
        <f t="shared" ca="1" si="2"/>
        <v>43453</v>
      </c>
    </row>
    <row r="188" spans="29:34" x14ac:dyDescent="0.2">
      <c r="AC188" s="87"/>
      <c r="AE188" s="91">
        <v>43454</v>
      </c>
      <c r="AF188" s="146" t="s">
        <v>57</v>
      </c>
      <c r="AG188" s="149">
        <v>30</v>
      </c>
      <c r="AH188" s="93">
        <f t="shared" ca="1" si="2"/>
        <v>43454</v>
      </c>
    </row>
    <row r="189" spans="29:34" x14ac:dyDescent="0.2">
      <c r="AC189" s="87"/>
      <c r="AE189" s="91">
        <v>43455</v>
      </c>
      <c r="AF189" s="146" t="s">
        <v>58</v>
      </c>
      <c r="AG189" s="149">
        <v>30</v>
      </c>
      <c r="AH189" s="93">
        <f t="shared" ca="1" si="2"/>
        <v>43455</v>
      </c>
    </row>
    <row r="190" spans="29:34" x14ac:dyDescent="0.2">
      <c r="AC190" s="87"/>
      <c r="AE190" s="91">
        <v>43456</v>
      </c>
      <c r="AF190" s="146" t="s">
        <v>59</v>
      </c>
      <c r="AG190" s="149">
        <v>30</v>
      </c>
      <c r="AH190" s="93">
        <f t="shared" ca="1" si="2"/>
        <v>43456</v>
      </c>
    </row>
    <row r="191" spans="29:34" x14ac:dyDescent="0.2">
      <c r="AC191" s="87"/>
      <c r="AE191" s="91">
        <v>43457</v>
      </c>
      <c r="AF191" s="147" t="s">
        <v>5</v>
      </c>
      <c r="AG191" s="150">
        <v>31</v>
      </c>
      <c r="AH191" s="93">
        <f t="shared" ca="1" si="2"/>
        <v>43457</v>
      </c>
    </row>
    <row r="192" spans="29:34" x14ac:dyDescent="0.2">
      <c r="AC192" s="87"/>
      <c r="AE192" s="91">
        <v>43458</v>
      </c>
      <c r="AF192" s="147" t="s">
        <v>60</v>
      </c>
      <c r="AG192" s="150">
        <v>31</v>
      </c>
      <c r="AH192" s="93">
        <f t="shared" ca="1" si="2"/>
        <v>43458</v>
      </c>
    </row>
    <row r="193" spans="29:34" x14ac:dyDescent="0.2">
      <c r="AC193" s="87"/>
      <c r="AE193" s="91">
        <v>43459</v>
      </c>
      <c r="AF193" s="147" t="s">
        <v>56</v>
      </c>
      <c r="AG193" s="150">
        <v>31</v>
      </c>
      <c r="AH193" s="93">
        <f t="shared" ca="1" si="2"/>
        <v>43459</v>
      </c>
    </row>
    <row r="194" spans="29:34" x14ac:dyDescent="0.2">
      <c r="AC194" s="87"/>
      <c r="AE194" s="91">
        <v>43460</v>
      </c>
      <c r="AF194" s="147" t="s">
        <v>6</v>
      </c>
      <c r="AG194" s="150">
        <v>31</v>
      </c>
      <c r="AH194" s="93">
        <f t="shared" ca="1" si="2"/>
        <v>43460</v>
      </c>
    </row>
    <row r="195" spans="29:34" x14ac:dyDescent="0.2">
      <c r="AC195" s="87"/>
      <c r="AE195" s="91">
        <v>43461</v>
      </c>
      <c r="AF195" s="147" t="s">
        <v>57</v>
      </c>
      <c r="AG195" s="150">
        <v>31</v>
      </c>
      <c r="AH195" s="93">
        <f t="shared" ca="1" si="2"/>
        <v>43461</v>
      </c>
    </row>
    <row r="196" spans="29:34" x14ac:dyDescent="0.2">
      <c r="AC196" s="87"/>
      <c r="AE196" s="91">
        <v>43462</v>
      </c>
      <c r="AF196" s="147" t="s">
        <v>58</v>
      </c>
      <c r="AG196" s="150">
        <v>31</v>
      </c>
      <c r="AH196" s="93">
        <f t="shared" ca="1" si="2"/>
        <v>43462</v>
      </c>
    </row>
    <row r="197" spans="29:34" x14ac:dyDescent="0.2">
      <c r="AC197" s="87"/>
      <c r="AE197" s="91">
        <v>43463</v>
      </c>
      <c r="AF197" s="147" t="s">
        <v>59</v>
      </c>
      <c r="AG197" s="150">
        <v>31</v>
      </c>
      <c r="AH197" s="93">
        <f t="shared" ca="1" si="2"/>
        <v>43463</v>
      </c>
    </row>
    <row r="198" spans="29:34" x14ac:dyDescent="0.2">
      <c r="AC198" s="87"/>
      <c r="AE198" s="91">
        <v>43464</v>
      </c>
      <c r="AF198" s="146" t="s">
        <v>5</v>
      </c>
      <c r="AG198" s="149">
        <v>32</v>
      </c>
      <c r="AH198" s="93">
        <f t="shared" ca="1" si="2"/>
        <v>43464</v>
      </c>
    </row>
    <row r="199" spans="29:34" x14ac:dyDescent="0.2">
      <c r="AC199" s="87"/>
      <c r="AE199" s="91">
        <v>43465</v>
      </c>
      <c r="AF199" s="146" t="s">
        <v>60</v>
      </c>
      <c r="AG199" s="149">
        <v>32</v>
      </c>
      <c r="AH199" s="93">
        <f t="shared" ca="1" si="2"/>
        <v>43465</v>
      </c>
    </row>
    <row r="200" spans="29:34" x14ac:dyDescent="0.2">
      <c r="AC200" s="87"/>
      <c r="AE200" s="91">
        <v>43466</v>
      </c>
      <c r="AF200" s="147" t="s">
        <v>47</v>
      </c>
      <c r="AG200" s="150">
        <v>36</v>
      </c>
      <c r="AH200" s="93">
        <f t="shared" ca="1" si="2"/>
        <v>43466</v>
      </c>
    </row>
    <row r="201" spans="29:34" x14ac:dyDescent="0.2">
      <c r="AC201" s="87"/>
      <c r="AE201" s="91">
        <v>43467</v>
      </c>
      <c r="AF201" s="147" t="s">
        <v>42</v>
      </c>
      <c r="AG201" s="150">
        <v>36</v>
      </c>
      <c r="AH201" s="93">
        <f t="shared" ca="1" si="2"/>
        <v>43467</v>
      </c>
    </row>
    <row r="202" spans="29:34" x14ac:dyDescent="0.2">
      <c r="AC202" s="87"/>
      <c r="AE202" s="91">
        <v>43468</v>
      </c>
      <c r="AF202" s="147" t="s">
        <v>7</v>
      </c>
      <c r="AG202" s="150">
        <v>36</v>
      </c>
      <c r="AH202" s="93">
        <f t="shared" ca="1" si="2"/>
        <v>43468</v>
      </c>
    </row>
    <row r="203" spans="29:34" x14ac:dyDescent="0.2">
      <c r="AE203" s="91">
        <v>43469</v>
      </c>
      <c r="AF203" s="147" t="s">
        <v>43</v>
      </c>
      <c r="AG203" s="150">
        <v>36</v>
      </c>
      <c r="AH203" s="93">
        <f t="shared" ca="1" si="2"/>
        <v>43469</v>
      </c>
    </row>
    <row r="204" spans="29:34" x14ac:dyDescent="0.2">
      <c r="AE204" s="91">
        <v>43470</v>
      </c>
      <c r="AF204" s="147" t="s">
        <v>44</v>
      </c>
      <c r="AG204" s="150">
        <v>36</v>
      </c>
      <c r="AH204" s="93">
        <f t="shared" ca="1" si="2"/>
        <v>43470</v>
      </c>
    </row>
    <row r="205" spans="29:34" x14ac:dyDescent="0.2">
      <c r="AE205" s="91">
        <v>43471</v>
      </c>
      <c r="AF205" s="146" t="s">
        <v>45</v>
      </c>
      <c r="AG205" s="149">
        <v>37</v>
      </c>
      <c r="AH205" s="93">
        <f t="shared" ca="1" si="2"/>
        <v>43471</v>
      </c>
    </row>
    <row r="206" spans="29:34" x14ac:dyDescent="0.2">
      <c r="AE206" s="91">
        <v>43472</v>
      </c>
      <c r="AF206" s="146" t="s">
        <v>46</v>
      </c>
      <c r="AG206" s="149">
        <v>37</v>
      </c>
      <c r="AH206" s="93">
        <f t="shared" ca="1" si="2"/>
        <v>43472</v>
      </c>
    </row>
    <row r="207" spans="29:34" x14ac:dyDescent="0.2">
      <c r="AE207" s="91">
        <v>43473</v>
      </c>
      <c r="AF207" s="146" t="s">
        <v>47</v>
      </c>
      <c r="AG207" s="149">
        <v>37</v>
      </c>
      <c r="AH207" s="93">
        <f t="shared" ca="1" si="2"/>
        <v>43473</v>
      </c>
    </row>
    <row r="208" spans="29:34" x14ac:dyDescent="0.2">
      <c r="AE208" s="91">
        <v>43474</v>
      </c>
      <c r="AF208" s="146" t="s">
        <v>42</v>
      </c>
      <c r="AG208" s="149">
        <v>37</v>
      </c>
      <c r="AH208" s="93">
        <f t="shared" ca="1" si="2"/>
        <v>43474</v>
      </c>
    </row>
    <row r="209" spans="31:34" x14ac:dyDescent="0.2">
      <c r="AE209" s="91">
        <v>43475</v>
      </c>
      <c r="AF209" s="146" t="s">
        <v>7</v>
      </c>
      <c r="AG209" s="149">
        <v>37</v>
      </c>
      <c r="AH209" s="93">
        <f t="shared" ref="AH209:AH272" ca="1" si="3">IF(INDIRECT(AF209&amp;AG209)="","",AE209)</f>
        <v>43475</v>
      </c>
    </row>
    <row r="210" spans="31:34" x14ac:dyDescent="0.2">
      <c r="AE210" s="91">
        <v>43476</v>
      </c>
      <c r="AF210" s="146" t="s">
        <v>43</v>
      </c>
      <c r="AG210" s="149">
        <v>37</v>
      </c>
      <c r="AH210" s="93">
        <f t="shared" ca="1" si="3"/>
        <v>43476</v>
      </c>
    </row>
    <row r="211" spans="31:34" x14ac:dyDescent="0.2">
      <c r="AE211" s="91">
        <v>43477</v>
      </c>
      <c r="AF211" s="146" t="s">
        <v>44</v>
      </c>
      <c r="AG211" s="149">
        <v>37</v>
      </c>
      <c r="AH211" s="93">
        <f t="shared" ca="1" si="3"/>
        <v>43477</v>
      </c>
    </row>
    <row r="212" spans="31:34" x14ac:dyDescent="0.2">
      <c r="AE212" s="91">
        <v>43478</v>
      </c>
      <c r="AF212" s="147" t="s">
        <v>45</v>
      </c>
      <c r="AG212" s="150">
        <v>38</v>
      </c>
      <c r="AH212" s="93">
        <f t="shared" ca="1" si="3"/>
        <v>43478</v>
      </c>
    </row>
    <row r="213" spans="31:34" x14ac:dyDescent="0.2">
      <c r="AE213" s="91">
        <v>43479</v>
      </c>
      <c r="AF213" s="147" t="s">
        <v>46</v>
      </c>
      <c r="AG213" s="150">
        <v>38</v>
      </c>
      <c r="AH213" s="93">
        <f t="shared" ca="1" si="3"/>
        <v>43479</v>
      </c>
    </row>
    <row r="214" spans="31:34" x14ac:dyDescent="0.2">
      <c r="AE214" s="91">
        <v>43480</v>
      </c>
      <c r="AF214" s="147" t="s">
        <v>47</v>
      </c>
      <c r="AG214" s="150">
        <v>38</v>
      </c>
      <c r="AH214" s="93">
        <f t="shared" ca="1" si="3"/>
        <v>43480</v>
      </c>
    </row>
    <row r="215" spans="31:34" x14ac:dyDescent="0.2">
      <c r="AE215" s="91">
        <v>43481</v>
      </c>
      <c r="AF215" s="147" t="s">
        <v>42</v>
      </c>
      <c r="AG215" s="150">
        <v>38</v>
      </c>
      <c r="AH215" s="93">
        <f t="shared" ca="1" si="3"/>
        <v>43481</v>
      </c>
    </row>
    <row r="216" spans="31:34" x14ac:dyDescent="0.2">
      <c r="AE216" s="91">
        <v>43482</v>
      </c>
      <c r="AF216" s="147" t="s">
        <v>7</v>
      </c>
      <c r="AG216" s="150">
        <v>38</v>
      </c>
      <c r="AH216" s="93">
        <f t="shared" ca="1" si="3"/>
        <v>43482</v>
      </c>
    </row>
    <row r="217" spans="31:34" x14ac:dyDescent="0.2">
      <c r="AE217" s="91">
        <v>43483</v>
      </c>
      <c r="AF217" s="147" t="s">
        <v>43</v>
      </c>
      <c r="AG217" s="150">
        <v>38</v>
      </c>
      <c r="AH217" s="93">
        <f t="shared" ca="1" si="3"/>
        <v>43483</v>
      </c>
    </row>
    <row r="218" spans="31:34" x14ac:dyDescent="0.2">
      <c r="AE218" s="91">
        <v>43484</v>
      </c>
      <c r="AF218" s="147" t="s">
        <v>44</v>
      </c>
      <c r="AG218" s="150">
        <v>38</v>
      </c>
      <c r="AH218" s="93">
        <f t="shared" ca="1" si="3"/>
        <v>43484</v>
      </c>
    </row>
    <row r="219" spans="31:34" x14ac:dyDescent="0.2">
      <c r="AE219" s="91">
        <v>43485</v>
      </c>
      <c r="AF219" s="146" t="s">
        <v>45</v>
      </c>
      <c r="AG219" s="149">
        <v>39</v>
      </c>
      <c r="AH219" s="93">
        <f t="shared" ca="1" si="3"/>
        <v>43485</v>
      </c>
    </row>
    <row r="220" spans="31:34" x14ac:dyDescent="0.2">
      <c r="AE220" s="91">
        <v>43486</v>
      </c>
      <c r="AF220" s="146" t="s">
        <v>46</v>
      </c>
      <c r="AG220" s="149">
        <v>39</v>
      </c>
      <c r="AH220" s="93">
        <f t="shared" ca="1" si="3"/>
        <v>43486</v>
      </c>
    </row>
    <row r="221" spans="31:34" x14ac:dyDescent="0.2">
      <c r="AE221" s="91">
        <v>43487</v>
      </c>
      <c r="AF221" s="146" t="s">
        <v>47</v>
      </c>
      <c r="AG221" s="149">
        <v>39</v>
      </c>
      <c r="AH221" s="93">
        <f t="shared" ca="1" si="3"/>
        <v>43487</v>
      </c>
    </row>
    <row r="222" spans="31:34" x14ac:dyDescent="0.2">
      <c r="AE222" s="91">
        <v>43488</v>
      </c>
      <c r="AF222" s="146" t="s">
        <v>42</v>
      </c>
      <c r="AG222" s="149">
        <v>39</v>
      </c>
      <c r="AH222" s="93">
        <f t="shared" ca="1" si="3"/>
        <v>43488</v>
      </c>
    </row>
    <row r="223" spans="31:34" x14ac:dyDescent="0.2">
      <c r="AE223" s="91">
        <v>43489</v>
      </c>
      <c r="AF223" s="146" t="s">
        <v>7</v>
      </c>
      <c r="AG223" s="149">
        <v>39</v>
      </c>
      <c r="AH223" s="93">
        <f t="shared" ca="1" si="3"/>
        <v>43489</v>
      </c>
    </row>
    <row r="224" spans="31:34" x14ac:dyDescent="0.2">
      <c r="AE224" s="91">
        <v>43490</v>
      </c>
      <c r="AF224" s="146" t="s">
        <v>43</v>
      </c>
      <c r="AG224" s="149">
        <v>39</v>
      </c>
      <c r="AH224" s="93">
        <f t="shared" ca="1" si="3"/>
        <v>43490</v>
      </c>
    </row>
    <row r="225" spans="31:34" x14ac:dyDescent="0.2">
      <c r="AE225" s="91">
        <v>43491</v>
      </c>
      <c r="AF225" s="146" t="s">
        <v>44</v>
      </c>
      <c r="AG225" s="149">
        <v>39</v>
      </c>
      <c r="AH225" s="93">
        <f t="shared" ca="1" si="3"/>
        <v>43491</v>
      </c>
    </row>
    <row r="226" spans="31:34" x14ac:dyDescent="0.2">
      <c r="AE226" s="91">
        <v>43492</v>
      </c>
      <c r="AF226" s="147" t="s">
        <v>45</v>
      </c>
      <c r="AG226" s="150">
        <v>40</v>
      </c>
      <c r="AH226" s="93">
        <f t="shared" ca="1" si="3"/>
        <v>43492</v>
      </c>
    </row>
    <row r="227" spans="31:34" x14ac:dyDescent="0.2">
      <c r="AE227" s="91">
        <v>43493</v>
      </c>
      <c r="AF227" s="147" t="s">
        <v>46</v>
      </c>
      <c r="AG227" s="150">
        <v>40</v>
      </c>
      <c r="AH227" s="93">
        <f t="shared" ca="1" si="3"/>
        <v>43493</v>
      </c>
    </row>
    <row r="228" spans="31:34" x14ac:dyDescent="0.2">
      <c r="AE228" s="91">
        <v>43494</v>
      </c>
      <c r="AF228" s="147" t="s">
        <v>47</v>
      </c>
      <c r="AG228" s="150">
        <v>40</v>
      </c>
      <c r="AH228" s="93">
        <f t="shared" ca="1" si="3"/>
        <v>43494</v>
      </c>
    </row>
    <row r="229" spans="31:34" x14ac:dyDescent="0.2">
      <c r="AE229" s="91">
        <v>43495</v>
      </c>
      <c r="AF229" s="147" t="s">
        <v>42</v>
      </c>
      <c r="AG229" s="150">
        <v>40</v>
      </c>
      <c r="AH229" s="93">
        <f t="shared" ca="1" si="3"/>
        <v>43495</v>
      </c>
    </row>
    <row r="230" spans="31:34" x14ac:dyDescent="0.2">
      <c r="AE230" s="91">
        <v>43496</v>
      </c>
      <c r="AF230" s="147" t="s">
        <v>7</v>
      </c>
      <c r="AG230" s="150">
        <v>40</v>
      </c>
      <c r="AH230" s="93">
        <f t="shared" ca="1" si="3"/>
        <v>43496</v>
      </c>
    </row>
    <row r="231" spans="31:34" x14ac:dyDescent="0.2">
      <c r="AE231" s="91">
        <v>43497</v>
      </c>
      <c r="AF231" s="146" t="s">
        <v>55</v>
      </c>
      <c r="AG231" s="149">
        <v>36</v>
      </c>
      <c r="AH231" s="93">
        <f t="shared" ca="1" si="3"/>
        <v>43497</v>
      </c>
    </row>
    <row r="232" spans="31:34" x14ac:dyDescent="0.2">
      <c r="AE232" s="91">
        <v>43498</v>
      </c>
      <c r="AF232" s="146" t="s">
        <v>50</v>
      </c>
      <c r="AG232" s="149">
        <v>36</v>
      </c>
      <c r="AH232" s="93">
        <f t="shared" ca="1" si="3"/>
        <v>43498</v>
      </c>
    </row>
    <row r="233" spans="31:34" x14ac:dyDescent="0.2">
      <c r="AE233" s="91">
        <v>43499</v>
      </c>
      <c r="AF233" s="147" t="s">
        <v>51</v>
      </c>
      <c r="AG233" s="150">
        <v>37</v>
      </c>
      <c r="AH233" s="93">
        <f t="shared" ca="1" si="3"/>
        <v>43499</v>
      </c>
    </row>
    <row r="234" spans="31:34" x14ac:dyDescent="0.2">
      <c r="AE234" s="91">
        <v>43500</v>
      </c>
      <c r="AF234" s="147" t="s">
        <v>52</v>
      </c>
      <c r="AG234" s="150">
        <v>37</v>
      </c>
      <c r="AH234" s="93">
        <f t="shared" ca="1" si="3"/>
        <v>43500</v>
      </c>
    </row>
    <row r="235" spans="31:34" x14ac:dyDescent="0.2">
      <c r="AE235" s="91">
        <v>43501</v>
      </c>
      <c r="AF235" s="147" t="s">
        <v>4</v>
      </c>
      <c r="AG235" s="150">
        <v>37</v>
      </c>
      <c r="AH235" s="93">
        <f t="shared" ca="1" si="3"/>
        <v>43501</v>
      </c>
    </row>
    <row r="236" spans="31:34" x14ac:dyDescent="0.2">
      <c r="AE236" s="91">
        <v>43502</v>
      </c>
      <c r="AF236" s="147" t="s">
        <v>53</v>
      </c>
      <c r="AG236" s="150">
        <v>37</v>
      </c>
      <c r="AH236" s="93">
        <f t="shared" ca="1" si="3"/>
        <v>43502</v>
      </c>
    </row>
    <row r="237" spans="31:34" x14ac:dyDescent="0.2">
      <c r="AE237" s="91">
        <v>43503</v>
      </c>
      <c r="AF237" s="147" t="s">
        <v>54</v>
      </c>
      <c r="AG237" s="150">
        <v>37</v>
      </c>
      <c r="AH237" s="93">
        <f t="shared" ca="1" si="3"/>
        <v>43503</v>
      </c>
    </row>
    <row r="238" spans="31:34" x14ac:dyDescent="0.2">
      <c r="AE238" s="91">
        <v>43504</v>
      </c>
      <c r="AF238" s="147" t="s">
        <v>55</v>
      </c>
      <c r="AG238" s="150">
        <v>37</v>
      </c>
      <c r="AH238" s="93">
        <f t="shared" ca="1" si="3"/>
        <v>43504</v>
      </c>
    </row>
    <row r="239" spans="31:34" x14ac:dyDescent="0.2">
      <c r="AE239" s="91">
        <v>43505</v>
      </c>
      <c r="AF239" s="147" t="s">
        <v>50</v>
      </c>
      <c r="AG239" s="150">
        <v>37</v>
      </c>
      <c r="AH239" s="93">
        <f t="shared" ca="1" si="3"/>
        <v>43505</v>
      </c>
    </row>
    <row r="240" spans="31:34" x14ac:dyDescent="0.2">
      <c r="AE240" s="91">
        <v>43506</v>
      </c>
      <c r="AF240" s="146" t="s">
        <v>51</v>
      </c>
      <c r="AG240" s="149">
        <v>38</v>
      </c>
      <c r="AH240" s="93">
        <f t="shared" ca="1" si="3"/>
        <v>43506</v>
      </c>
    </row>
    <row r="241" spans="31:34" x14ac:dyDescent="0.2">
      <c r="AE241" s="91">
        <v>43507</v>
      </c>
      <c r="AF241" s="146" t="s">
        <v>52</v>
      </c>
      <c r="AG241" s="149">
        <v>38</v>
      </c>
      <c r="AH241" s="93">
        <f t="shared" ca="1" si="3"/>
        <v>43507</v>
      </c>
    </row>
    <row r="242" spans="31:34" x14ac:dyDescent="0.2">
      <c r="AE242" s="91">
        <v>43508</v>
      </c>
      <c r="AF242" s="146" t="s">
        <v>4</v>
      </c>
      <c r="AG242" s="149">
        <v>38</v>
      </c>
      <c r="AH242" s="93">
        <f t="shared" ca="1" si="3"/>
        <v>43508</v>
      </c>
    </row>
    <row r="243" spans="31:34" x14ac:dyDescent="0.2">
      <c r="AE243" s="91">
        <v>43509</v>
      </c>
      <c r="AF243" s="146" t="s">
        <v>53</v>
      </c>
      <c r="AG243" s="149">
        <v>38</v>
      </c>
      <c r="AH243" s="93">
        <f t="shared" ca="1" si="3"/>
        <v>43509</v>
      </c>
    </row>
    <row r="244" spans="31:34" x14ac:dyDescent="0.2">
      <c r="AE244" s="91">
        <v>43510</v>
      </c>
      <c r="AF244" s="146" t="s">
        <v>54</v>
      </c>
      <c r="AG244" s="149">
        <v>38</v>
      </c>
      <c r="AH244" s="93">
        <f t="shared" ca="1" si="3"/>
        <v>43510</v>
      </c>
    </row>
    <row r="245" spans="31:34" x14ac:dyDescent="0.2">
      <c r="AE245" s="91">
        <v>43511</v>
      </c>
      <c r="AF245" s="146" t="s">
        <v>55</v>
      </c>
      <c r="AG245" s="149">
        <v>38</v>
      </c>
      <c r="AH245" s="93">
        <f t="shared" ca="1" si="3"/>
        <v>43511</v>
      </c>
    </row>
    <row r="246" spans="31:34" x14ac:dyDescent="0.2">
      <c r="AE246" s="91">
        <v>43512</v>
      </c>
      <c r="AF246" s="146" t="s">
        <v>50</v>
      </c>
      <c r="AG246" s="149">
        <v>38</v>
      </c>
      <c r="AH246" s="93">
        <f t="shared" ca="1" si="3"/>
        <v>43512</v>
      </c>
    </row>
    <row r="247" spans="31:34" x14ac:dyDescent="0.2">
      <c r="AE247" s="91">
        <v>43513</v>
      </c>
      <c r="AF247" s="147" t="s">
        <v>51</v>
      </c>
      <c r="AG247" s="150">
        <v>39</v>
      </c>
      <c r="AH247" s="93">
        <f t="shared" ca="1" si="3"/>
        <v>43513</v>
      </c>
    </row>
    <row r="248" spans="31:34" x14ac:dyDescent="0.2">
      <c r="AE248" s="91">
        <v>43514</v>
      </c>
      <c r="AF248" s="147" t="s">
        <v>52</v>
      </c>
      <c r="AG248" s="150">
        <v>39</v>
      </c>
      <c r="AH248" s="93">
        <f t="shared" ca="1" si="3"/>
        <v>43514</v>
      </c>
    </row>
    <row r="249" spans="31:34" x14ac:dyDescent="0.2">
      <c r="AE249" s="91">
        <v>43515</v>
      </c>
      <c r="AF249" s="147" t="s">
        <v>4</v>
      </c>
      <c r="AG249" s="150">
        <v>39</v>
      </c>
      <c r="AH249" s="93">
        <f t="shared" ca="1" si="3"/>
        <v>43515</v>
      </c>
    </row>
    <row r="250" spans="31:34" x14ac:dyDescent="0.2">
      <c r="AE250" s="91">
        <v>43516</v>
      </c>
      <c r="AF250" s="147" t="s">
        <v>53</v>
      </c>
      <c r="AG250" s="150">
        <v>39</v>
      </c>
      <c r="AH250" s="93">
        <f t="shared" ca="1" si="3"/>
        <v>43516</v>
      </c>
    </row>
    <row r="251" spans="31:34" x14ac:dyDescent="0.2">
      <c r="AE251" s="91">
        <v>43517</v>
      </c>
      <c r="AF251" s="147" t="s">
        <v>54</v>
      </c>
      <c r="AG251" s="150">
        <v>39</v>
      </c>
      <c r="AH251" s="93">
        <f t="shared" ca="1" si="3"/>
        <v>43517</v>
      </c>
    </row>
    <row r="252" spans="31:34" x14ac:dyDescent="0.2">
      <c r="AE252" s="91">
        <v>43518</v>
      </c>
      <c r="AF252" s="147" t="s">
        <v>55</v>
      </c>
      <c r="AG252" s="150">
        <v>39</v>
      </c>
      <c r="AH252" s="93">
        <f t="shared" ca="1" si="3"/>
        <v>43518</v>
      </c>
    </row>
    <row r="253" spans="31:34" x14ac:dyDescent="0.2">
      <c r="AE253" s="91">
        <v>43519</v>
      </c>
      <c r="AF253" s="147" t="s">
        <v>50</v>
      </c>
      <c r="AG253" s="150">
        <v>39</v>
      </c>
      <c r="AH253" s="93">
        <f t="shared" ca="1" si="3"/>
        <v>43519</v>
      </c>
    </row>
    <row r="254" spans="31:34" x14ac:dyDescent="0.2">
      <c r="AE254" s="91">
        <v>43520</v>
      </c>
      <c r="AF254" s="146" t="s">
        <v>51</v>
      </c>
      <c r="AG254" s="149">
        <v>40</v>
      </c>
      <c r="AH254" s="93">
        <f t="shared" ca="1" si="3"/>
        <v>43520</v>
      </c>
    </row>
    <row r="255" spans="31:34" x14ac:dyDescent="0.2">
      <c r="AE255" s="91">
        <v>43521</v>
      </c>
      <c r="AF255" s="146" t="s">
        <v>52</v>
      </c>
      <c r="AG255" s="149">
        <v>40</v>
      </c>
      <c r="AH255" s="93">
        <f t="shared" ca="1" si="3"/>
        <v>43521</v>
      </c>
    </row>
    <row r="256" spans="31:34" x14ac:dyDescent="0.2">
      <c r="AE256" s="91">
        <v>43522</v>
      </c>
      <c r="AF256" s="146" t="s">
        <v>4</v>
      </c>
      <c r="AG256" s="149">
        <v>40</v>
      </c>
      <c r="AH256" s="93">
        <f t="shared" ca="1" si="3"/>
        <v>43522</v>
      </c>
    </row>
    <row r="257" spans="31:34" x14ac:dyDescent="0.2">
      <c r="AE257" s="91">
        <v>43523</v>
      </c>
      <c r="AF257" s="146" t="s">
        <v>53</v>
      </c>
      <c r="AG257" s="149">
        <v>40</v>
      </c>
      <c r="AH257" s="93">
        <f t="shared" ca="1" si="3"/>
        <v>43523</v>
      </c>
    </row>
    <row r="258" spans="31:34" x14ac:dyDescent="0.2">
      <c r="AE258" s="91">
        <v>43524</v>
      </c>
      <c r="AF258" s="146" t="s">
        <v>54</v>
      </c>
      <c r="AG258" s="149">
        <v>40</v>
      </c>
      <c r="AH258" s="93">
        <f t="shared" ca="1" si="3"/>
        <v>43524</v>
      </c>
    </row>
    <row r="259" spans="31:34" x14ac:dyDescent="0.2">
      <c r="AE259" s="91">
        <v>43525</v>
      </c>
      <c r="AF259" s="147" t="s">
        <v>58</v>
      </c>
      <c r="AG259" s="150">
        <v>36</v>
      </c>
      <c r="AH259" s="93">
        <f t="shared" ca="1" si="3"/>
        <v>43525</v>
      </c>
    </row>
    <row r="260" spans="31:34" x14ac:dyDescent="0.2">
      <c r="AE260" s="91">
        <v>43526</v>
      </c>
      <c r="AF260" s="147" t="s">
        <v>59</v>
      </c>
      <c r="AG260" s="150">
        <v>36</v>
      </c>
      <c r="AH260" s="93">
        <f t="shared" ca="1" si="3"/>
        <v>43526</v>
      </c>
    </row>
    <row r="261" spans="31:34" x14ac:dyDescent="0.2">
      <c r="AE261" s="91">
        <v>43527</v>
      </c>
      <c r="AF261" s="146" t="s">
        <v>5</v>
      </c>
      <c r="AG261" s="149">
        <v>37</v>
      </c>
      <c r="AH261" s="93">
        <f t="shared" ca="1" si="3"/>
        <v>43527</v>
      </c>
    </row>
    <row r="262" spans="31:34" x14ac:dyDescent="0.2">
      <c r="AE262" s="91">
        <v>43528</v>
      </c>
      <c r="AF262" s="146" t="s">
        <v>60</v>
      </c>
      <c r="AG262" s="149">
        <v>37</v>
      </c>
      <c r="AH262" s="93">
        <f t="shared" ca="1" si="3"/>
        <v>43528</v>
      </c>
    </row>
    <row r="263" spans="31:34" x14ac:dyDescent="0.2">
      <c r="AE263" s="91">
        <v>43529</v>
      </c>
      <c r="AF263" s="146" t="s">
        <v>56</v>
      </c>
      <c r="AG263" s="149">
        <v>37</v>
      </c>
      <c r="AH263" s="93">
        <f t="shared" ca="1" si="3"/>
        <v>43529</v>
      </c>
    </row>
    <row r="264" spans="31:34" x14ac:dyDescent="0.2">
      <c r="AE264" s="91">
        <v>43530</v>
      </c>
      <c r="AF264" s="146" t="s">
        <v>6</v>
      </c>
      <c r="AG264" s="149">
        <v>37</v>
      </c>
      <c r="AH264" s="93">
        <f t="shared" ca="1" si="3"/>
        <v>43530</v>
      </c>
    </row>
    <row r="265" spans="31:34" x14ac:dyDescent="0.2">
      <c r="AE265" s="91">
        <v>43531</v>
      </c>
      <c r="AF265" s="146" t="s">
        <v>57</v>
      </c>
      <c r="AG265" s="149">
        <v>37</v>
      </c>
      <c r="AH265" s="93">
        <f t="shared" ca="1" si="3"/>
        <v>43531</v>
      </c>
    </row>
    <row r="266" spans="31:34" x14ac:dyDescent="0.2">
      <c r="AE266" s="91">
        <v>43532</v>
      </c>
      <c r="AF266" s="146" t="s">
        <v>58</v>
      </c>
      <c r="AG266" s="149">
        <v>37</v>
      </c>
      <c r="AH266" s="93">
        <f t="shared" ca="1" si="3"/>
        <v>43532</v>
      </c>
    </row>
    <row r="267" spans="31:34" x14ac:dyDescent="0.2">
      <c r="AE267" s="91">
        <v>43533</v>
      </c>
      <c r="AF267" s="146" t="s">
        <v>59</v>
      </c>
      <c r="AG267" s="149">
        <v>37</v>
      </c>
      <c r="AH267" s="93">
        <f t="shared" ca="1" si="3"/>
        <v>43533</v>
      </c>
    </row>
    <row r="268" spans="31:34" x14ac:dyDescent="0.2">
      <c r="AE268" s="91">
        <v>43534</v>
      </c>
      <c r="AF268" s="147" t="s">
        <v>5</v>
      </c>
      <c r="AG268" s="150">
        <v>38</v>
      </c>
      <c r="AH268" s="93">
        <f t="shared" ca="1" si="3"/>
        <v>43534</v>
      </c>
    </row>
    <row r="269" spans="31:34" x14ac:dyDescent="0.2">
      <c r="AE269" s="91">
        <v>43535</v>
      </c>
      <c r="AF269" s="147" t="s">
        <v>60</v>
      </c>
      <c r="AG269" s="150">
        <v>38</v>
      </c>
      <c r="AH269" s="93">
        <f t="shared" ca="1" si="3"/>
        <v>43535</v>
      </c>
    </row>
    <row r="270" spans="31:34" x14ac:dyDescent="0.2">
      <c r="AE270" s="91">
        <v>43536</v>
      </c>
      <c r="AF270" s="147" t="s">
        <v>56</v>
      </c>
      <c r="AG270" s="150">
        <v>38</v>
      </c>
      <c r="AH270" s="93">
        <f t="shared" ca="1" si="3"/>
        <v>43536</v>
      </c>
    </row>
    <row r="271" spans="31:34" x14ac:dyDescent="0.2">
      <c r="AE271" s="91">
        <v>43537</v>
      </c>
      <c r="AF271" s="147" t="s">
        <v>6</v>
      </c>
      <c r="AG271" s="150">
        <v>38</v>
      </c>
      <c r="AH271" s="93">
        <f t="shared" ca="1" si="3"/>
        <v>43537</v>
      </c>
    </row>
    <row r="272" spans="31:34" x14ac:dyDescent="0.2">
      <c r="AE272" s="91">
        <v>43538</v>
      </c>
      <c r="AF272" s="147" t="s">
        <v>57</v>
      </c>
      <c r="AG272" s="150">
        <v>38</v>
      </c>
      <c r="AH272" s="93">
        <f t="shared" ca="1" si="3"/>
        <v>43538</v>
      </c>
    </row>
    <row r="273" spans="31:34" x14ac:dyDescent="0.2">
      <c r="AE273" s="91">
        <v>43539</v>
      </c>
      <c r="AF273" s="147" t="s">
        <v>58</v>
      </c>
      <c r="AG273" s="150">
        <v>38</v>
      </c>
      <c r="AH273" s="93">
        <f t="shared" ref="AH273:AH336" ca="1" si="4">IF(INDIRECT(AF273&amp;AG273)="","",AE273)</f>
        <v>43539</v>
      </c>
    </row>
    <row r="274" spans="31:34" x14ac:dyDescent="0.2">
      <c r="AE274" s="91">
        <v>43540</v>
      </c>
      <c r="AF274" s="147" t="s">
        <v>59</v>
      </c>
      <c r="AG274" s="150">
        <v>38</v>
      </c>
      <c r="AH274" s="93">
        <f t="shared" ca="1" si="4"/>
        <v>43540</v>
      </c>
    </row>
    <row r="275" spans="31:34" x14ac:dyDescent="0.2">
      <c r="AE275" s="91">
        <v>43541</v>
      </c>
      <c r="AF275" s="146" t="s">
        <v>5</v>
      </c>
      <c r="AG275" s="149">
        <v>39</v>
      </c>
      <c r="AH275" s="93">
        <f t="shared" ca="1" si="4"/>
        <v>43541</v>
      </c>
    </row>
    <row r="276" spans="31:34" x14ac:dyDescent="0.2">
      <c r="AE276" s="91">
        <v>43542</v>
      </c>
      <c r="AF276" s="146" t="s">
        <v>60</v>
      </c>
      <c r="AG276" s="149">
        <v>39</v>
      </c>
      <c r="AH276" s="93">
        <f t="shared" ca="1" si="4"/>
        <v>43542</v>
      </c>
    </row>
    <row r="277" spans="31:34" x14ac:dyDescent="0.2">
      <c r="AE277" s="91">
        <v>43543</v>
      </c>
      <c r="AF277" s="146" t="s">
        <v>56</v>
      </c>
      <c r="AG277" s="149">
        <v>39</v>
      </c>
      <c r="AH277" s="93">
        <f t="shared" ca="1" si="4"/>
        <v>43543</v>
      </c>
    </row>
    <row r="278" spans="31:34" x14ac:dyDescent="0.2">
      <c r="AE278" s="91">
        <v>43544</v>
      </c>
      <c r="AF278" s="146" t="s">
        <v>6</v>
      </c>
      <c r="AG278" s="149">
        <v>39</v>
      </c>
      <c r="AH278" s="93">
        <f t="shared" ca="1" si="4"/>
        <v>43544</v>
      </c>
    </row>
    <row r="279" spans="31:34" x14ac:dyDescent="0.2">
      <c r="AE279" s="91">
        <v>43545</v>
      </c>
      <c r="AF279" s="146" t="s">
        <v>57</v>
      </c>
      <c r="AG279" s="149">
        <v>39</v>
      </c>
      <c r="AH279" s="93">
        <f t="shared" ca="1" si="4"/>
        <v>43545</v>
      </c>
    </row>
    <row r="280" spans="31:34" x14ac:dyDescent="0.2">
      <c r="AE280" s="91">
        <v>43546</v>
      </c>
      <c r="AF280" s="146" t="s">
        <v>58</v>
      </c>
      <c r="AG280" s="149">
        <v>39</v>
      </c>
      <c r="AH280" s="93">
        <f t="shared" ca="1" si="4"/>
        <v>43546</v>
      </c>
    </row>
    <row r="281" spans="31:34" x14ac:dyDescent="0.2">
      <c r="AE281" s="91">
        <v>43547</v>
      </c>
      <c r="AF281" s="146" t="s">
        <v>59</v>
      </c>
      <c r="AG281" s="149">
        <v>39</v>
      </c>
      <c r="AH281" s="93">
        <f t="shared" ca="1" si="4"/>
        <v>43547</v>
      </c>
    </row>
    <row r="282" spans="31:34" x14ac:dyDescent="0.2">
      <c r="AE282" s="91">
        <v>43548</v>
      </c>
      <c r="AF282" s="147" t="s">
        <v>5</v>
      </c>
      <c r="AG282" s="150">
        <v>40</v>
      </c>
      <c r="AH282" s="93">
        <f t="shared" ca="1" si="4"/>
        <v>43548</v>
      </c>
    </row>
    <row r="283" spans="31:34" x14ac:dyDescent="0.2">
      <c r="AE283" s="91">
        <v>43549</v>
      </c>
      <c r="AF283" s="147" t="s">
        <v>60</v>
      </c>
      <c r="AG283" s="150">
        <v>40</v>
      </c>
      <c r="AH283" s="93">
        <f t="shared" ca="1" si="4"/>
        <v>43549</v>
      </c>
    </row>
    <row r="284" spans="31:34" x14ac:dyDescent="0.2">
      <c r="AE284" s="91">
        <v>43550</v>
      </c>
      <c r="AF284" s="147" t="s">
        <v>56</v>
      </c>
      <c r="AG284" s="150">
        <v>40</v>
      </c>
      <c r="AH284" s="93">
        <f t="shared" ca="1" si="4"/>
        <v>43550</v>
      </c>
    </row>
    <row r="285" spans="31:34" x14ac:dyDescent="0.2">
      <c r="AE285" s="91">
        <v>43551</v>
      </c>
      <c r="AF285" s="147" t="s">
        <v>6</v>
      </c>
      <c r="AG285" s="150">
        <v>40</v>
      </c>
      <c r="AH285" s="93">
        <f t="shared" ca="1" si="4"/>
        <v>43551</v>
      </c>
    </row>
    <row r="286" spans="31:34" x14ac:dyDescent="0.2">
      <c r="AE286" s="91">
        <v>43552</v>
      </c>
      <c r="AF286" s="147" t="s">
        <v>57</v>
      </c>
      <c r="AG286" s="150">
        <v>40</v>
      </c>
      <c r="AH286" s="93">
        <f t="shared" ca="1" si="4"/>
        <v>43552</v>
      </c>
    </row>
    <row r="287" spans="31:34" x14ac:dyDescent="0.2">
      <c r="AE287" s="91">
        <v>43553</v>
      </c>
      <c r="AF287" s="147" t="s">
        <v>58</v>
      </c>
      <c r="AG287" s="150">
        <v>40</v>
      </c>
      <c r="AH287" s="93">
        <f t="shared" ca="1" si="4"/>
        <v>43553</v>
      </c>
    </row>
    <row r="288" spans="31:34" x14ac:dyDescent="0.2">
      <c r="AE288" s="91">
        <v>43554</v>
      </c>
      <c r="AF288" s="147" t="s">
        <v>59</v>
      </c>
      <c r="AG288" s="150">
        <v>40</v>
      </c>
      <c r="AH288" s="93">
        <f t="shared" ca="1" si="4"/>
        <v>43554</v>
      </c>
    </row>
    <row r="289" spans="31:34" x14ac:dyDescent="0.2">
      <c r="AE289" s="91">
        <v>43555</v>
      </c>
      <c r="AF289" s="146" t="s">
        <v>5</v>
      </c>
      <c r="AG289" s="149">
        <v>41</v>
      </c>
      <c r="AH289" s="93">
        <f t="shared" ca="1" si="4"/>
        <v>43555</v>
      </c>
    </row>
    <row r="290" spans="31:34" x14ac:dyDescent="0.2">
      <c r="AE290" s="91">
        <v>43556</v>
      </c>
      <c r="AF290" s="147" t="s">
        <v>46</v>
      </c>
      <c r="AG290" s="150">
        <v>45</v>
      </c>
      <c r="AH290" s="93">
        <f t="shared" ca="1" si="4"/>
        <v>43556</v>
      </c>
    </row>
    <row r="291" spans="31:34" x14ac:dyDescent="0.2">
      <c r="AE291" s="91">
        <v>43557</v>
      </c>
      <c r="AF291" s="147" t="s">
        <v>47</v>
      </c>
      <c r="AG291" s="150">
        <v>45</v>
      </c>
      <c r="AH291" s="93">
        <f t="shared" ca="1" si="4"/>
        <v>43557</v>
      </c>
    </row>
    <row r="292" spans="31:34" x14ac:dyDescent="0.2">
      <c r="AE292" s="91">
        <v>43558</v>
      </c>
      <c r="AF292" s="147" t="s">
        <v>42</v>
      </c>
      <c r="AG292" s="150">
        <v>45</v>
      </c>
      <c r="AH292" s="93">
        <f t="shared" ca="1" si="4"/>
        <v>43558</v>
      </c>
    </row>
    <row r="293" spans="31:34" x14ac:dyDescent="0.2">
      <c r="AE293" s="91">
        <v>43559</v>
      </c>
      <c r="AF293" s="147" t="s">
        <v>7</v>
      </c>
      <c r="AG293" s="150">
        <v>45</v>
      </c>
      <c r="AH293" s="93">
        <f t="shared" ca="1" si="4"/>
        <v>43559</v>
      </c>
    </row>
    <row r="294" spans="31:34" x14ac:dyDescent="0.2">
      <c r="AE294" s="91">
        <v>43560</v>
      </c>
      <c r="AF294" s="147" t="s">
        <v>43</v>
      </c>
      <c r="AG294" s="150">
        <v>45</v>
      </c>
      <c r="AH294" s="93">
        <f t="shared" ca="1" si="4"/>
        <v>43560</v>
      </c>
    </row>
    <row r="295" spans="31:34" x14ac:dyDescent="0.2">
      <c r="AE295" s="91">
        <v>43561</v>
      </c>
      <c r="AF295" s="147" t="s">
        <v>44</v>
      </c>
      <c r="AG295" s="150">
        <v>45</v>
      </c>
      <c r="AH295" s="93">
        <f t="shared" ca="1" si="4"/>
        <v>43561</v>
      </c>
    </row>
    <row r="296" spans="31:34" x14ac:dyDescent="0.2">
      <c r="AE296" s="91">
        <v>43562</v>
      </c>
      <c r="AF296" s="146" t="s">
        <v>45</v>
      </c>
      <c r="AG296" s="149">
        <v>46</v>
      </c>
      <c r="AH296" s="93">
        <f t="shared" ca="1" si="4"/>
        <v>43562</v>
      </c>
    </row>
    <row r="297" spans="31:34" x14ac:dyDescent="0.2">
      <c r="AE297" s="91">
        <v>43563</v>
      </c>
      <c r="AF297" s="146" t="s">
        <v>46</v>
      </c>
      <c r="AG297" s="149">
        <v>46</v>
      </c>
      <c r="AH297" s="93">
        <f t="shared" ca="1" si="4"/>
        <v>43563</v>
      </c>
    </row>
    <row r="298" spans="31:34" x14ac:dyDescent="0.2">
      <c r="AE298" s="91">
        <v>43564</v>
      </c>
      <c r="AF298" s="146" t="s">
        <v>47</v>
      </c>
      <c r="AG298" s="149">
        <v>46</v>
      </c>
      <c r="AH298" s="93">
        <f t="shared" ca="1" si="4"/>
        <v>43564</v>
      </c>
    </row>
    <row r="299" spans="31:34" x14ac:dyDescent="0.2">
      <c r="AE299" s="91">
        <v>43565</v>
      </c>
      <c r="AF299" s="146" t="s">
        <v>42</v>
      </c>
      <c r="AG299" s="149">
        <v>46</v>
      </c>
      <c r="AH299" s="93">
        <f t="shared" ca="1" si="4"/>
        <v>43565</v>
      </c>
    </row>
    <row r="300" spans="31:34" x14ac:dyDescent="0.2">
      <c r="AE300" s="91">
        <v>43566</v>
      </c>
      <c r="AF300" s="146" t="s">
        <v>7</v>
      </c>
      <c r="AG300" s="149">
        <v>46</v>
      </c>
      <c r="AH300" s="93">
        <f t="shared" ca="1" si="4"/>
        <v>43566</v>
      </c>
    </row>
    <row r="301" spans="31:34" x14ac:dyDescent="0.2">
      <c r="AE301" s="91">
        <v>43567</v>
      </c>
      <c r="AF301" s="146" t="s">
        <v>43</v>
      </c>
      <c r="AG301" s="149">
        <v>46</v>
      </c>
      <c r="AH301" s="93">
        <f t="shared" ca="1" si="4"/>
        <v>43567</v>
      </c>
    </row>
    <row r="302" spans="31:34" x14ac:dyDescent="0.2">
      <c r="AE302" s="91">
        <v>43568</v>
      </c>
      <c r="AF302" s="146" t="s">
        <v>44</v>
      </c>
      <c r="AG302" s="149">
        <v>46</v>
      </c>
      <c r="AH302" s="93">
        <f t="shared" ca="1" si="4"/>
        <v>43568</v>
      </c>
    </row>
    <row r="303" spans="31:34" x14ac:dyDescent="0.2">
      <c r="AE303" s="91">
        <v>43569</v>
      </c>
      <c r="AF303" s="147" t="s">
        <v>45</v>
      </c>
      <c r="AG303" s="150">
        <v>47</v>
      </c>
      <c r="AH303" s="93">
        <f t="shared" ca="1" si="4"/>
        <v>43569</v>
      </c>
    </row>
    <row r="304" spans="31:34" x14ac:dyDescent="0.2">
      <c r="AE304" s="91">
        <v>43570</v>
      </c>
      <c r="AF304" s="147" t="s">
        <v>46</v>
      </c>
      <c r="AG304" s="150">
        <v>47</v>
      </c>
      <c r="AH304" s="93">
        <f t="shared" ca="1" si="4"/>
        <v>43570</v>
      </c>
    </row>
    <row r="305" spans="31:34" x14ac:dyDescent="0.2">
      <c r="AE305" s="91">
        <v>43571</v>
      </c>
      <c r="AF305" s="147" t="s">
        <v>47</v>
      </c>
      <c r="AG305" s="150">
        <v>47</v>
      </c>
      <c r="AH305" s="93">
        <f t="shared" ca="1" si="4"/>
        <v>43571</v>
      </c>
    </row>
    <row r="306" spans="31:34" x14ac:dyDescent="0.2">
      <c r="AE306" s="91">
        <v>43572</v>
      </c>
      <c r="AF306" s="147" t="s">
        <v>42</v>
      </c>
      <c r="AG306" s="150">
        <v>47</v>
      </c>
      <c r="AH306" s="93">
        <f t="shared" ca="1" si="4"/>
        <v>43572</v>
      </c>
    </row>
    <row r="307" spans="31:34" x14ac:dyDescent="0.2">
      <c r="AE307" s="91">
        <v>43573</v>
      </c>
      <c r="AF307" s="147" t="s">
        <v>7</v>
      </c>
      <c r="AG307" s="150">
        <v>47</v>
      </c>
      <c r="AH307" s="93">
        <f t="shared" ca="1" si="4"/>
        <v>43573</v>
      </c>
    </row>
    <row r="308" spans="31:34" x14ac:dyDescent="0.2">
      <c r="AE308" s="91">
        <v>43574</v>
      </c>
      <c r="AF308" s="147" t="s">
        <v>43</v>
      </c>
      <c r="AG308" s="150">
        <v>47</v>
      </c>
      <c r="AH308" s="93">
        <f t="shared" ca="1" si="4"/>
        <v>43574</v>
      </c>
    </row>
    <row r="309" spans="31:34" x14ac:dyDescent="0.2">
      <c r="AE309" s="91">
        <v>43575</v>
      </c>
      <c r="AF309" s="147" t="s">
        <v>44</v>
      </c>
      <c r="AG309" s="150">
        <v>47</v>
      </c>
      <c r="AH309" s="93">
        <f t="shared" ca="1" si="4"/>
        <v>43575</v>
      </c>
    </row>
    <row r="310" spans="31:34" x14ac:dyDescent="0.2">
      <c r="AE310" s="91">
        <v>43576</v>
      </c>
      <c r="AF310" s="146" t="s">
        <v>45</v>
      </c>
      <c r="AG310" s="149">
        <v>48</v>
      </c>
      <c r="AH310" s="93">
        <f t="shared" ca="1" si="4"/>
        <v>43576</v>
      </c>
    </row>
    <row r="311" spans="31:34" x14ac:dyDescent="0.2">
      <c r="AE311" s="91">
        <v>43577</v>
      </c>
      <c r="AF311" s="146" t="s">
        <v>46</v>
      </c>
      <c r="AG311" s="149">
        <v>48</v>
      </c>
      <c r="AH311" s="93">
        <f t="shared" ca="1" si="4"/>
        <v>43577</v>
      </c>
    </row>
    <row r="312" spans="31:34" x14ac:dyDescent="0.2">
      <c r="AE312" s="91">
        <v>43578</v>
      </c>
      <c r="AF312" s="146" t="s">
        <v>47</v>
      </c>
      <c r="AG312" s="149">
        <v>48</v>
      </c>
      <c r="AH312" s="93">
        <f t="shared" ca="1" si="4"/>
        <v>43578</v>
      </c>
    </row>
    <row r="313" spans="31:34" x14ac:dyDescent="0.2">
      <c r="AE313" s="91">
        <v>43579</v>
      </c>
      <c r="AF313" s="146" t="s">
        <v>42</v>
      </c>
      <c r="AG313" s="149">
        <v>48</v>
      </c>
      <c r="AH313" s="93">
        <f t="shared" ca="1" si="4"/>
        <v>43579</v>
      </c>
    </row>
    <row r="314" spans="31:34" x14ac:dyDescent="0.2">
      <c r="AE314" s="91">
        <v>43580</v>
      </c>
      <c r="AF314" s="146" t="s">
        <v>7</v>
      </c>
      <c r="AG314" s="149">
        <v>48</v>
      </c>
      <c r="AH314" s="93">
        <f t="shared" ca="1" si="4"/>
        <v>43580</v>
      </c>
    </row>
    <row r="315" spans="31:34" x14ac:dyDescent="0.2">
      <c r="AE315" s="91">
        <v>43581</v>
      </c>
      <c r="AF315" s="146" t="s">
        <v>43</v>
      </c>
      <c r="AG315" s="149">
        <v>48</v>
      </c>
      <c r="AH315" s="93">
        <f t="shared" ca="1" si="4"/>
        <v>43581</v>
      </c>
    </row>
    <row r="316" spans="31:34" x14ac:dyDescent="0.2">
      <c r="AE316" s="91">
        <v>43582</v>
      </c>
      <c r="AF316" s="146" t="s">
        <v>44</v>
      </c>
      <c r="AG316" s="149">
        <v>48</v>
      </c>
      <c r="AH316" s="93">
        <f t="shared" ca="1" si="4"/>
        <v>43582</v>
      </c>
    </row>
    <row r="317" spans="31:34" x14ac:dyDescent="0.2">
      <c r="AE317" s="91">
        <v>43583</v>
      </c>
      <c r="AF317" s="147" t="s">
        <v>45</v>
      </c>
      <c r="AG317" s="150">
        <v>49</v>
      </c>
      <c r="AH317" s="93">
        <f t="shared" ca="1" si="4"/>
        <v>43583</v>
      </c>
    </row>
    <row r="318" spans="31:34" x14ac:dyDescent="0.2">
      <c r="AE318" s="91">
        <v>43584</v>
      </c>
      <c r="AF318" s="147" t="s">
        <v>46</v>
      </c>
      <c r="AG318" s="150">
        <v>49</v>
      </c>
      <c r="AH318" s="93">
        <f t="shared" ca="1" si="4"/>
        <v>43584</v>
      </c>
    </row>
    <row r="319" spans="31:34" x14ac:dyDescent="0.2">
      <c r="AE319" s="91">
        <v>43585</v>
      </c>
      <c r="AF319" s="147" t="s">
        <v>47</v>
      </c>
      <c r="AG319" s="150">
        <v>49</v>
      </c>
      <c r="AH319" s="93">
        <f t="shared" ca="1" si="4"/>
        <v>43585</v>
      </c>
    </row>
    <row r="320" spans="31:34" x14ac:dyDescent="0.2">
      <c r="AE320" s="91">
        <v>43586</v>
      </c>
      <c r="AF320" s="146" t="s">
        <v>53</v>
      </c>
      <c r="AG320" s="149">
        <v>45</v>
      </c>
      <c r="AH320" s="93">
        <f t="shared" ca="1" si="4"/>
        <v>43586</v>
      </c>
    </row>
    <row r="321" spans="31:34" x14ac:dyDescent="0.2">
      <c r="AE321" s="91">
        <v>43587</v>
      </c>
      <c r="AF321" s="146" t="s">
        <v>54</v>
      </c>
      <c r="AG321" s="149">
        <v>45</v>
      </c>
      <c r="AH321" s="93">
        <f t="shared" ca="1" si="4"/>
        <v>43587</v>
      </c>
    </row>
    <row r="322" spans="31:34" x14ac:dyDescent="0.2">
      <c r="AE322" s="91">
        <v>43588</v>
      </c>
      <c r="AF322" s="146" t="s">
        <v>55</v>
      </c>
      <c r="AG322" s="149">
        <v>45</v>
      </c>
      <c r="AH322" s="93">
        <f t="shared" ca="1" si="4"/>
        <v>43588</v>
      </c>
    </row>
    <row r="323" spans="31:34" x14ac:dyDescent="0.2">
      <c r="AE323" s="91">
        <v>43589</v>
      </c>
      <c r="AF323" s="146" t="s">
        <v>50</v>
      </c>
      <c r="AG323" s="149">
        <v>45</v>
      </c>
      <c r="AH323" s="93">
        <f t="shared" ca="1" si="4"/>
        <v>43589</v>
      </c>
    </row>
    <row r="324" spans="31:34" x14ac:dyDescent="0.2">
      <c r="AE324" s="91">
        <v>43590</v>
      </c>
      <c r="AF324" s="147" t="s">
        <v>51</v>
      </c>
      <c r="AG324" s="150">
        <v>46</v>
      </c>
      <c r="AH324" s="93">
        <f t="shared" ca="1" si="4"/>
        <v>43590</v>
      </c>
    </row>
    <row r="325" spans="31:34" x14ac:dyDescent="0.2">
      <c r="AE325" s="91">
        <v>43591</v>
      </c>
      <c r="AF325" s="147" t="s">
        <v>52</v>
      </c>
      <c r="AG325" s="150">
        <v>46</v>
      </c>
      <c r="AH325" s="93">
        <f t="shared" ca="1" si="4"/>
        <v>43591</v>
      </c>
    </row>
    <row r="326" spans="31:34" x14ac:dyDescent="0.2">
      <c r="AE326" s="91">
        <v>43592</v>
      </c>
      <c r="AF326" s="147" t="s">
        <v>4</v>
      </c>
      <c r="AG326" s="150">
        <v>46</v>
      </c>
      <c r="AH326" s="93">
        <f t="shared" ca="1" si="4"/>
        <v>43592</v>
      </c>
    </row>
    <row r="327" spans="31:34" x14ac:dyDescent="0.2">
      <c r="AE327" s="91">
        <v>43593</v>
      </c>
      <c r="AF327" s="147" t="s">
        <v>53</v>
      </c>
      <c r="AG327" s="150">
        <v>46</v>
      </c>
      <c r="AH327" s="93">
        <f t="shared" ca="1" si="4"/>
        <v>43593</v>
      </c>
    </row>
    <row r="328" spans="31:34" x14ac:dyDescent="0.2">
      <c r="AE328" s="91">
        <v>43594</v>
      </c>
      <c r="AF328" s="147" t="s">
        <v>54</v>
      </c>
      <c r="AG328" s="150">
        <v>46</v>
      </c>
      <c r="AH328" s="93">
        <f t="shared" ca="1" si="4"/>
        <v>43594</v>
      </c>
    </row>
    <row r="329" spans="31:34" x14ac:dyDescent="0.2">
      <c r="AE329" s="91">
        <v>43595</v>
      </c>
      <c r="AF329" s="147" t="s">
        <v>55</v>
      </c>
      <c r="AG329" s="150">
        <v>46</v>
      </c>
      <c r="AH329" s="93">
        <f t="shared" ca="1" si="4"/>
        <v>43595</v>
      </c>
    </row>
    <row r="330" spans="31:34" x14ac:dyDescent="0.2">
      <c r="AE330" s="91">
        <v>43596</v>
      </c>
      <c r="AF330" s="147" t="s">
        <v>50</v>
      </c>
      <c r="AG330" s="150">
        <v>46</v>
      </c>
      <c r="AH330" s="93">
        <f t="shared" ca="1" si="4"/>
        <v>43596</v>
      </c>
    </row>
    <row r="331" spans="31:34" x14ac:dyDescent="0.2">
      <c r="AE331" s="91">
        <v>43597</v>
      </c>
      <c r="AF331" s="146" t="s">
        <v>51</v>
      </c>
      <c r="AG331" s="149">
        <v>47</v>
      </c>
      <c r="AH331" s="93">
        <f t="shared" ca="1" si="4"/>
        <v>43597</v>
      </c>
    </row>
    <row r="332" spans="31:34" x14ac:dyDescent="0.2">
      <c r="AE332" s="91">
        <v>43598</v>
      </c>
      <c r="AF332" s="146" t="s">
        <v>52</v>
      </c>
      <c r="AG332" s="149">
        <v>47</v>
      </c>
      <c r="AH332" s="93">
        <f t="shared" ca="1" si="4"/>
        <v>43598</v>
      </c>
    </row>
    <row r="333" spans="31:34" x14ac:dyDescent="0.2">
      <c r="AE333" s="91">
        <v>43599</v>
      </c>
      <c r="AF333" s="146" t="s">
        <v>4</v>
      </c>
      <c r="AG333" s="149">
        <v>47</v>
      </c>
      <c r="AH333" s="93">
        <f t="shared" ca="1" si="4"/>
        <v>43599</v>
      </c>
    </row>
    <row r="334" spans="31:34" x14ac:dyDescent="0.2">
      <c r="AE334" s="91">
        <v>43600</v>
      </c>
      <c r="AF334" s="146" t="s">
        <v>53</v>
      </c>
      <c r="AG334" s="149">
        <v>47</v>
      </c>
      <c r="AH334" s="93">
        <f t="shared" ca="1" si="4"/>
        <v>43600</v>
      </c>
    </row>
    <row r="335" spans="31:34" x14ac:dyDescent="0.2">
      <c r="AE335" s="91">
        <v>43601</v>
      </c>
      <c r="AF335" s="146" t="s">
        <v>54</v>
      </c>
      <c r="AG335" s="149">
        <v>47</v>
      </c>
      <c r="AH335" s="93">
        <f t="shared" ca="1" si="4"/>
        <v>43601</v>
      </c>
    </row>
    <row r="336" spans="31:34" x14ac:dyDescent="0.2">
      <c r="AE336" s="91">
        <v>43602</v>
      </c>
      <c r="AF336" s="146" t="s">
        <v>55</v>
      </c>
      <c r="AG336" s="149">
        <v>47</v>
      </c>
      <c r="AH336" s="93">
        <f t="shared" ca="1" si="4"/>
        <v>43602</v>
      </c>
    </row>
    <row r="337" spans="31:34" x14ac:dyDescent="0.2">
      <c r="AE337" s="91">
        <v>43603</v>
      </c>
      <c r="AF337" s="146" t="s">
        <v>50</v>
      </c>
      <c r="AG337" s="149">
        <v>47</v>
      </c>
      <c r="AH337" s="93">
        <f t="shared" ref="AH337:AH380" ca="1" si="5">IF(INDIRECT(AF337&amp;AG337)="","",AE337)</f>
        <v>43603</v>
      </c>
    </row>
    <row r="338" spans="31:34" x14ac:dyDescent="0.2">
      <c r="AE338" s="91">
        <v>43604</v>
      </c>
      <c r="AF338" s="147" t="s">
        <v>51</v>
      </c>
      <c r="AG338" s="150">
        <v>48</v>
      </c>
      <c r="AH338" s="93">
        <f t="shared" ca="1" si="5"/>
        <v>43604</v>
      </c>
    </row>
    <row r="339" spans="31:34" x14ac:dyDescent="0.2">
      <c r="AE339" s="91">
        <v>43605</v>
      </c>
      <c r="AF339" s="147" t="s">
        <v>52</v>
      </c>
      <c r="AG339" s="150">
        <v>48</v>
      </c>
      <c r="AH339" s="93">
        <f t="shared" ca="1" si="5"/>
        <v>43605</v>
      </c>
    </row>
    <row r="340" spans="31:34" x14ac:dyDescent="0.2">
      <c r="AE340" s="91">
        <v>43606</v>
      </c>
      <c r="AF340" s="147" t="s">
        <v>4</v>
      </c>
      <c r="AG340" s="150">
        <v>48</v>
      </c>
      <c r="AH340" s="93">
        <f t="shared" ca="1" si="5"/>
        <v>43606</v>
      </c>
    </row>
    <row r="341" spans="31:34" x14ac:dyDescent="0.2">
      <c r="AE341" s="91">
        <v>43607</v>
      </c>
      <c r="AF341" s="147" t="s">
        <v>53</v>
      </c>
      <c r="AG341" s="150">
        <v>48</v>
      </c>
      <c r="AH341" s="93">
        <f t="shared" ca="1" si="5"/>
        <v>43607</v>
      </c>
    </row>
    <row r="342" spans="31:34" x14ac:dyDescent="0.2">
      <c r="AE342" s="91">
        <v>43608</v>
      </c>
      <c r="AF342" s="147" t="s">
        <v>54</v>
      </c>
      <c r="AG342" s="150">
        <v>48</v>
      </c>
      <c r="AH342" s="93">
        <f t="shared" ca="1" si="5"/>
        <v>43608</v>
      </c>
    </row>
    <row r="343" spans="31:34" x14ac:dyDescent="0.2">
      <c r="AE343" s="91">
        <v>43609</v>
      </c>
      <c r="AF343" s="147" t="s">
        <v>55</v>
      </c>
      <c r="AG343" s="150">
        <v>48</v>
      </c>
      <c r="AH343" s="93">
        <f t="shared" ca="1" si="5"/>
        <v>43609</v>
      </c>
    </row>
    <row r="344" spans="31:34" x14ac:dyDescent="0.2">
      <c r="AE344" s="91">
        <v>43610</v>
      </c>
      <c r="AF344" s="147" t="s">
        <v>50</v>
      </c>
      <c r="AG344" s="150">
        <v>48</v>
      </c>
      <c r="AH344" s="93">
        <f t="shared" ca="1" si="5"/>
        <v>43610</v>
      </c>
    </row>
    <row r="345" spans="31:34" x14ac:dyDescent="0.2">
      <c r="AE345" s="91">
        <v>43611</v>
      </c>
      <c r="AF345" s="146" t="s">
        <v>51</v>
      </c>
      <c r="AG345" s="149">
        <v>49</v>
      </c>
      <c r="AH345" s="93">
        <f t="shared" ca="1" si="5"/>
        <v>43611</v>
      </c>
    </row>
    <row r="346" spans="31:34" x14ac:dyDescent="0.2">
      <c r="AE346" s="91">
        <v>43612</v>
      </c>
      <c r="AF346" s="146" t="s">
        <v>52</v>
      </c>
      <c r="AG346" s="149">
        <v>49</v>
      </c>
      <c r="AH346" s="93">
        <f t="shared" ca="1" si="5"/>
        <v>43612</v>
      </c>
    </row>
    <row r="347" spans="31:34" x14ac:dyDescent="0.2">
      <c r="AE347" s="91">
        <v>43613</v>
      </c>
      <c r="AF347" s="146" t="s">
        <v>4</v>
      </c>
      <c r="AG347" s="149">
        <v>49</v>
      </c>
      <c r="AH347" s="93">
        <f t="shared" ca="1" si="5"/>
        <v>43613</v>
      </c>
    </row>
    <row r="348" spans="31:34" x14ac:dyDescent="0.2">
      <c r="AE348" s="91">
        <v>43614</v>
      </c>
      <c r="AF348" s="146" t="s">
        <v>53</v>
      </c>
      <c r="AG348" s="149">
        <v>49</v>
      </c>
      <c r="AH348" s="93">
        <f t="shared" ca="1" si="5"/>
        <v>43614</v>
      </c>
    </row>
    <row r="349" spans="31:34" x14ac:dyDescent="0.2">
      <c r="AE349" s="91">
        <v>43615</v>
      </c>
      <c r="AF349" s="146" t="s">
        <v>54</v>
      </c>
      <c r="AG349" s="149">
        <v>49</v>
      </c>
      <c r="AH349" s="93">
        <f t="shared" ca="1" si="5"/>
        <v>43615</v>
      </c>
    </row>
    <row r="350" spans="31:34" x14ac:dyDescent="0.2">
      <c r="AE350" s="91">
        <v>43616</v>
      </c>
      <c r="AF350" s="146" t="s">
        <v>55</v>
      </c>
      <c r="AG350" s="149">
        <v>49</v>
      </c>
      <c r="AH350" s="93">
        <f t="shared" ca="1" si="5"/>
        <v>43616</v>
      </c>
    </row>
    <row r="351" spans="31:34" x14ac:dyDescent="0.2">
      <c r="AE351" s="91">
        <v>43617</v>
      </c>
      <c r="AF351" s="147" t="s">
        <v>59</v>
      </c>
      <c r="AG351" s="150">
        <v>45</v>
      </c>
      <c r="AH351" s="93">
        <f t="shared" ca="1" si="5"/>
        <v>43617</v>
      </c>
    </row>
    <row r="352" spans="31:34" x14ac:dyDescent="0.2">
      <c r="AE352" s="91">
        <v>43618</v>
      </c>
      <c r="AF352" s="146" t="s">
        <v>5</v>
      </c>
      <c r="AG352" s="149">
        <v>46</v>
      </c>
      <c r="AH352" s="93">
        <f t="shared" ca="1" si="5"/>
        <v>43618</v>
      </c>
    </row>
    <row r="353" spans="31:34" x14ac:dyDescent="0.2">
      <c r="AE353" s="91">
        <v>43619</v>
      </c>
      <c r="AF353" s="146" t="s">
        <v>60</v>
      </c>
      <c r="AG353" s="149">
        <v>46</v>
      </c>
      <c r="AH353" s="93">
        <f t="shared" ca="1" si="5"/>
        <v>43619</v>
      </c>
    </row>
    <row r="354" spans="31:34" x14ac:dyDescent="0.2">
      <c r="AE354" s="91">
        <v>43620</v>
      </c>
      <c r="AF354" s="146" t="s">
        <v>56</v>
      </c>
      <c r="AG354" s="149">
        <v>46</v>
      </c>
      <c r="AH354" s="93">
        <f t="shared" ca="1" si="5"/>
        <v>43620</v>
      </c>
    </row>
    <row r="355" spans="31:34" x14ac:dyDescent="0.2">
      <c r="AE355" s="91">
        <v>43621</v>
      </c>
      <c r="AF355" s="146" t="s">
        <v>6</v>
      </c>
      <c r="AG355" s="149">
        <v>46</v>
      </c>
      <c r="AH355" s="93">
        <f t="shared" ca="1" si="5"/>
        <v>43621</v>
      </c>
    </row>
    <row r="356" spans="31:34" x14ac:dyDescent="0.2">
      <c r="AE356" s="91">
        <v>43622</v>
      </c>
      <c r="AF356" s="146" t="s">
        <v>57</v>
      </c>
      <c r="AG356" s="149">
        <v>46</v>
      </c>
      <c r="AH356" s="93">
        <f t="shared" ca="1" si="5"/>
        <v>43622</v>
      </c>
    </row>
    <row r="357" spans="31:34" x14ac:dyDescent="0.2">
      <c r="AE357" s="91">
        <v>43623</v>
      </c>
      <c r="AF357" s="146" t="s">
        <v>58</v>
      </c>
      <c r="AG357" s="149">
        <v>46</v>
      </c>
      <c r="AH357" s="93">
        <f t="shared" ca="1" si="5"/>
        <v>43623</v>
      </c>
    </row>
    <row r="358" spans="31:34" x14ac:dyDescent="0.2">
      <c r="AE358" s="91">
        <v>43624</v>
      </c>
      <c r="AF358" s="146" t="s">
        <v>59</v>
      </c>
      <c r="AG358" s="149">
        <v>46</v>
      </c>
      <c r="AH358" s="93">
        <f t="shared" ca="1" si="5"/>
        <v>43624</v>
      </c>
    </row>
    <row r="359" spans="31:34" x14ac:dyDescent="0.2">
      <c r="AE359" s="91">
        <v>43625</v>
      </c>
      <c r="AF359" s="147" t="s">
        <v>5</v>
      </c>
      <c r="AG359" s="150">
        <v>47</v>
      </c>
      <c r="AH359" s="93">
        <f t="shared" ca="1" si="5"/>
        <v>43625</v>
      </c>
    </row>
    <row r="360" spans="31:34" x14ac:dyDescent="0.2">
      <c r="AE360" s="91">
        <v>43626</v>
      </c>
      <c r="AF360" s="147" t="s">
        <v>60</v>
      </c>
      <c r="AG360" s="150">
        <v>47</v>
      </c>
      <c r="AH360" s="93">
        <f t="shared" ca="1" si="5"/>
        <v>43626</v>
      </c>
    </row>
    <row r="361" spans="31:34" x14ac:dyDescent="0.2">
      <c r="AE361" s="91">
        <v>43627</v>
      </c>
      <c r="AF361" s="147" t="s">
        <v>56</v>
      </c>
      <c r="AG361" s="150">
        <v>47</v>
      </c>
      <c r="AH361" s="93">
        <f t="shared" ca="1" si="5"/>
        <v>43627</v>
      </c>
    </row>
    <row r="362" spans="31:34" x14ac:dyDescent="0.2">
      <c r="AE362" s="91">
        <v>43628</v>
      </c>
      <c r="AF362" s="147" t="s">
        <v>6</v>
      </c>
      <c r="AG362" s="150">
        <v>47</v>
      </c>
      <c r="AH362" s="93">
        <f t="shared" ca="1" si="5"/>
        <v>43628</v>
      </c>
    </row>
    <row r="363" spans="31:34" x14ac:dyDescent="0.2">
      <c r="AE363" s="91">
        <v>43629</v>
      </c>
      <c r="AF363" s="147" t="s">
        <v>57</v>
      </c>
      <c r="AG363" s="150">
        <v>47</v>
      </c>
      <c r="AH363" s="93">
        <f t="shared" ca="1" si="5"/>
        <v>43629</v>
      </c>
    </row>
    <row r="364" spans="31:34" x14ac:dyDescent="0.2">
      <c r="AE364" s="91">
        <v>43630</v>
      </c>
      <c r="AF364" s="147" t="s">
        <v>58</v>
      </c>
      <c r="AG364" s="150">
        <v>47</v>
      </c>
      <c r="AH364" s="93">
        <f t="shared" ca="1" si="5"/>
        <v>43630</v>
      </c>
    </row>
    <row r="365" spans="31:34" x14ac:dyDescent="0.2">
      <c r="AE365" s="91">
        <v>43631</v>
      </c>
      <c r="AF365" s="147" t="s">
        <v>59</v>
      </c>
      <c r="AG365" s="150">
        <v>47</v>
      </c>
      <c r="AH365" s="93">
        <f t="shared" ca="1" si="5"/>
        <v>43631</v>
      </c>
    </row>
    <row r="366" spans="31:34" x14ac:dyDescent="0.2">
      <c r="AE366" s="91">
        <v>43632</v>
      </c>
      <c r="AF366" s="146" t="s">
        <v>5</v>
      </c>
      <c r="AG366" s="149">
        <v>48</v>
      </c>
      <c r="AH366" s="93">
        <f t="shared" ca="1" si="5"/>
        <v>43632</v>
      </c>
    </row>
    <row r="367" spans="31:34" x14ac:dyDescent="0.2">
      <c r="AE367" s="91">
        <v>43633</v>
      </c>
      <c r="AF367" s="146" t="s">
        <v>60</v>
      </c>
      <c r="AG367" s="149">
        <v>48</v>
      </c>
      <c r="AH367" s="93">
        <f t="shared" ca="1" si="5"/>
        <v>43633</v>
      </c>
    </row>
    <row r="368" spans="31:34" x14ac:dyDescent="0.2">
      <c r="AE368" s="91">
        <v>43634</v>
      </c>
      <c r="AF368" s="146" t="s">
        <v>56</v>
      </c>
      <c r="AG368" s="149">
        <v>48</v>
      </c>
      <c r="AH368" s="93">
        <f t="shared" ca="1" si="5"/>
        <v>43634</v>
      </c>
    </row>
    <row r="369" spans="31:34" x14ac:dyDescent="0.2">
      <c r="AE369" s="91">
        <v>43635</v>
      </c>
      <c r="AF369" s="146" t="s">
        <v>6</v>
      </c>
      <c r="AG369" s="149">
        <v>48</v>
      </c>
      <c r="AH369" s="93">
        <f t="shared" ca="1" si="5"/>
        <v>43635</v>
      </c>
    </row>
    <row r="370" spans="31:34" x14ac:dyDescent="0.2">
      <c r="AE370" s="91">
        <v>43636</v>
      </c>
      <c r="AF370" s="146" t="s">
        <v>57</v>
      </c>
      <c r="AG370" s="149">
        <v>48</v>
      </c>
      <c r="AH370" s="93">
        <f t="shared" ca="1" si="5"/>
        <v>43636</v>
      </c>
    </row>
    <row r="371" spans="31:34" x14ac:dyDescent="0.2">
      <c r="AE371" s="91">
        <v>43637</v>
      </c>
      <c r="AF371" s="146" t="s">
        <v>58</v>
      </c>
      <c r="AG371" s="149">
        <v>48</v>
      </c>
      <c r="AH371" s="93">
        <f t="shared" ca="1" si="5"/>
        <v>43637</v>
      </c>
    </row>
    <row r="372" spans="31:34" x14ac:dyDescent="0.2">
      <c r="AE372" s="91">
        <v>43638</v>
      </c>
      <c r="AF372" s="146" t="s">
        <v>59</v>
      </c>
      <c r="AG372" s="149">
        <v>48</v>
      </c>
      <c r="AH372" s="93">
        <f t="shared" ca="1" si="5"/>
        <v>43638</v>
      </c>
    </row>
    <row r="373" spans="31:34" x14ac:dyDescent="0.2">
      <c r="AE373" s="91">
        <v>43639</v>
      </c>
      <c r="AF373" s="147" t="s">
        <v>5</v>
      </c>
      <c r="AG373" s="150">
        <v>49</v>
      </c>
      <c r="AH373" s="93">
        <f t="shared" ca="1" si="5"/>
        <v>43639</v>
      </c>
    </row>
    <row r="374" spans="31:34" x14ac:dyDescent="0.2">
      <c r="AE374" s="91">
        <v>43640</v>
      </c>
      <c r="AF374" s="147" t="s">
        <v>60</v>
      </c>
      <c r="AG374" s="150">
        <v>49</v>
      </c>
      <c r="AH374" s="93">
        <f t="shared" ca="1" si="5"/>
        <v>43640</v>
      </c>
    </row>
    <row r="375" spans="31:34" x14ac:dyDescent="0.2">
      <c r="AE375" s="91">
        <v>43641</v>
      </c>
      <c r="AF375" s="147" t="s">
        <v>56</v>
      </c>
      <c r="AG375" s="150">
        <v>49</v>
      </c>
      <c r="AH375" s="93">
        <f t="shared" ca="1" si="5"/>
        <v>43641</v>
      </c>
    </row>
    <row r="376" spans="31:34" x14ac:dyDescent="0.2">
      <c r="AE376" s="91">
        <v>43642</v>
      </c>
      <c r="AF376" s="147" t="s">
        <v>6</v>
      </c>
      <c r="AG376" s="150">
        <v>49</v>
      </c>
      <c r="AH376" s="93">
        <f t="shared" ca="1" si="5"/>
        <v>43642</v>
      </c>
    </row>
    <row r="377" spans="31:34" x14ac:dyDescent="0.2">
      <c r="AE377" s="91">
        <v>43643</v>
      </c>
      <c r="AF377" s="147" t="s">
        <v>57</v>
      </c>
      <c r="AG377" s="150">
        <v>49</v>
      </c>
      <c r="AH377" s="93">
        <f t="shared" ca="1" si="5"/>
        <v>43643</v>
      </c>
    </row>
    <row r="378" spans="31:34" x14ac:dyDescent="0.2">
      <c r="AE378" s="91">
        <v>43644</v>
      </c>
      <c r="AF378" s="147" t="s">
        <v>58</v>
      </c>
      <c r="AG378" s="150">
        <v>49</v>
      </c>
      <c r="AH378" s="93">
        <f t="shared" ca="1" si="5"/>
        <v>43644</v>
      </c>
    </row>
    <row r="379" spans="31:34" x14ac:dyDescent="0.2">
      <c r="AE379" s="91">
        <v>43645</v>
      </c>
      <c r="AF379" s="147" t="s">
        <v>59</v>
      </c>
      <c r="AG379" s="150">
        <v>49</v>
      </c>
      <c r="AH379" s="93">
        <f t="shared" ca="1" si="5"/>
        <v>43645</v>
      </c>
    </row>
    <row r="380" spans="31:34" x14ac:dyDescent="0.2">
      <c r="AE380" s="91">
        <v>43646</v>
      </c>
      <c r="AF380" s="146" t="s">
        <v>5</v>
      </c>
      <c r="AG380" s="148">
        <v>50</v>
      </c>
      <c r="AH380" s="90">
        <f t="shared" ca="1" si="5"/>
        <v>43646</v>
      </c>
    </row>
    <row r="381" spans="31:34" x14ac:dyDescent="0.2">
      <c r="AE381" s="91"/>
    </row>
  </sheetData>
  <mergeCells count="30">
    <mergeCell ref="T11:Z11"/>
    <mergeCell ref="B43:H43"/>
    <mergeCell ref="L55:Q55"/>
    <mergeCell ref="K43:Q43"/>
    <mergeCell ref="T43:Z43"/>
    <mergeCell ref="T16:Z16"/>
    <mergeCell ref="B25:H25"/>
    <mergeCell ref="K25:Q25"/>
    <mergeCell ref="T25:Z25"/>
    <mergeCell ref="B34:H34"/>
    <mergeCell ref="L58:Q58"/>
    <mergeCell ref="T3:Z3"/>
    <mergeCell ref="K34:Q34"/>
    <mergeCell ref="T34:Z34"/>
    <mergeCell ref="Q6:R6"/>
    <mergeCell ref="Q7:R7"/>
    <mergeCell ref="Q8:R8"/>
    <mergeCell ref="H9:K9"/>
    <mergeCell ref="B16:H16"/>
    <mergeCell ref="K16:Q16"/>
    <mergeCell ref="C13:AA13"/>
    <mergeCell ref="L56:Q56"/>
    <mergeCell ref="B63:H63"/>
    <mergeCell ref="V56:Z56"/>
    <mergeCell ref="V57:Z57"/>
    <mergeCell ref="V58:Z58"/>
    <mergeCell ref="V59:Z59"/>
    <mergeCell ref="L59:Q59"/>
    <mergeCell ref="B62:AA62"/>
    <mergeCell ref="L57:Q57"/>
  </mergeCells>
  <phoneticPr fontId="0" type="noConversion"/>
  <hyperlinks>
    <hyperlink ref="B63" r:id="rId1"/>
  </hyperlinks>
  <pageMargins left="0.25" right="0.25" top="0.5" bottom="0.5" header="0.5" footer="0.5"/>
  <pageSetup scale="7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2" r:id="rId5" name="Button 8">
              <controlPr defaultSize="0" autoFill="0" autoPict="0" macro="[0]!ThisWorkbook.save_file">
                <anchor moveWithCells="1" sizeWithCells="1">
                  <from>
                    <xdr:col>22</xdr:col>
                    <xdr:colOff>219075</xdr:colOff>
                    <xdr:row>0</xdr:row>
                    <xdr:rowOff>114300</xdr:rowOff>
                  </from>
                  <to>
                    <xdr:col>25</xdr:col>
                    <xdr:colOff>104775</xdr:colOff>
                    <xdr:row>1</xdr:row>
                    <xdr:rowOff>19050</xdr:rowOff>
                  </to>
                </anchor>
              </controlPr>
            </control>
          </mc:Choice>
        </mc:AlternateContent>
        <mc:AlternateContent xmlns:mc="http://schemas.openxmlformats.org/markup-compatibility/2006">
          <mc:Choice Requires="x14">
            <control shapeId="1038" r:id="rId6" name="Drop Down 14">
              <controlPr defaultSize="0" autoLine="0" autoPict="0" macro="[0]!Get_Program" altText="dropdown menu">
                <anchor moveWithCells="1">
                  <from>
                    <xdr:col>1</xdr:col>
                    <xdr:colOff>28575</xdr:colOff>
                    <xdr:row>3</xdr:row>
                    <xdr:rowOff>38100</xdr:rowOff>
                  </from>
                  <to>
                    <xdr:col>14</xdr:col>
                    <xdr:colOff>152400</xdr:colOff>
                    <xdr:row>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Data"/>
  <dimension ref="A1:AL357"/>
  <sheetViews>
    <sheetView zoomScaleNormal="100" workbookViewId="0"/>
  </sheetViews>
  <sheetFormatPr defaultRowHeight="13.5" customHeight="1" x14ac:dyDescent="0.2"/>
  <cols>
    <col min="1" max="1" width="8.28515625" style="1" customWidth="1"/>
    <col min="2" max="2" width="16" customWidth="1"/>
    <col min="3" max="3" width="38.28515625" bestFit="1" customWidth="1"/>
    <col min="4" max="4" width="37" customWidth="1"/>
    <col min="5" max="5" width="19.28515625" customWidth="1"/>
    <col min="6" max="6" width="18.140625" customWidth="1"/>
    <col min="8" max="8" width="12" bestFit="1" customWidth="1"/>
    <col min="9" max="9" width="10" customWidth="1"/>
    <col min="10" max="10" width="6.7109375" customWidth="1"/>
    <col min="11" max="11" width="73" bestFit="1" customWidth="1"/>
    <col min="12" max="12" width="12" bestFit="1" customWidth="1"/>
    <col min="13" max="14" width="6.7109375" customWidth="1"/>
    <col min="16" max="20" width="6.7109375" customWidth="1"/>
  </cols>
  <sheetData>
    <row r="1" spans="1:18" s="3" customFormat="1" ht="13.5" customHeight="1" x14ac:dyDescent="0.2">
      <c r="A1" s="4" t="s">
        <v>22</v>
      </c>
      <c r="B1" s="20" t="s">
        <v>23</v>
      </c>
      <c r="C1" s="20" t="s">
        <v>24</v>
      </c>
      <c r="D1" s="4" t="s">
        <v>25</v>
      </c>
      <c r="E1" s="8" t="s">
        <v>26</v>
      </c>
      <c r="F1" s="4" t="s">
        <v>27</v>
      </c>
      <c r="G1" s="19" t="s">
        <v>30</v>
      </c>
      <c r="H1" s="7" t="s">
        <v>28</v>
      </c>
      <c r="I1" s="7" t="s">
        <v>29</v>
      </c>
      <c r="J1"/>
      <c r="L1" s="9"/>
      <c r="M1" s="4"/>
      <c r="N1" s="4"/>
      <c r="P1" s="7"/>
      <c r="Q1" s="4"/>
      <c r="R1" s="4"/>
    </row>
    <row r="2" spans="1:18" s="3" customFormat="1" ht="13.5" customHeight="1" x14ac:dyDescent="0.2">
      <c r="A2" s="34"/>
      <c r="B2" s="136"/>
      <c r="C2" s="136"/>
      <c r="D2" s="34"/>
      <c r="E2" s="137"/>
      <c r="F2" s="34"/>
      <c r="G2" s="138"/>
      <c r="H2" s="37"/>
      <c r="I2" s="37"/>
      <c r="J2"/>
      <c r="L2" s="9"/>
      <c r="M2" s="34"/>
      <c r="N2" s="34"/>
      <c r="P2" s="36"/>
      <c r="Q2" s="34"/>
      <c r="R2" s="34"/>
    </row>
    <row r="3" spans="1:18" ht="13.5" customHeight="1" x14ac:dyDescent="0.25">
      <c r="A3" s="127" t="s">
        <v>93</v>
      </c>
      <c r="B3" s="116" t="s">
        <v>91</v>
      </c>
      <c r="C3" s="116" t="s">
        <v>87</v>
      </c>
      <c r="D3" s="116" t="s">
        <v>92</v>
      </c>
      <c r="E3" s="139">
        <v>235946.349548703</v>
      </c>
      <c r="F3" s="139">
        <v>646.42835492795348</v>
      </c>
      <c r="G3" s="127">
        <v>365</v>
      </c>
      <c r="H3" s="39"/>
      <c r="I3" s="39"/>
      <c r="J3" s="35" t="str">
        <f>IF(C3&lt;&gt;"Summer", "No", "Yes")</f>
        <v>No</v>
      </c>
      <c r="K3" s="18" t="str">
        <f>A3&amp; " - "&amp;C3 &amp; " - "&amp;D3</f>
        <v>5017A - Amego - Autistic</v>
      </c>
      <c r="L3" s="10" t="s">
        <v>35</v>
      </c>
      <c r="M3" t="str">
        <f>TRIM(A3)</f>
        <v>5017A</v>
      </c>
    </row>
    <row r="4" spans="1:18" s="10" customFormat="1" ht="13.5" customHeight="1" x14ac:dyDescent="0.25">
      <c r="A4" s="120" t="s">
        <v>90</v>
      </c>
      <c r="B4" s="110" t="s">
        <v>88</v>
      </c>
      <c r="C4" s="110" t="s">
        <v>87</v>
      </c>
      <c r="D4" s="110" t="s">
        <v>89</v>
      </c>
      <c r="E4" s="139">
        <v>105649.7450762988</v>
      </c>
      <c r="F4" s="139">
        <v>431.22344929101553</v>
      </c>
      <c r="G4" s="119">
        <v>245</v>
      </c>
      <c r="H4" s="39"/>
      <c r="I4" s="39"/>
      <c r="J4" s="35" t="str">
        <f t="shared" ref="J4:J63" si="0">IF(C4&lt;&gt;"Summer", "No", "Yes")</f>
        <v>No</v>
      </c>
      <c r="K4" s="18" t="str">
        <f t="shared" ref="K4:K63" si="1">A4&amp; " - "&amp;C4 &amp; " - "&amp;D4</f>
        <v xml:space="preserve">5017B - Amego - Amego School Day </v>
      </c>
      <c r="L4" s="10" t="s">
        <v>35</v>
      </c>
      <c r="M4" t="str">
        <f t="shared" ref="M4:M63" si="2">TRIM(A4)</f>
        <v>5017B</v>
      </c>
      <c r="N4"/>
      <c r="O4"/>
      <c r="P4"/>
      <c r="Q4"/>
      <c r="R4"/>
    </row>
    <row r="5" spans="1:18" s="10" customFormat="1" ht="13.5" customHeight="1" x14ac:dyDescent="0.25">
      <c r="A5" s="120" t="s">
        <v>478</v>
      </c>
      <c r="B5" s="110" t="s">
        <v>88</v>
      </c>
      <c r="C5" s="110" t="s">
        <v>479</v>
      </c>
      <c r="D5" s="110" t="s">
        <v>480</v>
      </c>
      <c r="E5" s="139">
        <v>65867</v>
      </c>
      <c r="F5" s="139">
        <v>365.92777777777781</v>
      </c>
      <c r="G5" s="119">
        <v>180</v>
      </c>
      <c r="H5" s="39"/>
      <c r="I5" s="39"/>
      <c r="J5" s="35" t="str">
        <f t="shared" si="0"/>
        <v>No</v>
      </c>
      <c r="K5" s="18" t="str">
        <f t="shared" si="1"/>
        <v>5021C - American School for the Deaf - MA Educational/Day</v>
      </c>
      <c r="L5" s="10" t="s">
        <v>35</v>
      </c>
      <c r="M5" t="str">
        <f t="shared" si="2"/>
        <v>5021C</v>
      </c>
      <c r="N5"/>
      <c r="O5"/>
      <c r="P5"/>
      <c r="Q5"/>
      <c r="R5"/>
    </row>
    <row r="6" spans="1:18" s="10" customFormat="1" ht="13.5" customHeight="1" x14ac:dyDescent="0.25">
      <c r="A6" s="120" t="s">
        <v>481</v>
      </c>
      <c r="B6" s="110" t="s">
        <v>91</v>
      </c>
      <c r="C6" s="110" t="s">
        <v>479</v>
      </c>
      <c r="D6" s="110" t="s">
        <v>482</v>
      </c>
      <c r="E6" s="139">
        <v>95044</v>
      </c>
      <c r="F6" s="139">
        <v>528.02222222222224</v>
      </c>
      <c r="G6" s="119">
        <v>180</v>
      </c>
      <c r="H6" s="39"/>
      <c r="I6" s="39"/>
      <c r="J6" s="35" t="str">
        <f t="shared" si="0"/>
        <v>No</v>
      </c>
      <c r="K6" s="18" t="str">
        <f t="shared" si="1"/>
        <v>5021E - American School for the Deaf - MA Educational/Residential</v>
      </c>
      <c r="L6" s="10" t="s">
        <v>35</v>
      </c>
      <c r="M6" t="str">
        <f t="shared" si="2"/>
        <v>5021E</v>
      </c>
      <c r="N6"/>
      <c r="O6"/>
      <c r="P6"/>
      <c r="Q6"/>
      <c r="R6"/>
    </row>
    <row r="7" spans="1:18" s="10" customFormat="1" ht="13.5" customHeight="1" x14ac:dyDescent="0.25">
      <c r="A7" s="133" t="s">
        <v>483</v>
      </c>
      <c r="B7" s="134" t="s">
        <v>91</v>
      </c>
      <c r="C7" s="134" t="s">
        <v>479</v>
      </c>
      <c r="D7" s="134" t="s">
        <v>484</v>
      </c>
      <c r="E7" s="140">
        <v>488502</v>
      </c>
      <c r="F7" s="140">
        <v>1338.3616438356164</v>
      </c>
      <c r="G7" s="135">
        <v>365</v>
      </c>
      <c r="H7" s="39"/>
      <c r="I7" s="39"/>
      <c r="J7" s="35" t="str">
        <f t="shared" si="0"/>
        <v>No</v>
      </c>
      <c r="K7" s="18" t="str">
        <f t="shared" si="1"/>
        <v>5021G - American School for the Deaf - MA PACES 365</v>
      </c>
      <c r="L7" s="10" t="s">
        <v>35</v>
      </c>
      <c r="M7" t="str">
        <f t="shared" si="2"/>
        <v>5021G</v>
      </c>
      <c r="N7"/>
      <c r="O7"/>
      <c r="P7"/>
      <c r="Q7"/>
      <c r="R7"/>
    </row>
    <row r="8" spans="1:18" s="10" customFormat="1" ht="13.5" customHeight="1" x14ac:dyDescent="0.25">
      <c r="A8" s="120" t="s">
        <v>96</v>
      </c>
      <c r="B8" s="110" t="s">
        <v>91</v>
      </c>
      <c r="C8" s="110" t="s">
        <v>94</v>
      </c>
      <c r="D8" s="110" t="s">
        <v>95</v>
      </c>
      <c r="E8" s="139">
        <v>172239.37780173568</v>
      </c>
      <c r="F8" s="139">
        <v>471.88870630612513</v>
      </c>
      <c r="G8" s="119">
        <v>365</v>
      </c>
      <c r="H8" s="39"/>
      <c r="I8" s="39"/>
      <c r="J8" s="35" t="str">
        <f t="shared" si="0"/>
        <v>No</v>
      </c>
      <c r="K8" s="18" t="str">
        <f t="shared" si="1"/>
        <v>5034A - Archway, Inc. - Archway</v>
      </c>
      <c r="L8" s="10" t="s">
        <v>35</v>
      </c>
      <c r="M8" t="str">
        <f t="shared" si="2"/>
        <v>5034A</v>
      </c>
      <c r="N8"/>
      <c r="O8"/>
      <c r="P8"/>
      <c r="Q8"/>
      <c r="R8"/>
    </row>
    <row r="9" spans="1:18" s="10" customFormat="1" ht="13.5" customHeight="1" x14ac:dyDescent="0.25">
      <c r="A9" s="111" t="s">
        <v>326</v>
      </c>
      <c r="B9" s="111" t="s">
        <v>88</v>
      </c>
      <c r="C9" s="118" t="s">
        <v>324</v>
      </c>
      <c r="D9" s="111" t="s">
        <v>325</v>
      </c>
      <c r="E9" s="139">
        <v>71001.554535550793</v>
      </c>
      <c r="F9" s="139">
        <v>358.59370977550907</v>
      </c>
      <c r="G9" s="120">
        <v>198</v>
      </c>
      <c r="H9" s="39"/>
      <c r="I9" s="39"/>
      <c r="J9" s="35" t="str">
        <f t="shared" si="0"/>
        <v>No</v>
      </c>
      <c r="K9" s="18" t="str">
        <f t="shared" si="1"/>
        <v>5036A - McLean Hospital, Inc. - Arlington-Academy</v>
      </c>
      <c r="L9" s="10" t="s">
        <v>35</v>
      </c>
      <c r="M9" t="str">
        <f t="shared" si="2"/>
        <v>5036A</v>
      </c>
      <c r="N9"/>
      <c r="O9"/>
      <c r="P9"/>
      <c r="Q9"/>
      <c r="R9"/>
    </row>
    <row r="10" spans="1:18" s="10" customFormat="1" ht="13.5" customHeight="1" x14ac:dyDescent="0.25">
      <c r="A10" s="111" t="s">
        <v>328</v>
      </c>
      <c r="B10" s="111" t="s">
        <v>88</v>
      </c>
      <c r="C10" s="118" t="s">
        <v>324</v>
      </c>
      <c r="D10" s="111" t="s">
        <v>327</v>
      </c>
      <c r="E10" s="139">
        <v>103131.7275402324</v>
      </c>
      <c r="F10" s="139">
        <v>477.46170157515002</v>
      </c>
      <c r="G10" s="120">
        <v>216</v>
      </c>
      <c r="H10" s="39"/>
      <c r="I10" s="39"/>
      <c r="J10" s="35" t="str">
        <f t="shared" si="0"/>
        <v>No</v>
      </c>
      <c r="K10" s="18" t="str">
        <f t="shared" si="1"/>
        <v>5036I - McLean Hospital, Inc. - CNS</v>
      </c>
      <c r="L10" s="10" t="s">
        <v>35</v>
      </c>
      <c r="M10" t="str">
        <f t="shared" si="2"/>
        <v>5036I</v>
      </c>
      <c r="N10"/>
      <c r="O10"/>
      <c r="P10"/>
      <c r="Q10"/>
      <c r="R10"/>
    </row>
    <row r="11" spans="1:18" s="10" customFormat="1" ht="13.5" customHeight="1" x14ac:dyDescent="0.25">
      <c r="A11" s="111" t="s">
        <v>304</v>
      </c>
      <c r="B11" s="111" t="s">
        <v>88</v>
      </c>
      <c r="C11" s="118" t="s">
        <v>302</v>
      </c>
      <c r="D11" s="111" t="s">
        <v>303</v>
      </c>
      <c r="E11" s="139">
        <v>40102.6867875963</v>
      </c>
      <c r="F11" s="139">
        <v>222.79270437553501</v>
      </c>
      <c r="G11" s="120">
        <v>180</v>
      </c>
      <c r="H11" s="39"/>
      <c r="I11" s="39"/>
      <c r="J11" s="35" t="str">
        <f t="shared" si="0"/>
        <v>No</v>
      </c>
      <c r="K11" s="18" t="str">
        <f t="shared" si="1"/>
        <v>5049A - Mass. Found. for Learning Disabilities - White Oak School</v>
      </c>
      <c r="L11" s="10" t="s">
        <v>35</v>
      </c>
      <c r="M11" t="str">
        <f t="shared" si="2"/>
        <v>5049A</v>
      </c>
      <c r="N11"/>
      <c r="O11"/>
      <c r="P11"/>
      <c r="Q11"/>
      <c r="R11"/>
    </row>
    <row r="12" spans="1:18" s="10" customFormat="1" ht="13.5" customHeight="1" x14ac:dyDescent="0.25">
      <c r="A12" s="112" t="s">
        <v>211</v>
      </c>
      <c r="B12" s="112" t="s">
        <v>91</v>
      </c>
      <c r="C12" s="112" t="s">
        <v>207</v>
      </c>
      <c r="D12" s="112" t="s">
        <v>210</v>
      </c>
      <c r="E12" s="141">
        <v>206158.98100500004</v>
      </c>
      <c r="F12" s="141">
        <v>564.81912604109596</v>
      </c>
      <c r="G12" s="124">
        <v>365</v>
      </c>
      <c r="H12" s="39"/>
      <c r="I12" s="39"/>
      <c r="J12" s="35" t="str">
        <f t="shared" si="0"/>
        <v>No</v>
      </c>
      <c r="K12" s="18" t="str">
        <f t="shared" si="1"/>
        <v>5088D - Hillcrest Educational Centers, Inc. - Hillcrest</v>
      </c>
      <c r="L12" s="10" t="s">
        <v>35</v>
      </c>
      <c r="M12" t="str">
        <f t="shared" si="2"/>
        <v>5088D</v>
      </c>
      <c r="N12" s="5"/>
      <c r="P12" s="12"/>
      <c r="Q12" s="11"/>
      <c r="R12" s="11"/>
    </row>
    <row r="13" spans="1:18" s="10" customFormat="1" ht="13.5" customHeight="1" x14ac:dyDescent="0.25">
      <c r="A13" s="112" t="s">
        <v>213</v>
      </c>
      <c r="B13" s="112" t="s">
        <v>91</v>
      </c>
      <c r="C13" s="112" t="s">
        <v>207</v>
      </c>
      <c r="D13" s="112" t="s">
        <v>212</v>
      </c>
      <c r="E13" s="141">
        <v>333838.01511000004</v>
      </c>
      <c r="F13" s="141">
        <v>914.62469893150694</v>
      </c>
      <c r="G13" s="124">
        <v>365</v>
      </c>
      <c r="H13" s="39"/>
      <c r="I13" s="39"/>
      <c r="J13" s="35" t="str">
        <f t="shared" si="0"/>
        <v>No</v>
      </c>
      <c r="K13" s="18" t="str">
        <f t="shared" si="1"/>
        <v>5088E - Hillcrest Educational Centers, Inc. - Intensive Tx Unit</v>
      </c>
      <c r="L13" s="10" t="s">
        <v>35</v>
      </c>
      <c r="M13" t="str">
        <f t="shared" si="2"/>
        <v>5088E</v>
      </c>
      <c r="N13" s="5"/>
      <c r="P13" s="12"/>
      <c r="Q13" s="11"/>
      <c r="R13" s="11"/>
    </row>
    <row r="14" spans="1:18" s="10" customFormat="1" ht="13.5" customHeight="1" x14ac:dyDescent="0.25">
      <c r="A14" s="112" t="s">
        <v>215</v>
      </c>
      <c r="B14" s="112" t="s">
        <v>88</v>
      </c>
      <c r="C14" s="112" t="s">
        <v>207</v>
      </c>
      <c r="D14" s="112" t="s">
        <v>214</v>
      </c>
      <c r="E14" s="141">
        <v>53317.500593526893</v>
      </c>
      <c r="F14" s="141">
        <v>246.84028052558747</v>
      </c>
      <c r="G14" s="124">
        <v>216</v>
      </c>
      <c r="H14" s="39"/>
      <c r="I14" s="39"/>
      <c r="J14" s="35" t="str">
        <f t="shared" si="0"/>
        <v>No</v>
      </c>
      <c r="K14" s="18" t="str">
        <f t="shared" si="1"/>
        <v>5088F  - Hillcrest Educational Centers, Inc. - Housatonic Academy</v>
      </c>
      <c r="L14" s="10" t="s">
        <v>35</v>
      </c>
      <c r="M14" t="str">
        <f t="shared" si="2"/>
        <v>5088F</v>
      </c>
      <c r="N14" s="5"/>
      <c r="P14" s="12"/>
      <c r="Q14" s="11"/>
      <c r="R14" s="11"/>
    </row>
    <row r="15" spans="1:18" s="10" customFormat="1" ht="13.5" customHeight="1" x14ac:dyDescent="0.25">
      <c r="A15" s="112" t="s">
        <v>209</v>
      </c>
      <c r="B15" s="112" t="s">
        <v>91</v>
      </c>
      <c r="C15" s="112" t="s">
        <v>207</v>
      </c>
      <c r="D15" s="112" t="s">
        <v>208</v>
      </c>
      <c r="E15" s="141">
        <v>353963.37900600006</v>
      </c>
      <c r="F15" s="141">
        <v>969.7626822082193</v>
      </c>
      <c r="G15" s="124">
        <v>365</v>
      </c>
      <c r="H15" s="39"/>
      <c r="I15" s="39"/>
      <c r="J15" s="35" t="str">
        <f t="shared" si="0"/>
        <v>No</v>
      </c>
      <c r="K15" s="18" t="str">
        <f t="shared" si="1"/>
        <v>5088G - Hillcrest Educational Centers, Inc. - Autism Spectrum Disorders</v>
      </c>
      <c r="L15" s="10" t="s">
        <v>35</v>
      </c>
      <c r="M15" t="str">
        <f t="shared" si="2"/>
        <v>5088G</v>
      </c>
      <c r="N15" s="5"/>
      <c r="P15" s="12"/>
      <c r="Q15" s="11"/>
      <c r="R15" s="11"/>
    </row>
    <row r="16" spans="1:18" s="10" customFormat="1" ht="13.5" customHeight="1" x14ac:dyDescent="0.25">
      <c r="A16" s="112" t="s">
        <v>220</v>
      </c>
      <c r="B16" s="112" t="s">
        <v>91</v>
      </c>
      <c r="C16" s="112" t="s">
        <v>216</v>
      </c>
      <c r="D16" s="112" t="s">
        <v>219</v>
      </c>
      <c r="E16" s="141">
        <v>213393.11524099918</v>
      </c>
      <c r="F16" s="141">
        <v>584.6386718931484</v>
      </c>
      <c r="G16" s="124">
        <v>365</v>
      </c>
      <c r="H16" s="39"/>
      <c r="I16" s="39"/>
      <c r="J16" s="35" t="str">
        <f t="shared" si="0"/>
        <v>No</v>
      </c>
      <c r="K16" s="18" t="str">
        <f t="shared" si="1"/>
        <v>5095A - Home for Little Wanderers - Southeast Campus Res.</v>
      </c>
      <c r="L16" s="10" t="s">
        <v>35</v>
      </c>
      <c r="M16" t="str">
        <f t="shared" si="2"/>
        <v>5095A</v>
      </c>
      <c r="N16" s="5"/>
      <c r="P16" s="12"/>
      <c r="Q16" s="11"/>
      <c r="R16" s="11"/>
    </row>
    <row r="17" spans="1:18" s="10" customFormat="1" ht="13.5" customHeight="1" x14ac:dyDescent="0.25">
      <c r="A17" s="112" t="s">
        <v>218</v>
      </c>
      <c r="B17" s="112" t="s">
        <v>88</v>
      </c>
      <c r="C17" s="112" t="s">
        <v>216</v>
      </c>
      <c r="D17" s="112" t="s">
        <v>217</v>
      </c>
      <c r="E17" s="141">
        <v>71187.428788010991</v>
      </c>
      <c r="F17" s="141">
        <v>329.57142957412498</v>
      </c>
      <c r="G17" s="124">
        <v>216</v>
      </c>
      <c r="H17" s="39"/>
      <c r="I17" s="39"/>
      <c r="J17" s="35" t="str">
        <f t="shared" si="0"/>
        <v>No</v>
      </c>
      <c r="K17" s="18" t="str">
        <f t="shared" si="1"/>
        <v>5095B - Home for Little Wanderers - Southeast Campus Day</v>
      </c>
      <c r="L17" s="10" t="s">
        <v>35</v>
      </c>
      <c r="M17" t="str">
        <f t="shared" si="2"/>
        <v>5095B</v>
      </c>
      <c r="N17" s="5"/>
      <c r="P17" s="12"/>
      <c r="Q17" s="11"/>
      <c r="R17" s="11"/>
    </row>
    <row r="18" spans="1:18" s="10" customFormat="1" ht="13.5" customHeight="1" x14ac:dyDescent="0.25">
      <c r="A18" s="112" t="s">
        <v>248</v>
      </c>
      <c r="B18" s="112" t="s">
        <v>88</v>
      </c>
      <c r="C18" s="112" t="s">
        <v>244</v>
      </c>
      <c r="D18" s="112" t="s">
        <v>247</v>
      </c>
      <c r="E18" s="141">
        <v>91168.198230000009</v>
      </c>
      <c r="F18" s="141">
        <v>506.4899901666667</v>
      </c>
      <c r="G18" s="124">
        <v>180</v>
      </c>
      <c r="H18" s="38"/>
      <c r="I18" s="38"/>
      <c r="J18" s="35" t="str">
        <f t="shared" si="0"/>
        <v>No</v>
      </c>
      <c r="K18" s="18" t="str">
        <f t="shared" si="1"/>
        <v>5097A - Judge Baker Children's Center, Inc. - Manville</v>
      </c>
      <c r="L18" s="10" t="s">
        <v>35</v>
      </c>
      <c r="M18" t="str">
        <f t="shared" si="2"/>
        <v>5097A</v>
      </c>
      <c r="N18" s="5"/>
      <c r="P18" s="12"/>
      <c r="Q18" s="11"/>
      <c r="R18" s="11"/>
    </row>
    <row r="19" spans="1:18" s="10" customFormat="1" ht="13.5" customHeight="1" x14ac:dyDescent="0.25">
      <c r="A19" s="112" t="s">
        <v>246</v>
      </c>
      <c r="B19" s="112" t="s">
        <v>150</v>
      </c>
      <c r="C19" s="112" t="s">
        <v>244</v>
      </c>
      <c r="D19" s="112" t="s">
        <v>245</v>
      </c>
      <c r="E19" s="141">
        <v>6322.5188260694995</v>
      </c>
      <c r="F19" s="141">
        <v>316.12594130347497</v>
      </c>
      <c r="G19" s="124">
        <v>20</v>
      </c>
      <c r="H19" s="38"/>
      <c r="I19" s="38"/>
      <c r="J19" s="35" t="str">
        <f t="shared" si="0"/>
        <v>No</v>
      </c>
      <c r="K19" s="18" t="str">
        <f t="shared" si="1"/>
        <v>5097B - Judge Baker Children's Center, Inc. - Manville-Summer</v>
      </c>
      <c r="L19" s="10" t="s">
        <v>35</v>
      </c>
      <c r="M19" t="str">
        <f t="shared" si="2"/>
        <v>5097B</v>
      </c>
      <c r="N19" s="5"/>
      <c r="P19" s="12"/>
      <c r="Q19" s="11"/>
      <c r="R19" s="11"/>
    </row>
    <row r="20" spans="1:18" s="10" customFormat="1" ht="13.5" customHeight="1" x14ac:dyDescent="0.25">
      <c r="A20" s="112" t="s">
        <v>163</v>
      </c>
      <c r="B20" s="112" t="s">
        <v>150</v>
      </c>
      <c r="C20" s="112" t="s">
        <v>158</v>
      </c>
      <c r="D20" s="112" t="s">
        <v>150</v>
      </c>
      <c r="E20" s="141">
        <v>7485.7546753766992</v>
      </c>
      <c r="F20" s="141">
        <v>311.90644480736245</v>
      </c>
      <c r="G20" s="124">
        <v>24</v>
      </c>
      <c r="H20" s="38"/>
      <c r="I20" s="38"/>
      <c r="J20" s="35" t="str">
        <f t="shared" si="0"/>
        <v>No</v>
      </c>
      <c r="K20" s="18" t="str">
        <f t="shared" si="1"/>
        <v>5110A - COMPASS, Inc. - Summer</v>
      </c>
      <c r="L20" s="10" t="s">
        <v>35</v>
      </c>
      <c r="M20" t="str">
        <f t="shared" si="2"/>
        <v>5110A</v>
      </c>
      <c r="N20" s="5"/>
      <c r="P20" s="12"/>
      <c r="Q20" s="11"/>
      <c r="R20" s="11"/>
    </row>
    <row r="21" spans="1:18" s="10" customFormat="1" ht="13.5" customHeight="1" x14ac:dyDescent="0.25">
      <c r="A21" s="111" t="s">
        <v>162</v>
      </c>
      <c r="B21" s="111" t="s">
        <v>88</v>
      </c>
      <c r="C21" s="118" t="s">
        <v>158</v>
      </c>
      <c r="D21" s="111" t="s">
        <v>161</v>
      </c>
      <c r="E21" s="139">
        <v>29715.615150883201</v>
      </c>
      <c r="F21" s="139">
        <v>165.08675083823999</v>
      </c>
      <c r="G21" s="120">
        <v>180</v>
      </c>
      <c r="H21" s="38"/>
      <c r="I21" s="38"/>
      <c r="J21" s="35" t="str">
        <f t="shared" si="0"/>
        <v>No</v>
      </c>
      <c r="K21" s="18" t="str">
        <f t="shared" si="1"/>
        <v>5110B - COMPASS, Inc. - Short Term Crisis</v>
      </c>
      <c r="L21" s="10" t="s">
        <v>35</v>
      </c>
      <c r="M21" t="str">
        <f t="shared" si="2"/>
        <v>5110B</v>
      </c>
      <c r="N21" s="5"/>
      <c r="P21" s="12"/>
      <c r="Q21" s="11"/>
      <c r="R21" s="11"/>
    </row>
    <row r="22" spans="1:18" s="10" customFormat="1" ht="13.5" customHeight="1" x14ac:dyDescent="0.25">
      <c r="A22" s="111" t="s">
        <v>160</v>
      </c>
      <c r="B22" s="111" t="s">
        <v>88</v>
      </c>
      <c r="C22" s="118" t="s">
        <v>158</v>
      </c>
      <c r="D22" s="111" t="s">
        <v>159</v>
      </c>
      <c r="E22" s="139">
        <v>71077.119720000017</v>
      </c>
      <c r="F22" s="139">
        <v>394.87288733333344</v>
      </c>
      <c r="G22" s="120">
        <v>180</v>
      </c>
      <c r="H22" s="38"/>
      <c r="I22" s="38"/>
      <c r="J22" s="35" t="str">
        <f t="shared" si="0"/>
        <v>No</v>
      </c>
      <c r="K22" s="18" t="str">
        <f t="shared" si="1"/>
        <v>5110C - COMPASS, Inc. - 766 Day School</v>
      </c>
      <c r="L22" s="10" t="s">
        <v>35</v>
      </c>
      <c r="M22" t="str">
        <f t="shared" si="2"/>
        <v>5110C</v>
      </c>
      <c r="N22" s="5"/>
      <c r="P22" s="12"/>
      <c r="Q22" s="11"/>
      <c r="R22" s="11"/>
    </row>
    <row r="23" spans="1:18" s="10" customFormat="1" ht="13.5" customHeight="1" x14ac:dyDescent="0.25">
      <c r="A23" s="111" t="s">
        <v>256</v>
      </c>
      <c r="B23" s="111" t="s">
        <v>88</v>
      </c>
      <c r="C23" s="118" t="s">
        <v>252</v>
      </c>
      <c r="D23" s="111" t="s">
        <v>255</v>
      </c>
      <c r="E23" s="139">
        <v>75962.491886964199</v>
      </c>
      <c r="F23" s="139">
        <v>345.28405403165544</v>
      </c>
      <c r="G23" s="120">
        <v>220</v>
      </c>
      <c r="H23" s="38"/>
      <c r="I23" s="38"/>
      <c r="J23" s="35" t="str">
        <f t="shared" si="0"/>
        <v>No</v>
      </c>
      <c r="K23" s="18" t="str">
        <f t="shared" si="1"/>
        <v>5112B - Justice Resource Institute - Bay Cove</v>
      </c>
      <c r="L23" s="10" t="s">
        <v>35</v>
      </c>
      <c r="M23" t="str">
        <f t="shared" si="2"/>
        <v>5112B</v>
      </c>
      <c r="N23" s="5"/>
      <c r="P23" s="12"/>
      <c r="Q23" s="11"/>
      <c r="R23" s="11"/>
    </row>
    <row r="24" spans="1:18" s="10" customFormat="1" ht="13.5" customHeight="1" x14ac:dyDescent="0.25">
      <c r="A24" s="111" t="s">
        <v>360</v>
      </c>
      <c r="B24" s="111" t="s">
        <v>88</v>
      </c>
      <c r="C24" s="111" t="s">
        <v>358</v>
      </c>
      <c r="D24" s="111" t="s">
        <v>359</v>
      </c>
      <c r="E24" s="139">
        <v>61143.1868052711</v>
      </c>
      <c r="F24" s="139">
        <v>243.59835380586097</v>
      </c>
      <c r="G24" s="120">
        <v>251</v>
      </c>
      <c r="H24" s="38"/>
      <c r="I24" s="38"/>
      <c r="J24" s="35" t="str">
        <f t="shared" si="0"/>
        <v>No</v>
      </c>
      <c r="K24" s="18" t="str">
        <f t="shared" si="1"/>
        <v>5113A - New England Pediatric Nursing Home - Pediatric</v>
      </c>
      <c r="L24" s="10" t="s">
        <v>35</v>
      </c>
      <c r="M24" t="str">
        <f t="shared" si="2"/>
        <v>5113A</v>
      </c>
      <c r="N24" s="5"/>
      <c r="P24" s="12"/>
      <c r="Q24" s="11"/>
      <c r="R24" s="11"/>
    </row>
    <row r="25" spans="1:18" s="10" customFormat="1" ht="13.5" customHeight="1" x14ac:dyDescent="0.25">
      <c r="A25" s="111" t="s">
        <v>251</v>
      </c>
      <c r="B25" s="111" t="s">
        <v>91</v>
      </c>
      <c r="C25" s="118" t="s">
        <v>249</v>
      </c>
      <c r="D25" s="111" t="s">
        <v>250</v>
      </c>
      <c r="E25" s="139">
        <v>263622.78059459489</v>
      </c>
      <c r="F25" s="139">
        <v>722.25419340984899</v>
      </c>
      <c r="G25" s="120">
        <v>365</v>
      </c>
      <c r="H25" s="38"/>
      <c r="I25" s="38"/>
      <c r="J25" s="35" t="str">
        <f t="shared" si="0"/>
        <v>No</v>
      </c>
      <c r="K25" s="18" t="str">
        <f t="shared" si="1"/>
        <v>5120A - Judge Rotenberg Educational Center - Judge Rotenberg</v>
      </c>
      <c r="L25" s="10" t="s">
        <v>35</v>
      </c>
      <c r="M25" t="str">
        <f t="shared" si="2"/>
        <v>5120A</v>
      </c>
      <c r="N25" s="5"/>
      <c r="P25" s="12"/>
      <c r="Q25" s="11"/>
      <c r="R25" s="11"/>
    </row>
    <row r="26" spans="1:18" s="10" customFormat="1" ht="13.5" customHeight="1" x14ac:dyDescent="0.25">
      <c r="A26" s="111" t="s">
        <v>258</v>
      </c>
      <c r="B26" s="111" t="s">
        <v>91</v>
      </c>
      <c r="C26" s="118" t="s">
        <v>252</v>
      </c>
      <c r="D26" s="111" t="s">
        <v>257</v>
      </c>
      <c r="E26" s="139">
        <v>224969.48501043417</v>
      </c>
      <c r="F26" s="139">
        <v>616.35475345324437</v>
      </c>
      <c r="G26" s="120">
        <v>365</v>
      </c>
      <c r="H26" s="38"/>
      <c r="I26" s="38"/>
      <c r="J26" s="35" t="str">
        <f t="shared" si="0"/>
        <v>No</v>
      </c>
      <c r="K26" s="18" t="str">
        <f t="shared" si="1"/>
        <v>5127C - Justice Resource Institute - Berkshire Meadows</v>
      </c>
      <c r="L26" s="10" t="s">
        <v>35</v>
      </c>
      <c r="M26" t="str">
        <f t="shared" si="2"/>
        <v>5127C</v>
      </c>
      <c r="N26" s="5"/>
      <c r="P26" s="12"/>
      <c r="Q26" s="11"/>
      <c r="R26" s="11"/>
    </row>
    <row r="27" spans="1:18" s="10" customFormat="1" ht="13.5" customHeight="1" x14ac:dyDescent="0.25">
      <c r="A27" s="111" t="s">
        <v>262</v>
      </c>
      <c r="B27" s="111" t="s">
        <v>88</v>
      </c>
      <c r="C27" s="118" t="s">
        <v>252</v>
      </c>
      <c r="D27" s="111" t="s">
        <v>261</v>
      </c>
      <c r="E27" s="139">
        <v>55948.794016654792</v>
      </c>
      <c r="F27" s="139">
        <v>259.02219452154998</v>
      </c>
      <c r="G27" s="120">
        <v>216</v>
      </c>
      <c r="H27" s="38"/>
      <c r="I27" s="38"/>
      <c r="J27" s="35" t="str">
        <f t="shared" si="0"/>
        <v>No</v>
      </c>
      <c r="K27" s="18" t="str">
        <f t="shared" si="1"/>
        <v>5127D - Justice Resource Institute - Victor School</v>
      </c>
      <c r="L27" s="10" t="s">
        <v>35</v>
      </c>
      <c r="M27" t="str">
        <f t="shared" si="2"/>
        <v>5127D</v>
      </c>
      <c r="N27" s="5"/>
      <c r="P27" s="12"/>
      <c r="Q27" s="11"/>
      <c r="R27" s="11"/>
    </row>
    <row r="28" spans="1:18" s="10" customFormat="1" ht="13.5" customHeight="1" x14ac:dyDescent="0.25">
      <c r="A28" s="111" t="s">
        <v>99</v>
      </c>
      <c r="B28" s="111" t="s">
        <v>88</v>
      </c>
      <c r="C28" s="118" t="s">
        <v>97</v>
      </c>
      <c r="D28" s="111" t="s">
        <v>98</v>
      </c>
      <c r="E28" s="139">
        <v>76977.182187991799</v>
      </c>
      <c r="F28" s="139">
        <v>377.33912837250881</v>
      </c>
      <c r="G28" s="120">
        <v>204</v>
      </c>
      <c r="H28" s="38"/>
      <c r="I28" s="38"/>
      <c r="J28" s="35" t="str">
        <f t="shared" si="0"/>
        <v>No</v>
      </c>
      <c r="K28" s="18" t="str">
        <f t="shared" si="1"/>
        <v>5134B - Beverly School for the Deaf - BSD</v>
      </c>
      <c r="L28" s="10" t="s">
        <v>35</v>
      </c>
      <c r="M28" t="str">
        <f t="shared" si="2"/>
        <v>5134B</v>
      </c>
      <c r="N28" s="5"/>
      <c r="P28" s="12"/>
      <c r="Q28" s="11"/>
      <c r="R28" s="11"/>
    </row>
    <row r="29" spans="1:18" s="10" customFormat="1" ht="13.5" customHeight="1" x14ac:dyDescent="0.25">
      <c r="A29" s="111" t="s">
        <v>101</v>
      </c>
      <c r="B29" s="111" t="s">
        <v>88</v>
      </c>
      <c r="C29" s="118" t="s">
        <v>97</v>
      </c>
      <c r="D29" s="111" t="s">
        <v>100</v>
      </c>
      <c r="E29" s="139">
        <v>90949.298015583903</v>
      </c>
      <c r="F29" s="139">
        <v>445.82989223325444</v>
      </c>
      <c r="G29" s="120">
        <v>204</v>
      </c>
      <c r="H29" s="38"/>
      <c r="I29" s="38"/>
      <c r="J29" s="35" t="str">
        <f t="shared" si="0"/>
        <v>No</v>
      </c>
      <c r="K29" s="18" t="str">
        <f t="shared" si="1"/>
        <v>5134C - Beverly School for the Deaf - Child. Comm. Ctr.</v>
      </c>
      <c r="L29" s="10" t="s">
        <v>35</v>
      </c>
      <c r="M29" t="str">
        <f t="shared" si="2"/>
        <v>5134C</v>
      </c>
      <c r="N29" s="5"/>
      <c r="P29" s="12"/>
      <c r="Q29" s="11"/>
      <c r="R29" s="11"/>
    </row>
    <row r="30" spans="1:18" s="10" customFormat="1" ht="13.5" customHeight="1" x14ac:dyDescent="0.25">
      <c r="A30" s="111" t="s">
        <v>107</v>
      </c>
      <c r="B30" s="111" t="s">
        <v>88</v>
      </c>
      <c r="C30" s="118" t="s">
        <v>105</v>
      </c>
      <c r="D30" s="111" t="s">
        <v>106</v>
      </c>
      <c r="E30" s="139">
        <v>76718.387557065609</v>
      </c>
      <c r="F30" s="139">
        <v>353.54095648417331</v>
      </c>
      <c r="G30" s="120">
        <v>217</v>
      </c>
      <c r="H30" s="38"/>
      <c r="I30" s="38"/>
      <c r="J30" s="35" t="str">
        <f t="shared" si="0"/>
        <v>No</v>
      </c>
      <c r="K30" s="18" t="str">
        <f t="shared" si="1"/>
        <v>5154A - Boston Higashi School - Day Education</v>
      </c>
      <c r="L30" s="10" t="s">
        <v>35</v>
      </c>
      <c r="M30" t="str">
        <f t="shared" si="2"/>
        <v>5154A</v>
      </c>
      <c r="N30" s="5"/>
      <c r="P30" s="12"/>
      <c r="Q30" s="11"/>
      <c r="R30" s="11"/>
    </row>
    <row r="31" spans="1:18" s="10" customFormat="1" ht="13.5" customHeight="1" x14ac:dyDescent="0.25">
      <c r="A31" s="111" t="s">
        <v>109</v>
      </c>
      <c r="B31" s="111" t="s">
        <v>91</v>
      </c>
      <c r="C31" s="118" t="s">
        <v>105</v>
      </c>
      <c r="D31" s="111" t="s">
        <v>108</v>
      </c>
      <c r="E31" s="139">
        <v>187847.10187332748</v>
      </c>
      <c r="F31" s="139">
        <v>617.91809826752467</v>
      </c>
      <c r="G31" s="120">
        <v>304</v>
      </c>
      <c r="H31" s="38"/>
      <c r="I31" s="38"/>
      <c r="J31" s="35" t="str">
        <f t="shared" si="0"/>
        <v>No</v>
      </c>
      <c r="K31" s="18" t="str">
        <f t="shared" si="1"/>
        <v>5154B - Boston Higashi School - Residential Ed.</v>
      </c>
      <c r="L31" s="10" t="s">
        <v>35</v>
      </c>
      <c r="M31" t="str">
        <f t="shared" si="2"/>
        <v>5154B</v>
      </c>
      <c r="N31" s="5"/>
      <c r="P31" s="12"/>
      <c r="Q31" s="11"/>
      <c r="R31" s="11"/>
    </row>
    <row r="32" spans="1:18" s="10" customFormat="1" ht="13.5" customHeight="1" x14ac:dyDescent="0.25">
      <c r="A32" s="111" t="s">
        <v>111</v>
      </c>
      <c r="B32" s="111" t="s">
        <v>91</v>
      </c>
      <c r="C32" s="111" t="s">
        <v>105</v>
      </c>
      <c r="D32" s="111" t="s">
        <v>110</v>
      </c>
      <c r="E32" s="139">
        <v>225531.83408864128</v>
      </c>
      <c r="F32" s="139">
        <v>617.89543585929118</v>
      </c>
      <c r="G32" s="120">
        <v>365</v>
      </c>
      <c r="H32" s="38"/>
      <c r="I32" s="38"/>
      <c r="J32" s="35" t="str">
        <f t="shared" si="0"/>
        <v>No</v>
      </c>
      <c r="K32" s="18" t="str">
        <f t="shared" si="1"/>
        <v>5154C - Boston Higashi School - Residential Ed. 365</v>
      </c>
      <c r="L32" s="10" t="s">
        <v>35</v>
      </c>
      <c r="M32" t="str">
        <f t="shared" si="2"/>
        <v>5154C</v>
      </c>
      <c r="N32" s="5"/>
      <c r="P32" s="12"/>
      <c r="Q32" s="11"/>
      <c r="R32" s="11"/>
    </row>
    <row r="33" spans="1:18" s="10" customFormat="1" ht="13.5" customHeight="1" x14ac:dyDescent="0.25">
      <c r="A33" s="112" t="s">
        <v>104</v>
      </c>
      <c r="B33" s="112" t="s">
        <v>88</v>
      </c>
      <c r="C33" s="112" t="s">
        <v>102</v>
      </c>
      <c r="D33" s="112" t="s">
        <v>103</v>
      </c>
      <c r="E33" s="141">
        <v>90784.134858823221</v>
      </c>
      <c r="F33" s="141">
        <v>458.50573161021828</v>
      </c>
      <c r="G33" s="124">
        <v>198</v>
      </c>
      <c r="H33" s="39"/>
      <c r="I33" s="39"/>
      <c r="J33" s="35" t="str">
        <f t="shared" si="0"/>
        <v>No</v>
      </c>
      <c r="K33" s="18" t="str">
        <f t="shared" si="1"/>
        <v>5157A - Boston College Campus School - Campus School</v>
      </c>
      <c r="L33" s="10" t="s">
        <v>35</v>
      </c>
      <c r="M33" t="str">
        <f t="shared" si="2"/>
        <v>5157A</v>
      </c>
      <c r="N33" s="5"/>
      <c r="P33" s="12"/>
      <c r="Q33" s="11"/>
      <c r="R33" s="11"/>
    </row>
    <row r="34" spans="1:18" s="10" customFormat="1" ht="13.5" customHeight="1" x14ac:dyDescent="0.25">
      <c r="A34" s="112" t="s">
        <v>116</v>
      </c>
      <c r="B34" s="112" t="s">
        <v>88</v>
      </c>
      <c r="C34" s="112" t="s">
        <v>112</v>
      </c>
      <c r="D34" s="112" t="s">
        <v>115</v>
      </c>
      <c r="E34" s="141">
        <v>58762.959699454201</v>
      </c>
      <c r="F34" s="141">
        <v>272.050739349325</v>
      </c>
      <c r="G34" s="124">
        <v>216</v>
      </c>
      <c r="H34" s="39"/>
      <c r="I34" s="39"/>
      <c r="J34" s="35" t="str">
        <f t="shared" si="0"/>
        <v>No</v>
      </c>
      <c r="K34" s="18" t="str">
        <f t="shared" si="1"/>
        <v>5160C - Brandon Residential Treatment Center - Intensive Day</v>
      </c>
      <c r="L34" s="10" t="s">
        <v>35</v>
      </c>
      <c r="M34" t="str">
        <f t="shared" si="2"/>
        <v>5160C</v>
      </c>
      <c r="N34" s="5"/>
      <c r="P34" s="12"/>
      <c r="Q34" s="11"/>
      <c r="R34" s="11"/>
    </row>
    <row r="35" spans="1:18" s="10" customFormat="1" ht="13.5" customHeight="1" x14ac:dyDescent="0.25">
      <c r="A35" s="111" t="s">
        <v>114</v>
      </c>
      <c r="B35" s="111" t="s">
        <v>91</v>
      </c>
      <c r="C35" s="111" t="s">
        <v>112</v>
      </c>
      <c r="D35" s="111" t="s">
        <v>113</v>
      </c>
      <c r="E35" s="139">
        <v>180462.10612546079</v>
      </c>
      <c r="F35" s="139">
        <v>494.41672911085146</v>
      </c>
      <c r="G35" s="120">
        <v>365</v>
      </c>
      <c r="H35" s="38"/>
      <c r="I35" s="38"/>
      <c r="J35" s="35" t="str">
        <f t="shared" si="0"/>
        <v>No</v>
      </c>
      <c r="K35" s="18" t="str">
        <f t="shared" si="1"/>
        <v>5160D - Brandon Residential Treatment Center - Intensive Res.</v>
      </c>
      <c r="L35" s="10" t="s">
        <v>35</v>
      </c>
      <c r="M35" t="str">
        <f t="shared" si="2"/>
        <v>5160D</v>
      </c>
      <c r="N35" s="5"/>
      <c r="P35" s="12"/>
      <c r="Q35" s="11"/>
      <c r="R35" s="11"/>
    </row>
    <row r="36" spans="1:18" s="10" customFormat="1" ht="13.5" customHeight="1" x14ac:dyDescent="0.25">
      <c r="A36" s="111" t="s">
        <v>119</v>
      </c>
      <c r="B36" s="111" t="s">
        <v>88</v>
      </c>
      <c r="C36" s="118" t="s">
        <v>117</v>
      </c>
      <c r="D36" s="111" t="s">
        <v>118</v>
      </c>
      <c r="E36" s="139">
        <v>38231.458465997704</v>
      </c>
      <c r="F36" s="139">
        <v>212.39699147776503</v>
      </c>
      <c r="G36" s="120">
        <v>180</v>
      </c>
      <c r="H36" s="38"/>
      <c r="I36" s="38"/>
      <c r="J36" s="35" t="str">
        <f t="shared" si="0"/>
        <v>No</v>
      </c>
      <c r="K36" s="18" t="str">
        <f t="shared" si="1"/>
        <v>5165A - Broccoli Hall, Inc. - Corwin-Russell</v>
      </c>
      <c r="L36" s="10" t="s">
        <v>35</v>
      </c>
      <c r="M36" t="str">
        <f t="shared" si="2"/>
        <v>5165A</v>
      </c>
      <c r="N36" s="5"/>
      <c r="P36" s="12"/>
      <c r="Q36" s="11"/>
      <c r="R36" s="11"/>
    </row>
    <row r="37" spans="1:18" s="10" customFormat="1" ht="13.5" customHeight="1" x14ac:dyDescent="0.25">
      <c r="A37" s="111" t="s">
        <v>431</v>
      </c>
      <c r="B37" s="111" t="s">
        <v>88</v>
      </c>
      <c r="C37" s="118" t="s">
        <v>429</v>
      </c>
      <c r="D37" s="111" t="s">
        <v>430</v>
      </c>
      <c r="E37" s="139">
        <v>39734.283063568495</v>
      </c>
      <c r="F37" s="139">
        <v>220.74601701982496</v>
      </c>
      <c r="G37" s="120">
        <v>180</v>
      </c>
      <c r="H37" s="39"/>
      <c r="I37" s="39"/>
      <c r="J37" s="35" t="str">
        <f t="shared" si="0"/>
        <v>No</v>
      </c>
      <c r="K37" s="18" t="str">
        <f t="shared" si="1"/>
        <v>5177G - Specialized Education Services, Inc. - High Road School of MA.</v>
      </c>
      <c r="L37" s="10" t="s">
        <v>35</v>
      </c>
      <c r="M37" t="str">
        <f t="shared" si="2"/>
        <v>5177G</v>
      </c>
      <c r="N37" s="5"/>
      <c r="P37" s="12"/>
      <c r="Q37" s="11"/>
      <c r="R37" s="11"/>
    </row>
    <row r="38" spans="1:18" s="10" customFormat="1" ht="13.5" customHeight="1" x14ac:dyDescent="0.25">
      <c r="A38" s="117" t="s">
        <v>432</v>
      </c>
      <c r="B38" s="117" t="s">
        <v>150</v>
      </c>
      <c r="C38" s="117" t="s">
        <v>429</v>
      </c>
      <c r="D38" s="117" t="s">
        <v>430</v>
      </c>
      <c r="E38" s="139">
        <v>6221.4690480470999</v>
      </c>
      <c r="F38" s="139">
        <v>207.38230160156999</v>
      </c>
      <c r="G38" s="125">
        <v>30</v>
      </c>
      <c r="H38" s="39"/>
      <c r="I38" s="39"/>
      <c r="J38" s="35" t="str">
        <f t="shared" si="0"/>
        <v>No</v>
      </c>
      <c r="K38" s="18" t="str">
        <f t="shared" si="1"/>
        <v>5177H - Specialized Education Services, Inc. - High Road School of MA.</v>
      </c>
      <c r="L38" s="10" t="s">
        <v>35</v>
      </c>
      <c r="M38" t="str">
        <f t="shared" si="2"/>
        <v>5177H</v>
      </c>
      <c r="N38" s="5"/>
      <c r="P38" s="12"/>
      <c r="Q38" s="11"/>
      <c r="R38" s="11"/>
    </row>
    <row r="39" spans="1:18" s="10" customFormat="1" ht="13.5" customHeight="1" x14ac:dyDescent="0.25">
      <c r="A39" s="117" t="s">
        <v>134</v>
      </c>
      <c r="B39" s="117" t="s">
        <v>88</v>
      </c>
      <c r="C39" s="117" t="s">
        <v>132</v>
      </c>
      <c r="D39" s="117" t="s">
        <v>133</v>
      </c>
      <c r="E39" s="139">
        <v>90920.618077557592</v>
      </c>
      <c r="F39" s="139">
        <v>402.30361981220176</v>
      </c>
      <c r="G39" s="125">
        <v>226</v>
      </c>
      <c r="H39" s="39"/>
      <c r="I39" s="39"/>
      <c r="J39" s="35" t="str">
        <f t="shared" si="0"/>
        <v>No</v>
      </c>
      <c r="K39" s="18" t="str">
        <f t="shared" si="1"/>
        <v>5224A - Center for Applied Behavioral Instuction - Day Program</v>
      </c>
      <c r="L39" s="10" t="s">
        <v>35</v>
      </c>
      <c r="M39" t="str">
        <f t="shared" si="2"/>
        <v>5224A</v>
      </c>
      <c r="N39" s="5"/>
      <c r="P39" s="12"/>
      <c r="Q39" s="11"/>
      <c r="R39" s="11"/>
    </row>
    <row r="40" spans="1:18" s="10" customFormat="1" ht="13.5" customHeight="1" x14ac:dyDescent="0.25">
      <c r="A40" s="111" t="s">
        <v>435</v>
      </c>
      <c r="B40" s="111" t="s">
        <v>88</v>
      </c>
      <c r="C40" s="111" t="s">
        <v>433</v>
      </c>
      <c r="D40" s="111" t="s">
        <v>434</v>
      </c>
      <c r="E40" s="139">
        <v>72118.64</v>
      </c>
      <c r="F40" s="139">
        <v>327.81200000000001</v>
      </c>
      <c r="G40" s="120">
        <v>220</v>
      </c>
      <c r="H40" s="38"/>
      <c r="I40" s="38"/>
      <c r="J40" s="35" t="str">
        <f t="shared" si="0"/>
        <v>No</v>
      </c>
      <c r="K40" s="18" t="str">
        <f t="shared" si="1"/>
        <v>5227A - Springdale Education Center - Springdale Ed. Center</v>
      </c>
      <c r="L40" s="10" t="s">
        <v>35</v>
      </c>
      <c r="M40" t="str">
        <f t="shared" si="2"/>
        <v>5227A</v>
      </c>
      <c r="N40" s="5"/>
      <c r="P40" s="12"/>
      <c r="Q40" s="11"/>
      <c r="R40" s="11"/>
    </row>
    <row r="41" spans="1:18" s="10" customFormat="1" ht="13.5" customHeight="1" x14ac:dyDescent="0.25">
      <c r="A41" s="111" t="s">
        <v>137</v>
      </c>
      <c r="B41" s="111" t="s">
        <v>88</v>
      </c>
      <c r="C41" s="111" t="s">
        <v>135</v>
      </c>
      <c r="D41" s="111" t="s">
        <v>136</v>
      </c>
      <c r="E41" s="139">
        <v>77122.709619832953</v>
      </c>
      <c r="F41" s="139">
        <v>350.55777099924069</v>
      </c>
      <c r="G41" s="120">
        <v>220</v>
      </c>
      <c r="H41" s="39"/>
      <c r="I41" s="39"/>
      <c r="J41" s="35" t="str">
        <f t="shared" si="0"/>
        <v>No</v>
      </c>
      <c r="K41" s="18" t="str">
        <f t="shared" si="1"/>
        <v>5227B - Center for School Crisis Inter. &amp; Assess. - Center School</v>
      </c>
      <c r="L41" s="10" t="s">
        <v>35</v>
      </c>
      <c r="M41" t="str">
        <f t="shared" si="2"/>
        <v>5227B</v>
      </c>
      <c r="N41" s="5"/>
      <c r="P41" s="12"/>
      <c r="Q41" s="11"/>
      <c r="R41" s="11"/>
    </row>
    <row r="42" spans="1:18" s="10" customFormat="1" ht="13.5" customHeight="1" x14ac:dyDescent="0.25">
      <c r="A42" s="112" t="s">
        <v>206</v>
      </c>
      <c r="B42" s="112" t="s">
        <v>88</v>
      </c>
      <c r="C42" s="118" t="s">
        <v>203</v>
      </c>
      <c r="D42" s="112" t="s">
        <v>88</v>
      </c>
      <c r="E42" s="141">
        <v>60483.9741189165</v>
      </c>
      <c r="F42" s="141">
        <v>280.01839869868752</v>
      </c>
      <c r="G42" s="124">
        <v>216</v>
      </c>
      <c r="H42" s="43"/>
      <c r="I42" s="43"/>
      <c r="J42" s="35" t="str">
        <f t="shared" si="0"/>
        <v>No</v>
      </c>
      <c r="K42" s="18" t="str">
        <f t="shared" si="1"/>
        <v>5238E - F. L. Chamberlain School, Inc. - Day</v>
      </c>
      <c r="L42" s="10" t="s">
        <v>35</v>
      </c>
      <c r="M42" t="str">
        <f t="shared" si="2"/>
        <v>5238E</v>
      </c>
      <c r="N42" s="5"/>
      <c r="P42" s="12"/>
      <c r="Q42" s="11"/>
      <c r="R42" s="11"/>
    </row>
    <row r="43" spans="1:18" s="10" customFormat="1" ht="13.5" customHeight="1" x14ac:dyDescent="0.25">
      <c r="A43" s="112" t="s">
        <v>205</v>
      </c>
      <c r="B43" s="112" t="s">
        <v>91</v>
      </c>
      <c r="C43" s="118" t="s">
        <v>203</v>
      </c>
      <c r="D43" s="112" t="s">
        <v>204</v>
      </c>
      <c r="E43" s="141">
        <v>124833.23728492769</v>
      </c>
      <c r="F43" s="141">
        <v>342.00886927377451</v>
      </c>
      <c r="G43" s="124">
        <v>365</v>
      </c>
      <c r="H43" s="39"/>
      <c r="I43" s="39"/>
      <c r="J43" s="35" t="str">
        <f t="shared" si="0"/>
        <v>No</v>
      </c>
      <c r="K43" s="18" t="str">
        <f t="shared" si="1"/>
        <v>5238F - F. L. Chamberlain School, Inc. - 365 Day Residential</v>
      </c>
      <c r="L43" s="10" t="s">
        <v>35</v>
      </c>
      <c r="M43" t="str">
        <f t="shared" si="2"/>
        <v>5238F</v>
      </c>
      <c r="N43" s="5"/>
      <c r="P43" s="12"/>
      <c r="Q43" s="11"/>
      <c r="R43" s="11"/>
    </row>
    <row r="44" spans="1:18" s="10" customFormat="1" ht="13.5" customHeight="1" x14ac:dyDescent="0.25">
      <c r="A44" s="112" t="s">
        <v>425</v>
      </c>
      <c r="B44" s="112" t="s">
        <v>88</v>
      </c>
      <c r="C44" s="118" t="s">
        <v>423</v>
      </c>
      <c r="D44" s="112" t="s">
        <v>424</v>
      </c>
      <c r="E44" s="141">
        <v>48823.403126141704</v>
      </c>
      <c r="F44" s="141">
        <v>194.51555030335339</v>
      </c>
      <c r="G44" s="124">
        <v>251</v>
      </c>
      <c r="H44" s="38"/>
      <c r="I44" s="38"/>
      <c r="J44" s="35" t="str">
        <f t="shared" si="0"/>
        <v>No</v>
      </c>
      <c r="K44" s="18" t="str">
        <f t="shared" si="1"/>
        <v>5242A - Seven Hills Foundation, Inc. - Groton - Clin Nursery</v>
      </c>
      <c r="L44" s="10" t="s">
        <v>35</v>
      </c>
      <c r="M44" t="str">
        <f t="shared" si="2"/>
        <v>5242A</v>
      </c>
      <c r="N44" s="5"/>
      <c r="P44" s="12"/>
      <c r="Q44" s="11"/>
      <c r="R44" s="11"/>
    </row>
    <row r="45" spans="1:18" s="10" customFormat="1" ht="13.5" customHeight="1" x14ac:dyDescent="0.25">
      <c r="A45" s="112" t="s">
        <v>142</v>
      </c>
      <c r="B45" s="112" t="s">
        <v>88</v>
      </c>
      <c r="C45" s="118" t="s">
        <v>138</v>
      </c>
      <c r="D45" s="112" t="s">
        <v>141</v>
      </c>
      <c r="E45" s="141">
        <v>49603.1094881307</v>
      </c>
      <c r="F45" s="141">
        <v>229.64402540801251</v>
      </c>
      <c r="G45" s="124">
        <v>216</v>
      </c>
      <c r="H45" s="38"/>
      <c r="I45" s="38"/>
      <c r="J45" s="35" t="str">
        <f t="shared" si="0"/>
        <v>No</v>
      </c>
      <c r="K45" s="18" t="str">
        <f t="shared" si="1"/>
        <v>5249A - Children's Study Home - Mill Pond Day Program</v>
      </c>
      <c r="L45" s="10" t="s">
        <v>35</v>
      </c>
      <c r="M45" t="str">
        <f t="shared" si="2"/>
        <v>5249A</v>
      </c>
      <c r="N45" s="5"/>
      <c r="P45" s="12"/>
      <c r="Q45" s="11"/>
      <c r="R45" s="11"/>
    </row>
    <row r="46" spans="1:18" s="10" customFormat="1" ht="13.5" customHeight="1" x14ac:dyDescent="0.25">
      <c r="A46" s="112" t="s">
        <v>140</v>
      </c>
      <c r="B46" s="112" t="s">
        <v>88</v>
      </c>
      <c r="C46" s="118" t="s">
        <v>138</v>
      </c>
      <c r="D46" s="112" t="s">
        <v>139</v>
      </c>
      <c r="E46" s="141">
        <v>42446.68</v>
      </c>
      <c r="F46" s="141">
        <v>235.8148888888889</v>
      </c>
      <c r="G46" s="124">
        <v>180</v>
      </c>
      <c r="H46" s="38"/>
      <c r="I46" s="38"/>
      <c r="J46" s="35" t="str">
        <f t="shared" si="0"/>
        <v>No</v>
      </c>
      <c r="K46" s="18" t="str">
        <f t="shared" si="1"/>
        <v>5249G - Children's Study Home - Curtis Blake Day School</v>
      </c>
      <c r="L46" s="10" t="s">
        <v>35</v>
      </c>
      <c r="M46" t="str">
        <f t="shared" si="2"/>
        <v>5249G</v>
      </c>
      <c r="N46" s="5"/>
      <c r="P46" s="12"/>
      <c r="Q46" s="11"/>
      <c r="R46" s="11"/>
    </row>
    <row r="47" spans="1:18" s="10" customFormat="1" ht="13.5" customHeight="1" x14ac:dyDescent="0.25">
      <c r="A47" s="112" t="s">
        <v>382</v>
      </c>
      <c r="B47" s="112" t="s">
        <v>88</v>
      </c>
      <c r="C47" s="118" t="s">
        <v>381</v>
      </c>
      <c r="D47" s="112" t="s">
        <v>133</v>
      </c>
      <c r="E47" s="141">
        <v>86487.578442739788</v>
      </c>
      <c r="F47" s="141">
        <v>436.80595173100903</v>
      </c>
      <c r="G47" s="124">
        <v>198</v>
      </c>
      <c r="H47" s="38"/>
      <c r="I47" s="38"/>
      <c r="J47" s="35" t="str">
        <f t="shared" si="0"/>
        <v>No</v>
      </c>
      <c r="K47" s="18" t="str">
        <f t="shared" si="1"/>
        <v>5253A - Professional Ctr. for Handicapped Child. - Day Program</v>
      </c>
      <c r="L47" s="10" t="s">
        <v>35</v>
      </c>
      <c r="M47" t="str">
        <f t="shared" si="2"/>
        <v>5253A</v>
      </c>
      <c r="N47" s="5"/>
      <c r="P47" s="12"/>
      <c r="Q47" s="11"/>
      <c r="R47" s="11"/>
    </row>
    <row r="48" spans="1:18" s="10" customFormat="1" ht="13.5" customHeight="1" x14ac:dyDescent="0.25">
      <c r="A48" s="112" t="s">
        <v>144</v>
      </c>
      <c r="B48" s="112" t="s">
        <v>88</v>
      </c>
      <c r="C48" s="118" t="s">
        <v>143</v>
      </c>
      <c r="D48" s="112" t="s">
        <v>106</v>
      </c>
      <c r="E48" s="141">
        <v>46173.450315452559</v>
      </c>
      <c r="F48" s="141">
        <v>256.51916841918086</v>
      </c>
      <c r="G48" s="124">
        <v>180</v>
      </c>
      <c r="H48" s="38"/>
      <c r="I48" s="38"/>
      <c r="J48" s="35" t="str">
        <f t="shared" si="0"/>
        <v>No</v>
      </c>
      <c r="K48" s="18" t="str">
        <f t="shared" si="1"/>
        <v>5257A - Clarke School for the Deaf - Day Education</v>
      </c>
      <c r="L48" s="10" t="s">
        <v>35</v>
      </c>
      <c r="M48" t="str">
        <f t="shared" si="2"/>
        <v>5257A</v>
      </c>
      <c r="N48" s="5"/>
      <c r="P48" s="12"/>
      <c r="Q48" s="11"/>
      <c r="R48" s="11"/>
    </row>
    <row r="49" spans="1:18" s="10" customFormat="1" ht="13.5" customHeight="1" x14ac:dyDescent="0.25">
      <c r="A49" s="112" t="s">
        <v>146</v>
      </c>
      <c r="B49" s="112" t="s">
        <v>88</v>
      </c>
      <c r="C49" s="118" t="s">
        <v>143</v>
      </c>
      <c r="D49" s="112" t="s">
        <v>145</v>
      </c>
      <c r="E49" s="141">
        <v>37846.259550690753</v>
      </c>
      <c r="F49" s="141">
        <v>191.14272500348866</v>
      </c>
      <c r="G49" s="124">
        <v>198</v>
      </c>
      <c r="H49" s="38"/>
      <c r="I49" s="38"/>
      <c r="J49" s="35" t="str">
        <f t="shared" si="0"/>
        <v>No</v>
      </c>
      <c r="K49" s="18" t="str">
        <f t="shared" si="1"/>
        <v>5257B - Clarke School for the Deaf - Preschool</v>
      </c>
      <c r="L49" s="10" t="s">
        <v>35</v>
      </c>
      <c r="M49" t="str">
        <f t="shared" si="2"/>
        <v>5257B</v>
      </c>
      <c r="N49" s="5"/>
      <c r="P49" s="12"/>
      <c r="Q49" s="11"/>
      <c r="R49" s="11"/>
    </row>
    <row r="50" spans="1:18" s="10" customFormat="1" ht="13.5" customHeight="1" x14ac:dyDescent="0.25">
      <c r="A50" s="111" t="s">
        <v>148</v>
      </c>
      <c r="B50" s="111" t="s">
        <v>88</v>
      </c>
      <c r="C50" s="111" t="s">
        <v>143</v>
      </c>
      <c r="D50" s="111" t="s">
        <v>147</v>
      </c>
      <c r="E50" s="139">
        <v>36470.485859389388</v>
      </c>
      <c r="F50" s="139">
        <v>189.95044718431973</v>
      </c>
      <c r="G50" s="120">
        <v>192</v>
      </c>
      <c r="H50" s="38"/>
      <c r="I50" s="38"/>
      <c r="J50" s="35" t="str">
        <f t="shared" si="0"/>
        <v>No</v>
      </c>
      <c r="K50" s="18" t="str">
        <f t="shared" si="1"/>
        <v>5257D - Clarke School for the Deaf - Clarke School East</v>
      </c>
      <c r="L50" s="10" t="s">
        <v>35</v>
      </c>
      <c r="M50" t="str">
        <f t="shared" si="2"/>
        <v>5257D</v>
      </c>
      <c r="N50" s="5"/>
      <c r="P50" s="12"/>
      <c r="Q50" s="11"/>
      <c r="R50" s="11"/>
    </row>
    <row r="51" spans="1:18" s="10" customFormat="1" ht="13.5" customHeight="1" x14ac:dyDescent="0.25">
      <c r="A51" s="111" t="s">
        <v>153</v>
      </c>
      <c r="B51" s="111" t="s">
        <v>88</v>
      </c>
      <c r="C51" s="111" t="s">
        <v>149</v>
      </c>
      <c r="D51" s="111" t="s">
        <v>152</v>
      </c>
      <c r="E51" s="139">
        <v>48548.601329515201</v>
      </c>
      <c r="F51" s="139">
        <v>269.71445183064003</v>
      </c>
      <c r="G51" s="120">
        <v>180</v>
      </c>
      <c r="H51" s="39"/>
      <c r="I51" s="39"/>
      <c r="J51" s="35" t="str">
        <f t="shared" si="0"/>
        <v>No</v>
      </c>
      <c r="K51" s="18" t="str">
        <f t="shared" si="1"/>
        <v>5258A - Clearway School, Inc. - 766 School</v>
      </c>
      <c r="L51" s="10" t="s">
        <v>35</v>
      </c>
      <c r="M51" t="str">
        <f t="shared" si="2"/>
        <v>5258A</v>
      </c>
      <c r="N51" s="5"/>
      <c r="P51" s="12"/>
      <c r="Q51" s="11"/>
      <c r="R51" s="11"/>
    </row>
    <row r="52" spans="1:18" s="10" customFormat="1" ht="13.5" customHeight="1" x14ac:dyDescent="0.25">
      <c r="A52" s="111" t="s">
        <v>151</v>
      </c>
      <c r="B52" s="111" t="s">
        <v>150</v>
      </c>
      <c r="C52" s="118" t="s">
        <v>149</v>
      </c>
      <c r="D52" s="111" t="s">
        <v>150</v>
      </c>
      <c r="E52" s="139">
        <v>5608.8859313412004</v>
      </c>
      <c r="F52" s="139">
        <v>233.70358047255002</v>
      </c>
      <c r="G52" s="120">
        <v>24</v>
      </c>
      <c r="H52" s="39"/>
      <c r="I52" s="39"/>
      <c r="J52" s="35" t="str">
        <f t="shared" si="0"/>
        <v>No</v>
      </c>
      <c r="K52" s="18" t="str">
        <f t="shared" si="1"/>
        <v>5258B - Clearway School, Inc. - Summer</v>
      </c>
      <c r="L52" s="10" t="s">
        <v>35</v>
      </c>
      <c r="M52" t="str">
        <f t="shared" si="2"/>
        <v>5258B</v>
      </c>
      <c r="N52" s="5"/>
      <c r="P52" s="12"/>
      <c r="Q52" s="11"/>
      <c r="R52" s="11"/>
    </row>
    <row r="53" spans="1:18" s="10" customFormat="1" ht="13.5" customHeight="1" x14ac:dyDescent="0.25">
      <c r="A53" s="111" t="s">
        <v>157</v>
      </c>
      <c r="B53" s="111" t="s">
        <v>88</v>
      </c>
      <c r="C53" s="118" t="s">
        <v>154</v>
      </c>
      <c r="D53" s="111" t="s">
        <v>156</v>
      </c>
      <c r="E53" s="139">
        <v>77506.093075076074</v>
      </c>
      <c r="F53" s="139">
        <v>430.58940597264484</v>
      </c>
      <c r="G53" s="120">
        <v>180</v>
      </c>
      <c r="H53" s="39"/>
      <c r="I53" s="39"/>
      <c r="J53" s="35" t="str">
        <f t="shared" si="0"/>
        <v>No</v>
      </c>
      <c r="K53" s="18" t="str">
        <f t="shared" si="1"/>
        <v>5265A - Community Therapeutic Day School - Day School</v>
      </c>
      <c r="L53" s="10" t="s">
        <v>35</v>
      </c>
      <c r="M53" t="str">
        <f t="shared" si="2"/>
        <v>5265A</v>
      </c>
      <c r="N53" s="5"/>
      <c r="P53" s="12"/>
      <c r="Q53" s="11"/>
      <c r="R53" s="11"/>
    </row>
    <row r="54" spans="1:18" s="10" customFormat="1" ht="13.5" customHeight="1" x14ac:dyDescent="0.25">
      <c r="A54" s="111" t="s">
        <v>155</v>
      </c>
      <c r="B54" s="111" t="s">
        <v>150</v>
      </c>
      <c r="C54" s="118" t="s">
        <v>154</v>
      </c>
      <c r="D54" s="111" t="s">
        <v>150</v>
      </c>
      <c r="E54" s="139">
        <v>6896.0760365223005</v>
      </c>
      <c r="F54" s="139">
        <v>344.80380182611503</v>
      </c>
      <c r="G54" s="120">
        <v>20</v>
      </c>
      <c r="H54" s="39"/>
      <c r="I54" s="39"/>
      <c r="J54" s="35" t="str">
        <f t="shared" si="0"/>
        <v>No</v>
      </c>
      <c r="K54" s="18" t="str">
        <f t="shared" si="1"/>
        <v>5265B - Community Therapeutic Day School - Summer</v>
      </c>
      <c r="L54" s="10" t="s">
        <v>35</v>
      </c>
      <c r="M54" t="str">
        <f t="shared" si="2"/>
        <v>5265B</v>
      </c>
      <c r="N54" s="5"/>
      <c r="P54" s="12"/>
      <c r="Q54" s="11"/>
      <c r="R54" s="11"/>
    </row>
    <row r="55" spans="1:18" s="10" customFormat="1" ht="13.5" customHeight="1" x14ac:dyDescent="0.25">
      <c r="A55" s="122" t="s">
        <v>173</v>
      </c>
      <c r="B55" s="113" t="s">
        <v>88</v>
      </c>
      <c r="C55" s="110" t="s">
        <v>171</v>
      </c>
      <c r="D55" s="113" t="s">
        <v>172</v>
      </c>
      <c r="E55" s="139">
        <v>107815.0544284887</v>
      </c>
      <c r="F55" s="139">
        <v>477.05776295791458</v>
      </c>
      <c r="G55" s="122">
        <v>226</v>
      </c>
      <c r="H55" s="39"/>
      <c r="I55" s="39"/>
      <c r="J55" s="35" t="str">
        <f t="shared" si="0"/>
        <v>No</v>
      </c>
      <c r="K55" s="18" t="str">
        <f t="shared" si="1"/>
        <v>5272A - Crossroads School  Children, Inc. - Crossroads School</v>
      </c>
      <c r="L55" s="10" t="s">
        <v>35</v>
      </c>
      <c r="M55" t="str">
        <f t="shared" si="2"/>
        <v>5272A</v>
      </c>
      <c r="N55" s="5"/>
      <c r="P55" s="12"/>
      <c r="Q55" s="11"/>
      <c r="R55" s="11"/>
    </row>
    <row r="56" spans="1:18" s="10" customFormat="1" ht="13.5" customHeight="1" x14ac:dyDescent="0.25">
      <c r="A56" s="122" t="s">
        <v>166</v>
      </c>
      <c r="B56" s="113" t="s">
        <v>88</v>
      </c>
      <c r="C56" s="110" t="s">
        <v>164</v>
      </c>
      <c r="D56" s="113" t="s">
        <v>165</v>
      </c>
      <c r="E56" s="139">
        <v>78381.2110990113</v>
      </c>
      <c r="F56" s="139">
        <v>435.45117277228502</v>
      </c>
      <c r="G56" s="122">
        <v>180</v>
      </c>
      <c r="H56" s="39"/>
      <c r="I56" s="39"/>
      <c r="J56" s="35" t="str">
        <f t="shared" si="0"/>
        <v>No</v>
      </c>
      <c r="K56" s="18" t="str">
        <f t="shared" si="1"/>
        <v>5274A - Cotting School, Inc. - Cotting Day</v>
      </c>
      <c r="L56" s="10" t="s">
        <v>35</v>
      </c>
      <c r="M56" t="str">
        <f t="shared" si="2"/>
        <v>5274A</v>
      </c>
      <c r="N56" s="5"/>
      <c r="P56" s="12"/>
      <c r="Q56" s="11"/>
      <c r="R56" s="11"/>
    </row>
    <row r="57" spans="1:18" s="10" customFormat="1" ht="13.5" customHeight="1" x14ac:dyDescent="0.25">
      <c r="A57" s="121" t="s">
        <v>168</v>
      </c>
      <c r="B57" s="114" t="s">
        <v>150</v>
      </c>
      <c r="C57" s="110" t="s">
        <v>164</v>
      </c>
      <c r="D57" s="114" t="s">
        <v>167</v>
      </c>
      <c r="E57" s="139">
        <v>7547.7369970727996</v>
      </c>
      <c r="F57" s="139">
        <v>301.90947988291197</v>
      </c>
      <c r="G57" s="121">
        <v>25</v>
      </c>
      <c r="H57" s="39"/>
      <c r="I57" s="39"/>
      <c r="J57" s="35" t="str">
        <f t="shared" si="0"/>
        <v>No</v>
      </c>
      <c r="K57" s="18" t="str">
        <f t="shared" si="1"/>
        <v>5274B - Cotting School, Inc. - Cotting Summer</v>
      </c>
      <c r="L57" s="10" t="s">
        <v>35</v>
      </c>
      <c r="M57" t="str">
        <f t="shared" si="2"/>
        <v>5274B</v>
      </c>
      <c r="N57" s="5"/>
      <c r="P57" s="12"/>
      <c r="Q57" s="11"/>
      <c r="R57" s="11"/>
    </row>
    <row r="58" spans="1:18" s="10" customFormat="1" ht="13.5" customHeight="1" x14ac:dyDescent="0.25">
      <c r="A58" s="120" t="s">
        <v>170</v>
      </c>
      <c r="B58" s="111" t="s">
        <v>130</v>
      </c>
      <c r="C58" s="110" t="s">
        <v>164</v>
      </c>
      <c r="D58" s="110" t="s">
        <v>169</v>
      </c>
      <c r="E58" s="139">
        <v>95371.898194510199</v>
      </c>
      <c r="F58" s="139">
        <v>529.84387885838998</v>
      </c>
      <c r="G58" s="119">
        <v>180</v>
      </c>
      <c r="H58" s="39"/>
      <c r="I58" s="39"/>
      <c r="J58" s="35" t="str">
        <f t="shared" si="0"/>
        <v>No</v>
      </c>
      <c r="K58" s="18" t="str">
        <f t="shared" si="1"/>
        <v>5274E - Cotting School, Inc. - Hopehouse</v>
      </c>
      <c r="L58" s="10" t="s">
        <v>35</v>
      </c>
      <c r="M58" t="str">
        <f t="shared" si="2"/>
        <v>5274E</v>
      </c>
      <c r="N58" s="5"/>
      <c r="P58" s="12"/>
      <c r="Q58" s="11"/>
      <c r="R58" s="11"/>
    </row>
    <row r="59" spans="1:18" s="10" customFormat="1" ht="13.5" customHeight="1" x14ac:dyDescent="0.25">
      <c r="A59" s="120" t="s">
        <v>485</v>
      </c>
      <c r="B59" s="110" t="s">
        <v>91</v>
      </c>
      <c r="C59" s="110" t="s">
        <v>486</v>
      </c>
      <c r="D59" s="110" t="s">
        <v>130</v>
      </c>
      <c r="E59" s="139">
        <v>120541.25</v>
      </c>
      <c r="F59" s="139">
        <v>330.25</v>
      </c>
      <c r="G59" s="119">
        <v>365</v>
      </c>
      <c r="H59" s="39"/>
      <c r="I59" s="39"/>
      <c r="J59" s="35" t="str">
        <f t="shared" si="0"/>
        <v>No</v>
      </c>
      <c r="K59" s="18" t="str">
        <f t="shared" si="1"/>
        <v>5276A - Crotched Mountain Rehabilitation - Residential</v>
      </c>
      <c r="L59" s="10" t="s">
        <v>35</v>
      </c>
      <c r="M59" t="str">
        <f t="shared" si="2"/>
        <v>5276A</v>
      </c>
      <c r="N59" s="5"/>
      <c r="P59" s="12"/>
      <c r="Q59" s="11"/>
      <c r="R59" s="11"/>
    </row>
    <row r="60" spans="1:18" s="10" customFormat="1" ht="13.5" customHeight="1" x14ac:dyDescent="0.25">
      <c r="A60" s="120" t="s">
        <v>487</v>
      </c>
      <c r="B60" s="111" t="s">
        <v>91</v>
      </c>
      <c r="C60" s="110" t="s">
        <v>486</v>
      </c>
      <c r="D60" s="110" t="s">
        <v>488</v>
      </c>
      <c r="E60" s="139">
        <v>358130</v>
      </c>
      <c r="F60" s="139">
        <v>981.17808219178085</v>
      </c>
      <c r="G60" s="119">
        <v>365</v>
      </c>
      <c r="H60" s="38"/>
      <c r="I60" s="38"/>
      <c r="J60" s="35" t="str">
        <f t="shared" si="0"/>
        <v>No</v>
      </c>
      <c r="K60" s="18" t="str">
        <f t="shared" si="1"/>
        <v>5276B - Crotched Mountain Rehabilitation - Medic. Involve</v>
      </c>
      <c r="L60" s="10" t="s">
        <v>35</v>
      </c>
      <c r="M60" t="str">
        <f t="shared" si="2"/>
        <v>5276B</v>
      </c>
      <c r="N60" s="5"/>
      <c r="P60" s="12"/>
      <c r="Q60" s="11"/>
      <c r="R60" s="11"/>
    </row>
    <row r="61" spans="1:18" s="10" customFormat="1" ht="13.5" customHeight="1" x14ac:dyDescent="0.25">
      <c r="A61" s="120" t="s">
        <v>489</v>
      </c>
      <c r="B61" s="111" t="s">
        <v>88</v>
      </c>
      <c r="C61" s="111" t="s">
        <v>486</v>
      </c>
      <c r="D61" s="111" t="s">
        <v>88</v>
      </c>
      <c r="E61" s="139">
        <v>91115.199999999997</v>
      </c>
      <c r="F61" s="139">
        <v>414.15999999999997</v>
      </c>
      <c r="G61" s="120">
        <v>220</v>
      </c>
      <c r="H61" s="40"/>
      <c r="I61" s="40"/>
      <c r="J61" s="35" t="str">
        <f t="shared" si="0"/>
        <v>No</v>
      </c>
      <c r="K61" s="18" t="str">
        <f t="shared" si="1"/>
        <v>5276D - Crotched Mountain Rehabilitation - Day</v>
      </c>
      <c r="L61" s="10" t="s">
        <v>35</v>
      </c>
      <c r="M61" t="str">
        <f t="shared" si="2"/>
        <v>5276D</v>
      </c>
      <c r="N61" s="5"/>
      <c r="P61" s="12"/>
      <c r="Q61" s="11"/>
      <c r="R61" s="11"/>
    </row>
    <row r="62" spans="1:18" s="10" customFormat="1" ht="13.5" customHeight="1" x14ac:dyDescent="0.25">
      <c r="A62" s="120" t="s">
        <v>129</v>
      </c>
      <c r="B62" s="111" t="s">
        <v>88</v>
      </c>
      <c r="C62" s="111" t="s">
        <v>125</v>
      </c>
      <c r="D62" s="111" t="s">
        <v>128</v>
      </c>
      <c r="E62" s="139">
        <v>75902.209081679684</v>
      </c>
      <c r="F62" s="139">
        <v>351.39911611888743</v>
      </c>
      <c r="G62" s="120">
        <v>216</v>
      </c>
      <c r="H62" s="43"/>
      <c r="I62" s="43"/>
      <c r="J62" s="35" t="str">
        <f t="shared" si="0"/>
        <v>No</v>
      </c>
      <c r="K62" s="18" t="str">
        <f t="shared" si="1"/>
        <v>5296A - Cardinal Cushing School &amp; Training Ctr. - Day/Vocational</v>
      </c>
      <c r="L62" s="10" t="s">
        <v>35</v>
      </c>
      <c r="M62" t="str">
        <f t="shared" si="2"/>
        <v>5296A</v>
      </c>
      <c r="N62" s="5"/>
      <c r="P62" s="12"/>
      <c r="Q62" s="11"/>
      <c r="R62" s="11"/>
    </row>
    <row r="63" spans="1:18" s="10" customFormat="1" ht="13.5" customHeight="1" x14ac:dyDescent="0.25">
      <c r="A63" s="120" t="s">
        <v>131</v>
      </c>
      <c r="B63" s="111" t="s">
        <v>91</v>
      </c>
      <c r="C63" s="111" t="s">
        <v>125</v>
      </c>
      <c r="D63" s="111" t="s">
        <v>130</v>
      </c>
      <c r="E63" s="139">
        <v>204260.88697748102</v>
      </c>
      <c r="F63" s="139">
        <v>559.61886843145487</v>
      </c>
      <c r="G63" s="120">
        <v>365</v>
      </c>
      <c r="H63" s="41"/>
      <c r="I63" s="41"/>
      <c r="J63" s="35" t="str">
        <f t="shared" si="0"/>
        <v>No</v>
      </c>
      <c r="K63" s="18" t="str">
        <f t="shared" si="1"/>
        <v>5296C - Cardinal Cushing School &amp; Training Ctr. - Residential</v>
      </c>
      <c r="L63" s="10" t="s">
        <v>35</v>
      </c>
      <c r="M63" t="str">
        <f t="shared" si="2"/>
        <v>5296C</v>
      </c>
      <c r="N63" s="5"/>
      <c r="P63" s="12"/>
      <c r="Q63" s="11"/>
      <c r="R63" s="11"/>
    </row>
    <row r="64" spans="1:18" s="10" customFormat="1" ht="13.5" customHeight="1" x14ac:dyDescent="0.25">
      <c r="A64" s="120" t="s">
        <v>581</v>
      </c>
      <c r="B64" s="111" t="s">
        <v>91</v>
      </c>
      <c r="C64" s="111" t="s">
        <v>125</v>
      </c>
      <c r="D64" s="111" t="s">
        <v>130</v>
      </c>
      <c r="E64" s="139">
        <f>+F64*G64</f>
        <v>176279.94355590828</v>
      </c>
      <c r="F64" s="139">
        <v>559.61886843145487</v>
      </c>
      <c r="G64" s="120">
        <v>315</v>
      </c>
      <c r="H64" s="39"/>
      <c r="I64" s="39"/>
      <c r="J64" s="35" t="str">
        <f t="shared" ref="J64:J127" si="3">IF(C64&lt;&gt;"Summer", "No", "Yes")</f>
        <v>No</v>
      </c>
      <c r="K64" s="18" t="str">
        <f t="shared" ref="K64:K127" si="4">A64&amp; " - "&amp;C64 &amp; " - "&amp;D64</f>
        <v>5296E - Cardinal Cushing School &amp; Training Ctr. - Residential</v>
      </c>
      <c r="L64" s="10" t="s">
        <v>35</v>
      </c>
      <c r="M64" t="str">
        <f t="shared" ref="M64:M127" si="5">TRIM(A64)</f>
        <v>5296E</v>
      </c>
      <c r="N64" s="5"/>
      <c r="P64" s="12"/>
      <c r="Q64" s="11"/>
      <c r="R64" s="11"/>
    </row>
    <row r="65" spans="1:18" s="10" customFormat="1" ht="13.5" customHeight="1" x14ac:dyDescent="0.25">
      <c r="A65" s="120" t="s">
        <v>582</v>
      </c>
      <c r="B65" s="111" t="s">
        <v>91</v>
      </c>
      <c r="C65" s="111" t="s">
        <v>125</v>
      </c>
      <c r="D65" s="111" t="s">
        <v>130</v>
      </c>
      <c r="E65" s="139">
        <f>+F65*G65</f>
        <v>157252.90202923882</v>
      </c>
      <c r="F65" s="139">
        <v>559.61886843145487</v>
      </c>
      <c r="G65" s="120">
        <v>281</v>
      </c>
      <c r="H65" s="39"/>
      <c r="I65" s="39"/>
      <c r="J65" s="35" t="str">
        <f t="shared" si="3"/>
        <v>No</v>
      </c>
      <c r="K65" s="18" t="str">
        <f t="shared" si="4"/>
        <v>5296F - Cardinal Cushing School &amp; Training Ctr. - Residential</v>
      </c>
      <c r="L65" s="10" t="s">
        <v>35</v>
      </c>
      <c r="M65" t="str">
        <f t="shared" si="5"/>
        <v>5296F</v>
      </c>
      <c r="N65" s="5"/>
      <c r="P65" s="12"/>
      <c r="Q65" s="11"/>
      <c r="R65" s="11"/>
    </row>
    <row r="66" spans="1:18" s="10" customFormat="1" ht="13.5" customHeight="1" x14ac:dyDescent="0.25">
      <c r="A66" s="126" t="s">
        <v>176</v>
      </c>
      <c r="B66" s="115" t="s">
        <v>91</v>
      </c>
      <c r="C66" s="115" t="s">
        <v>174</v>
      </c>
      <c r="D66" s="115" t="s">
        <v>175</v>
      </c>
      <c r="E66" s="139">
        <v>279923.52872460778</v>
      </c>
      <c r="F66" s="139">
        <v>766.91377732769251</v>
      </c>
      <c r="G66" s="123">
        <v>365</v>
      </c>
      <c r="H66" s="39"/>
      <c r="I66" s="39"/>
      <c r="J66" s="35" t="str">
        <f t="shared" si="3"/>
        <v>No</v>
      </c>
      <c r="K66" s="18" t="str">
        <f t="shared" si="4"/>
        <v>5297A - Crystal Springs, Inc. - Main Program</v>
      </c>
      <c r="L66" s="10" t="s">
        <v>35</v>
      </c>
      <c r="M66" t="str">
        <f t="shared" si="5"/>
        <v>5297A</v>
      </c>
      <c r="N66" s="5"/>
      <c r="P66" s="12"/>
      <c r="Q66" s="11"/>
      <c r="R66" s="11"/>
    </row>
    <row r="67" spans="1:18" s="10" customFormat="1" ht="13.5" customHeight="1" x14ac:dyDescent="0.25">
      <c r="A67" s="120" t="s">
        <v>198</v>
      </c>
      <c r="B67" s="110" t="s">
        <v>91</v>
      </c>
      <c r="C67" s="110" t="s">
        <v>196</v>
      </c>
      <c r="D67" s="110" t="s">
        <v>197</v>
      </c>
      <c r="E67" s="139">
        <v>164629.1287195335</v>
      </c>
      <c r="F67" s="139">
        <v>451.03870882063973</v>
      </c>
      <c r="G67" s="119">
        <v>365</v>
      </c>
      <c r="H67" s="39"/>
      <c r="I67" s="39"/>
      <c r="J67" s="35" t="str">
        <f t="shared" si="3"/>
        <v>No</v>
      </c>
      <c r="K67" s="18" t="str">
        <f t="shared" si="4"/>
        <v>5303A - Fall River Deaconess, Inc. - Residential Program</v>
      </c>
      <c r="L67" s="10" t="s">
        <v>35</v>
      </c>
      <c r="M67" t="str">
        <f t="shared" si="5"/>
        <v>5303A</v>
      </c>
      <c r="N67" s="5"/>
      <c r="P67" s="12"/>
      <c r="Q67" s="11"/>
      <c r="R67" s="11"/>
    </row>
    <row r="68" spans="1:18" s="10" customFormat="1" ht="13.5" customHeight="1" x14ac:dyDescent="0.25">
      <c r="A68" s="120" t="s">
        <v>199</v>
      </c>
      <c r="B68" s="110" t="s">
        <v>88</v>
      </c>
      <c r="C68" s="115" t="s">
        <v>196</v>
      </c>
      <c r="D68" s="110" t="s">
        <v>133</v>
      </c>
      <c r="E68" s="139">
        <v>58028.004045777612</v>
      </c>
      <c r="F68" s="139">
        <v>268.64816687860008</v>
      </c>
      <c r="G68" s="119">
        <v>216</v>
      </c>
      <c r="H68" s="39"/>
      <c r="I68" s="39"/>
      <c r="J68" s="35" t="str">
        <f t="shared" si="3"/>
        <v>No</v>
      </c>
      <c r="K68" s="18" t="str">
        <f t="shared" si="4"/>
        <v>5303C - Fall River Deaconess, Inc. - Day Program</v>
      </c>
      <c r="L68" s="10" t="s">
        <v>35</v>
      </c>
      <c r="M68" t="str">
        <f t="shared" si="5"/>
        <v>5303C</v>
      </c>
      <c r="N68" s="5"/>
      <c r="P68" s="12"/>
      <c r="Q68" s="11"/>
      <c r="R68" s="11"/>
    </row>
    <row r="69" spans="1:18" s="10" customFormat="1" ht="13.5" customHeight="1" x14ac:dyDescent="0.25">
      <c r="A69" s="120" t="s">
        <v>416</v>
      </c>
      <c r="B69" s="110" t="s">
        <v>88</v>
      </c>
      <c r="C69" s="115" t="s">
        <v>414</v>
      </c>
      <c r="D69" s="110" t="s">
        <v>415</v>
      </c>
      <c r="E69" s="139">
        <v>71099.520363265125</v>
      </c>
      <c r="F69" s="139">
        <v>394.99733535147294</v>
      </c>
      <c r="G69" s="119">
        <v>180</v>
      </c>
      <c r="H69" s="39"/>
      <c r="I69" s="39"/>
      <c r="J69" s="35" t="str">
        <f t="shared" si="3"/>
        <v>No</v>
      </c>
      <c r="K69" s="18" t="str">
        <f t="shared" si="4"/>
        <v>5306B - Schools for Children - Dearborn Academy</v>
      </c>
      <c r="L69" s="10" t="s">
        <v>35</v>
      </c>
      <c r="M69" t="str">
        <f t="shared" si="5"/>
        <v>5306B</v>
      </c>
      <c r="N69" s="5"/>
      <c r="P69" s="12"/>
      <c r="Q69" s="11"/>
      <c r="R69" s="11"/>
    </row>
    <row r="70" spans="1:18" s="10" customFormat="1" ht="13.5" customHeight="1" x14ac:dyDescent="0.25">
      <c r="A70" s="126" t="s">
        <v>418</v>
      </c>
      <c r="B70" s="115" t="s">
        <v>150</v>
      </c>
      <c r="C70" s="115" t="s">
        <v>414</v>
      </c>
      <c r="D70" s="115" t="s">
        <v>417</v>
      </c>
      <c r="E70" s="142">
        <v>5614.0589154545996</v>
      </c>
      <c r="F70" s="142">
        <v>187.13529718181999</v>
      </c>
      <c r="G70" s="123">
        <v>30</v>
      </c>
      <c r="H70" s="39"/>
      <c r="I70" s="39"/>
      <c r="J70" s="35" t="str">
        <f t="shared" si="3"/>
        <v>No</v>
      </c>
      <c r="K70" s="18" t="str">
        <f t="shared" si="4"/>
        <v>5306C - Schools for Children - Dearborn Summer</v>
      </c>
      <c r="L70" s="10" t="s">
        <v>35</v>
      </c>
      <c r="M70" t="str">
        <f t="shared" si="5"/>
        <v>5306C</v>
      </c>
      <c r="N70" s="5"/>
      <c r="P70" s="12"/>
      <c r="Q70" s="11"/>
      <c r="R70" s="11"/>
    </row>
    <row r="71" spans="1:18" s="10" customFormat="1" ht="13.5" customHeight="1" x14ac:dyDescent="0.25">
      <c r="A71" s="126" t="s">
        <v>420</v>
      </c>
      <c r="B71" s="115" t="s">
        <v>88</v>
      </c>
      <c r="C71" s="115" t="s">
        <v>414</v>
      </c>
      <c r="D71" s="115" t="s">
        <v>419</v>
      </c>
      <c r="E71" s="142">
        <v>68148.38</v>
      </c>
      <c r="F71" s="142">
        <v>378.60211111111113</v>
      </c>
      <c r="G71" s="123">
        <v>180</v>
      </c>
      <c r="H71" s="39"/>
      <c r="I71" s="39"/>
      <c r="J71" s="35" t="str">
        <f t="shared" si="3"/>
        <v>No</v>
      </c>
      <c r="K71" s="18" t="str">
        <f t="shared" si="4"/>
        <v>5306D - Schools for Children - Seaport Campus</v>
      </c>
      <c r="L71" s="10" t="s">
        <v>35</v>
      </c>
      <c r="M71" t="str">
        <f t="shared" si="5"/>
        <v>5306D</v>
      </c>
      <c r="N71" s="5"/>
      <c r="P71" s="12"/>
      <c r="Q71" s="11"/>
      <c r="R71" s="11"/>
    </row>
    <row r="72" spans="1:18" s="10" customFormat="1" ht="13.5" customHeight="1" x14ac:dyDescent="0.25">
      <c r="A72" s="120" t="s">
        <v>182</v>
      </c>
      <c r="B72" s="111" t="s">
        <v>91</v>
      </c>
      <c r="C72" s="111" t="s">
        <v>180</v>
      </c>
      <c r="D72" s="111" t="s">
        <v>181</v>
      </c>
      <c r="E72" s="139">
        <v>155683.07594650623</v>
      </c>
      <c r="F72" s="139">
        <v>426.52897519590749</v>
      </c>
      <c r="G72" s="120">
        <v>365</v>
      </c>
      <c r="H72" s="39"/>
      <c r="I72" s="39"/>
      <c r="J72" s="35" t="str">
        <f t="shared" si="3"/>
        <v>No</v>
      </c>
      <c r="K72" s="18" t="str">
        <f t="shared" si="4"/>
        <v>5324A - Devereux Foundation of Mass., Inc. - Resid. Treatment</v>
      </c>
      <c r="L72" s="10" t="s">
        <v>35</v>
      </c>
      <c r="M72" t="str">
        <f t="shared" si="5"/>
        <v>5324A</v>
      </c>
      <c r="N72" s="5"/>
      <c r="P72" s="12"/>
      <c r="Q72" s="11"/>
      <c r="R72" s="11"/>
    </row>
    <row r="73" spans="1:18" s="10" customFormat="1" ht="13.5" customHeight="1" x14ac:dyDescent="0.25">
      <c r="A73" s="121" t="s">
        <v>184</v>
      </c>
      <c r="B73" s="114" t="s">
        <v>91</v>
      </c>
      <c r="C73" s="114" t="s">
        <v>180</v>
      </c>
      <c r="D73" s="114" t="s">
        <v>183</v>
      </c>
      <c r="E73" s="139">
        <v>181542.9481796124</v>
      </c>
      <c r="F73" s="139">
        <v>497.37794021811618</v>
      </c>
      <c r="G73" s="121">
        <v>365</v>
      </c>
      <c r="H73" s="39"/>
      <c r="I73" s="39"/>
      <c r="J73" s="35" t="str">
        <f t="shared" si="3"/>
        <v>No</v>
      </c>
      <c r="K73" s="18" t="str">
        <f t="shared" si="4"/>
        <v>5324B - Devereux Foundation of Mass., Inc. - West Meadow</v>
      </c>
      <c r="L73" s="10" t="s">
        <v>35</v>
      </c>
      <c r="M73" t="str">
        <f t="shared" si="5"/>
        <v>5324B</v>
      </c>
      <c r="N73" s="5"/>
      <c r="P73" s="12"/>
      <c r="Q73" s="11"/>
      <c r="R73" s="11"/>
    </row>
    <row r="74" spans="1:18" s="10" customFormat="1" ht="13.5" customHeight="1" x14ac:dyDescent="0.25">
      <c r="A74" s="119" t="s">
        <v>490</v>
      </c>
      <c r="B74" s="110" t="s">
        <v>91</v>
      </c>
      <c r="C74" s="110" t="s">
        <v>491</v>
      </c>
      <c r="D74" s="110" t="s">
        <v>492</v>
      </c>
      <c r="E74" s="141">
        <v>127629.55</v>
      </c>
      <c r="F74" s="141">
        <v>349.67</v>
      </c>
      <c r="G74" s="119">
        <v>365</v>
      </c>
      <c r="H74" s="39"/>
      <c r="I74" s="39"/>
      <c r="J74" s="35" t="str">
        <f t="shared" si="3"/>
        <v>No</v>
      </c>
      <c r="K74" s="18" t="str">
        <f t="shared" si="4"/>
        <v xml:space="preserve">5324D - Devereux -Ackerman Academey - Residential/Treatment Services </v>
      </c>
      <c r="L74" s="10" t="s">
        <v>35</v>
      </c>
      <c r="M74" t="str">
        <f t="shared" si="5"/>
        <v>5324D</v>
      </c>
      <c r="N74" s="5"/>
      <c r="P74" s="12"/>
      <c r="Q74" s="11"/>
      <c r="R74" s="11"/>
    </row>
    <row r="75" spans="1:18" s="10" customFormat="1" ht="13.5" customHeight="1" x14ac:dyDescent="0.25">
      <c r="A75" s="120" t="s">
        <v>493</v>
      </c>
      <c r="B75" s="111" t="s">
        <v>494</v>
      </c>
      <c r="C75" s="111" t="s">
        <v>495</v>
      </c>
      <c r="D75" s="111" t="s">
        <v>496</v>
      </c>
      <c r="E75" s="141">
        <v>118422.13497400002</v>
      </c>
      <c r="F75" s="141">
        <v>324.4442054082192</v>
      </c>
      <c r="G75" s="120">
        <v>365</v>
      </c>
      <c r="H75" s="39"/>
      <c r="I75" s="39"/>
      <c r="J75" s="35" t="str">
        <f t="shared" si="3"/>
        <v>No</v>
      </c>
      <c r="K75" s="18" t="str">
        <f t="shared" si="4"/>
        <v>5324E - Devereux Glenholme - Glenholme</v>
      </c>
      <c r="L75" s="10" t="s">
        <v>35</v>
      </c>
      <c r="M75" t="str">
        <f t="shared" si="5"/>
        <v>5324E</v>
      </c>
      <c r="N75" s="5"/>
      <c r="P75" s="12"/>
      <c r="Q75" s="11"/>
      <c r="R75" s="11"/>
    </row>
    <row r="76" spans="1:18" s="10" customFormat="1" ht="13.5" customHeight="1" x14ac:dyDescent="0.25">
      <c r="A76" s="124" t="s">
        <v>185</v>
      </c>
      <c r="B76" s="112" t="s">
        <v>88</v>
      </c>
      <c r="C76" s="112" t="s">
        <v>180</v>
      </c>
      <c r="D76" s="112" t="s">
        <v>133</v>
      </c>
      <c r="E76" s="141">
        <v>50971.323772697404</v>
      </c>
      <c r="F76" s="141">
        <v>235.97835079952503</v>
      </c>
      <c r="G76" s="124">
        <v>216</v>
      </c>
      <c r="H76" s="43"/>
      <c r="I76" s="43"/>
      <c r="J76" s="35" t="str">
        <f t="shared" si="3"/>
        <v>No</v>
      </c>
      <c r="K76" s="18" t="str">
        <f t="shared" si="4"/>
        <v>5324P - Devereux Foundation of Mass., Inc. - Day Program</v>
      </c>
      <c r="L76" s="10" t="s">
        <v>35</v>
      </c>
      <c r="M76" t="str">
        <f t="shared" si="5"/>
        <v>5324P</v>
      </c>
      <c r="N76" s="5"/>
      <c r="P76" s="12"/>
      <c r="Q76" s="11"/>
      <c r="R76" s="11"/>
    </row>
    <row r="77" spans="1:18" s="10" customFormat="1" ht="13.5" customHeight="1" x14ac:dyDescent="0.25">
      <c r="A77" s="124" t="s">
        <v>497</v>
      </c>
      <c r="B77" s="112" t="s">
        <v>91</v>
      </c>
      <c r="C77" s="112" t="s">
        <v>498</v>
      </c>
      <c r="D77" s="112" t="s">
        <v>499</v>
      </c>
      <c r="E77" s="141">
        <v>186404.84</v>
      </c>
      <c r="F77" s="141">
        <v>510.6981917808219</v>
      </c>
      <c r="G77" s="124">
        <v>365</v>
      </c>
      <c r="H77" s="43"/>
      <c r="I77" s="43"/>
      <c r="J77" s="35" t="str">
        <f t="shared" si="3"/>
        <v>No</v>
      </c>
      <c r="K77" s="18" t="str">
        <f t="shared" si="4"/>
        <v>5338C - Easter Seals of New Hampshire - Jolicoeur - Krol Residential - Regular</v>
      </c>
      <c r="L77" s="10" t="s">
        <v>35</v>
      </c>
      <c r="M77" t="str">
        <f t="shared" si="5"/>
        <v>5338C</v>
      </c>
      <c r="N77" s="5"/>
      <c r="P77" s="12"/>
      <c r="Q77" s="11"/>
      <c r="R77" s="11"/>
    </row>
    <row r="78" spans="1:18" s="10" customFormat="1" ht="13.5" customHeight="1" x14ac:dyDescent="0.25">
      <c r="A78" s="124" t="s">
        <v>500</v>
      </c>
      <c r="B78" s="112" t="s">
        <v>91</v>
      </c>
      <c r="C78" s="112" t="s">
        <v>498</v>
      </c>
      <c r="D78" s="112" t="s">
        <v>501</v>
      </c>
      <c r="E78" s="141">
        <v>212009.59</v>
      </c>
      <c r="F78" s="141">
        <v>580.84819178082194</v>
      </c>
      <c r="G78" s="124">
        <v>365</v>
      </c>
      <c r="H78" s="38"/>
      <c r="I78" s="38"/>
      <c r="J78" s="35" t="str">
        <f t="shared" si="3"/>
        <v>No</v>
      </c>
      <c r="K78" s="18" t="str">
        <f t="shared" si="4"/>
        <v>5338E - Easter Seals of New Hampshire - Jolicouer - Zachery Road Residential - Regular</v>
      </c>
      <c r="L78" s="10" t="s">
        <v>35</v>
      </c>
      <c r="M78" t="str">
        <f t="shared" si="5"/>
        <v>5338E</v>
      </c>
      <c r="N78" s="5"/>
      <c r="P78" s="12"/>
      <c r="Q78" s="11"/>
      <c r="R78" s="11"/>
    </row>
    <row r="79" spans="1:18" s="10" customFormat="1" ht="13.5" customHeight="1" x14ac:dyDescent="0.25">
      <c r="A79" s="124" t="s">
        <v>502</v>
      </c>
      <c r="B79" s="112" t="s">
        <v>91</v>
      </c>
      <c r="C79" s="112" t="s">
        <v>498</v>
      </c>
      <c r="D79" s="112" t="s">
        <v>503</v>
      </c>
      <c r="E79" s="141">
        <v>339410.28</v>
      </c>
      <c r="F79" s="141">
        <v>929.89117808219191</v>
      </c>
      <c r="G79" s="124">
        <v>365</v>
      </c>
      <c r="H79" s="38"/>
      <c r="I79" s="38"/>
      <c r="J79" s="35" t="str">
        <f t="shared" si="3"/>
        <v>No</v>
      </c>
      <c r="K79" s="18" t="str">
        <f t="shared" si="4"/>
        <v>5338F - Easter Seals of New Hampshire - Jolicouer - Zachery Road Residential - Intensive</v>
      </c>
      <c r="L79" s="10" t="s">
        <v>35</v>
      </c>
      <c r="M79" t="str">
        <f t="shared" si="5"/>
        <v>5338F</v>
      </c>
      <c r="N79" s="5"/>
      <c r="P79" s="12"/>
      <c r="Q79" s="11"/>
      <c r="R79" s="11"/>
    </row>
    <row r="80" spans="1:18" s="10" customFormat="1" ht="13.5" customHeight="1" x14ac:dyDescent="0.25">
      <c r="A80" s="124" t="s">
        <v>504</v>
      </c>
      <c r="B80" s="112" t="s">
        <v>91</v>
      </c>
      <c r="C80" s="112" t="s">
        <v>498</v>
      </c>
      <c r="D80" s="112" t="s">
        <v>505</v>
      </c>
      <c r="E80" s="143">
        <v>187948.79</v>
      </c>
      <c r="F80" s="143">
        <v>514.92819178082198</v>
      </c>
      <c r="G80" s="124">
        <v>365</v>
      </c>
      <c r="H80" s="39"/>
      <c r="I80" s="39"/>
      <c r="J80" s="35" t="str">
        <f t="shared" si="3"/>
        <v>No</v>
      </c>
      <c r="K80" s="18" t="str">
        <f t="shared" si="4"/>
        <v>5338G - Easter Seals of New Hampshire - Jolicouer - House III Males Residential - Regular</v>
      </c>
      <c r="L80" s="10" t="s">
        <v>35</v>
      </c>
      <c r="M80" t="str">
        <f t="shared" si="5"/>
        <v>5338G</v>
      </c>
      <c r="N80" s="5"/>
      <c r="P80" s="12"/>
      <c r="Q80" s="11"/>
      <c r="R80" s="11"/>
    </row>
    <row r="81" spans="1:18" s="10" customFormat="1" ht="13.5" customHeight="1" x14ac:dyDescent="0.25">
      <c r="A81" s="124" t="s">
        <v>506</v>
      </c>
      <c r="B81" s="112" t="s">
        <v>91</v>
      </c>
      <c r="C81" s="112" t="s">
        <v>498</v>
      </c>
      <c r="D81" s="112" t="s">
        <v>507</v>
      </c>
      <c r="E81" s="143">
        <v>214825.69</v>
      </c>
      <c r="F81" s="143">
        <v>588.56353424657539</v>
      </c>
      <c r="G81" s="124">
        <v>365</v>
      </c>
      <c r="H81" s="39"/>
      <c r="I81" s="39"/>
      <c r="J81" s="35" t="str">
        <f t="shared" si="3"/>
        <v>No</v>
      </c>
      <c r="K81" s="18" t="str">
        <f t="shared" si="4"/>
        <v>5338I - Easter Seals of New Hampshire - Developmental Disabled Middle School - Lancaster - Regular</v>
      </c>
      <c r="L81" s="10" t="s">
        <v>35</v>
      </c>
      <c r="M81" t="str">
        <f t="shared" si="5"/>
        <v>5338I</v>
      </c>
      <c r="N81" s="5"/>
      <c r="P81" s="12"/>
      <c r="Q81" s="11"/>
      <c r="R81" s="11"/>
    </row>
    <row r="82" spans="1:18" s="10" customFormat="1" ht="13.5" customHeight="1" x14ac:dyDescent="0.25">
      <c r="A82" s="124" t="s">
        <v>508</v>
      </c>
      <c r="B82" s="112" t="s">
        <v>91</v>
      </c>
      <c r="C82" s="112" t="s">
        <v>498</v>
      </c>
      <c r="D82" s="112" t="s">
        <v>509</v>
      </c>
      <c r="E82" s="141">
        <v>342226.38</v>
      </c>
      <c r="F82" s="141">
        <v>937.60652054794525</v>
      </c>
      <c r="G82" s="124">
        <v>365</v>
      </c>
      <c r="H82" s="39"/>
      <c r="I82" s="39"/>
      <c r="J82" s="35" t="str">
        <f t="shared" si="3"/>
        <v>No</v>
      </c>
      <c r="K82" s="18" t="str">
        <f t="shared" si="4"/>
        <v>5338J - Easter Seals of New Hampshire - Developmental Disabled Middle School - Lancaster - Int.</v>
      </c>
      <c r="L82" s="10" t="s">
        <v>35</v>
      </c>
      <c r="M82" t="str">
        <f t="shared" si="5"/>
        <v>5338J</v>
      </c>
      <c r="N82" s="5"/>
      <c r="P82" s="12"/>
      <c r="Q82" s="11"/>
      <c r="R82" s="11"/>
    </row>
    <row r="83" spans="1:18" s="10" customFormat="1" ht="13.5" customHeight="1" x14ac:dyDescent="0.25">
      <c r="A83" s="88" t="s">
        <v>510</v>
      </c>
      <c r="B83" s="89" t="s">
        <v>88</v>
      </c>
      <c r="C83" s="89" t="s">
        <v>511</v>
      </c>
      <c r="D83" s="89" t="s">
        <v>512</v>
      </c>
      <c r="E83" s="139">
        <v>52460</v>
      </c>
      <c r="F83" s="139">
        <v>244</v>
      </c>
      <c r="G83" s="88">
        <v>215</v>
      </c>
      <c r="H83" s="39"/>
      <c r="I83" s="39"/>
      <c r="J83" s="35" t="str">
        <f t="shared" si="3"/>
        <v>No</v>
      </c>
      <c r="K83" s="18" t="str">
        <f t="shared" si="4"/>
        <v>5341B  - Lifespan School Solutions/Bradley Schools - Standard Rate</v>
      </c>
      <c r="L83" s="10" t="s">
        <v>35</v>
      </c>
      <c r="M83" t="str">
        <f t="shared" si="5"/>
        <v>5341B </v>
      </c>
      <c r="N83" s="5"/>
      <c r="P83" s="12"/>
      <c r="Q83" s="11"/>
      <c r="R83" s="11"/>
    </row>
    <row r="84" spans="1:18" s="10" customFormat="1" ht="13.5" customHeight="1" x14ac:dyDescent="0.25">
      <c r="A84" s="88" t="s">
        <v>513</v>
      </c>
      <c r="B84" s="89" t="s">
        <v>88</v>
      </c>
      <c r="C84" s="89" t="s">
        <v>511</v>
      </c>
      <c r="D84" s="89" t="s">
        <v>514</v>
      </c>
      <c r="E84" s="139">
        <v>62350</v>
      </c>
      <c r="F84" s="139">
        <v>290</v>
      </c>
      <c r="G84" s="88">
        <v>215</v>
      </c>
      <c r="H84" s="39"/>
      <c r="I84" s="39"/>
      <c r="J84" s="35" t="str">
        <f t="shared" si="3"/>
        <v>No</v>
      </c>
      <c r="K84" s="18" t="str">
        <f t="shared" si="4"/>
        <v>5341D - Lifespan School Solutions/Bradley Schools -  Intensive Rate</v>
      </c>
      <c r="L84" s="10" t="s">
        <v>35</v>
      </c>
      <c r="M84" t="str">
        <f t="shared" si="5"/>
        <v>5341D</v>
      </c>
      <c r="N84" s="5"/>
      <c r="P84" s="12"/>
      <c r="Q84" s="11"/>
      <c r="R84" s="11"/>
    </row>
    <row r="85" spans="1:18" s="10" customFormat="1" ht="13.5" customHeight="1" x14ac:dyDescent="0.25">
      <c r="A85" s="88" t="s">
        <v>515</v>
      </c>
      <c r="B85" s="89" t="s">
        <v>88</v>
      </c>
      <c r="C85" s="89" t="s">
        <v>511</v>
      </c>
      <c r="D85" s="89" t="s">
        <v>514</v>
      </c>
      <c r="E85" s="139">
        <v>62350</v>
      </c>
      <c r="F85" s="139">
        <v>290</v>
      </c>
      <c r="G85" s="88">
        <v>215</v>
      </c>
      <c r="H85" s="39"/>
      <c r="I85" s="39"/>
      <c r="J85" s="35" t="str">
        <f t="shared" si="3"/>
        <v>No</v>
      </c>
      <c r="K85" s="18" t="str">
        <f t="shared" si="4"/>
        <v>5341E - Lifespan School Solutions/Bradley Schools -  Intensive Rate</v>
      </c>
      <c r="L85" s="10" t="s">
        <v>35</v>
      </c>
      <c r="M85" t="str">
        <f t="shared" si="5"/>
        <v>5341E</v>
      </c>
      <c r="N85" s="5"/>
      <c r="P85" s="12"/>
      <c r="Q85" s="11"/>
      <c r="R85" s="11"/>
    </row>
    <row r="86" spans="1:18" s="10" customFormat="1" ht="13.5" customHeight="1" x14ac:dyDescent="0.25">
      <c r="A86" s="44" t="s">
        <v>516</v>
      </c>
      <c r="B86" s="51" t="s">
        <v>88</v>
      </c>
      <c r="C86" s="51" t="s">
        <v>511</v>
      </c>
      <c r="D86" s="51" t="s">
        <v>512</v>
      </c>
      <c r="E86" s="144">
        <v>52460</v>
      </c>
      <c r="F86" s="144">
        <v>244</v>
      </c>
      <c r="G86" s="48">
        <v>215</v>
      </c>
      <c r="H86" s="39"/>
      <c r="I86" s="39"/>
      <c r="J86" s="35" t="str">
        <f t="shared" si="3"/>
        <v>No</v>
      </c>
      <c r="K86" s="18" t="str">
        <f t="shared" si="4"/>
        <v>5341J - Lifespan School Solutions/Bradley Schools - Standard Rate</v>
      </c>
      <c r="L86" s="10" t="s">
        <v>35</v>
      </c>
      <c r="M86" t="str">
        <f t="shared" si="5"/>
        <v>5341J</v>
      </c>
      <c r="N86" s="5"/>
      <c r="P86" s="12"/>
      <c r="Q86" s="11"/>
      <c r="R86" s="11"/>
    </row>
    <row r="87" spans="1:18" s="10" customFormat="1" ht="13.5" customHeight="1" x14ac:dyDescent="0.25">
      <c r="A87" s="48" t="s">
        <v>517</v>
      </c>
      <c r="B87" s="49" t="s">
        <v>88</v>
      </c>
      <c r="C87" s="49" t="s">
        <v>511</v>
      </c>
      <c r="D87" s="49" t="s">
        <v>518</v>
      </c>
      <c r="E87" s="144">
        <v>69230</v>
      </c>
      <c r="F87" s="144">
        <v>322</v>
      </c>
      <c r="G87" s="50">
        <v>215</v>
      </c>
      <c r="H87" s="39"/>
      <c r="I87" s="39"/>
      <c r="J87" s="35" t="str">
        <f t="shared" si="3"/>
        <v>No</v>
      </c>
      <c r="K87" s="18" t="str">
        <f t="shared" si="4"/>
        <v>5341N - Lifespan School Solutions/Bradley Schools - Clinical Intensive</v>
      </c>
      <c r="L87" s="10" t="s">
        <v>35</v>
      </c>
      <c r="M87" t="str">
        <f t="shared" si="5"/>
        <v>5341N</v>
      </c>
      <c r="N87" s="5"/>
      <c r="P87" s="12"/>
      <c r="Q87" s="11"/>
      <c r="R87" s="11"/>
    </row>
    <row r="88" spans="1:18" s="10" customFormat="1" ht="13.5" customHeight="1" x14ac:dyDescent="0.25">
      <c r="A88" s="48" t="s">
        <v>519</v>
      </c>
      <c r="B88" s="49" t="s">
        <v>88</v>
      </c>
      <c r="C88" s="49" t="s">
        <v>511</v>
      </c>
      <c r="D88" s="49" t="s">
        <v>520</v>
      </c>
      <c r="E88" s="144">
        <v>44505</v>
      </c>
      <c r="F88" s="144">
        <v>207</v>
      </c>
      <c r="G88" s="50">
        <v>215</v>
      </c>
      <c r="H88" s="39"/>
      <c r="I88" s="39"/>
      <c r="J88" s="35" t="str">
        <f t="shared" si="3"/>
        <v>No</v>
      </c>
      <c r="K88" s="18" t="str">
        <f t="shared" si="4"/>
        <v>5341P - Lifespan School Solutions/Bradley Schools - Partnership Standard Rate</v>
      </c>
      <c r="L88" s="10" t="s">
        <v>35</v>
      </c>
      <c r="M88" t="str">
        <f t="shared" si="5"/>
        <v>5341P</v>
      </c>
      <c r="N88" s="5"/>
      <c r="P88" s="12"/>
      <c r="Q88" s="11"/>
      <c r="R88" s="11"/>
    </row>
    <row r="89" spans="1:18" s="10" customFormat="1" ht="13.5" customHeight="1" x14ac:dyDescent="0.25">
      <c r="A89" s="48" t="s">
        <v>521</v>
      </c>
      <c r="B89" s="49" t="s">
        <v>88</v>
      </c>
      <c r="C89" s="49" t="s">
        <v>511</v>
      </c>
      <c r="D89" s="49" t="s">
        <v>522</v>
      </c>
      <c r="E89" s="144">
        <v>52460</v>
      </c>
      <c r="F89" s="144">
        <v>244</v>
      </c>
      <c r="G89" s="50">
        <v>215</v>
      </c>
      <c r="H89" s="39"/>
      <c r="I89" s="39"/>
      <c r="J89" s="35" t="str">
        <f t="shared" si="3"/>
        <v>No</v>
      </c>
      <c r="K89" s="18" t="str">
        <f t="shared" si="4"/>
        <v>5341S - Lifespan School Solutions/Bradley Schools - Bradley School North, Intensive</v>
      </c>
      <c r="L89" s="10" t="s">
        <v>35</v>
      </c>
      <c r="M89" t="str">
        <f t="shared" si="5"/>
        <v>5341S</v>
      </c>
      <c r="N89" s="5"/>
      <c r="P89" s="12"/>
      <c r="Q89" s="11"/>
      <c r="R89" s="11"/>
    </row>
    <row r="90" spans="1:18" s="10" customFormat="1" ht="13.5" customHeight="1" x14ac:dyDescent="0.25">
      <c r="A90" s="48" t="s">
        <v>523</v>
      </c>
      <c r="B90" s="49" t="s">
        <v>88</v>
      </c>
      <c r="C90" s="49" t="s">
        <v>511</v>
      </c>
      <c r="D90" s="49" t="s">
        <v>524</v>
      </c>
      <c r="E90" s="144">
        <v>62350</v>
      </c>
      <c r="F90" s="144">
        <v>290</v>
      </c>
      <c r="G90" s="50">
        <v>215</v>
      </c>
      <c r="H90" s="39"/>
      <c r="I90" s="39"/>
      <c r="J90" s="35" t="str">
        <f t="shared" si="3"/>
        <v>No</v>
      </c>
      <c r="K90" s="18" t="str">
        <f t="shared" si="4"/>
        <v>5341T - Lifespan School Solutions/Bradley Schools - Bradley School North, Standard</v>
      </c>
      <c r="L90" s="10" t="s">
        <v>35</v>
      </c>
      <c r="M90" t="str">
        <f t="shared" si="5"/>
        <v>5341T</v>
      </c>
      <c r="N90" s="5"/>
      <c r="P90" s="12"/>
      <c r="Q90" s="11"/>
      <c r="R90" s="11"/>
    </row>
    <row r="91" spans="1:18" s="10" customFormat="1" ht="13.5" customHeight="1" x14ac:dyDescent="0.25">
      <c r="A91" s="48" t="s">
        <v>353</v>
      </c>
      <c r="B91" s="49" t="s">
        <v>91</v>
      </c>
      <c r="C91" s="49" t="s">
        <v>349</v>
      </c>
      <c r="D91" s="49" t="s">
        <v>352</v>
      </c>
      <c r="E91" s="144">
        <v>237190.09225047845</v>
      </c>
      <c r="F91" s="144">
        <v>649.83586917939306</v>
      </c>
      <c r="G91" s="50">
        <v>365</v>
      </c>
      <c r="H91" s="39"/>
      <c r="I91" s="39"/>
      <c r="J91" s="35" t="str">
        <f t="shared" si="3"/>
        <v>No</v>
      </c>
      <c r="K91" s="18" t="str">
        <f t="shared" si="4"/>
        <v>5343B - New England Center for Children - N.E.C.C. Residen</v>
      </c>
      <c r="L91" s="10" t="s">
        <v>35</v>
      </c>
      <c r="M91" t="str">
        <f t="shared" si="5"/>
        <v>5343B</v>
      </c>
      <c r="N91" s="5"/>
      <c r="P91" s="12"/>
      <c r="Q91" s="11"/>
      <c r="R91" s="11"/>
    </row>
    <row r="92" spans="1:18" s="10" customFormat="1" ht="13.5" customHeight="1" x14ac:dyDescent="0.25">
      <c r="A92" s="48" t="s">
        <v>351</v>
      </c>
      <c r="B92" s="49" t="s">
        <v>91</v>
      </c>
      <c r="C92" s="49" t="s">
        <v>349</v>
      </c>
      <c r="D92" s="49" t="s">
        <v>350</v>
      </c>
      <c r="E92" s="144">
        <v>345166.17608234886</v>
      </c>
      <c r="F92" s="144">
        <v>945.66075638999689</v>
      </c>
      <c r="G92" s="50">
        <v>365</v>
      </c>
      <c r="H92" s="39"/>
      <c r="I92" s="39"/>
      <c r="J92" s="35" t="str">
        <f t="shared" si="3"/>
        <v>No</v>
      </c>
      <c r="K92" s="18" t="str">
        <f t="shared" si="4"/>
        <v>5343C - New England Center for Children - N.E.C.C. Severe</v>
      </c>
      <c r="L92" s="10" t="s">
        <v>35</v>
      </c>
      <c r="M92" t="str">
        <f t="shared" si="5"/>
        <v>5343C</v>
      </c>
      <c r="N92" s="5"/>
      <c r="P92" s="12"/>
      <c r="Q92" s="11"/>
      <c r="R92" s="11"/>
    </row>
    <row r="93" spans="1:18" s="10" customFormat="1" ht="13.5" customHeight="1" x14ac:dyDescent="0.25">
      <c r="A93" s="48" t="s">
        <v>357</v>
      </c>
      <c r="B93" s="51" t="s">
        <v>88</v>
      </c>
      <c r="C93" s="51" t="s">
        <v>349</v>
      </c>
      <c r="D93" s="51" t="s">
        <v>356</v>
      </c>
      <c r="E93" s="144">
        <v>118969.66543281842</v>
      </c>
      <c r="F93" s="144">
        <v>526.41444881778068</v>
      </c>
      <c r="G93" s="48">
        <v>226</v>
      </c>
      <c r="H93" s="39"/>
      <c r="I93" s="39"/>
      <c r="J93" s="35" t="str">
        <f t="shared" si="3"/>
        <v>No</v>
      </c>
      <c r="K93" s="18" t="str">
        <f t="shared" si="4"/>
        <v>5343D - New England Center for Children - Intensive Instruction</v>
      </c>
      <c r="L93" s="10" t="s">
        <v>35</v>
      </c>
      <c r="M93" t="str">
        <f t="shared" si="5"/>
        <v>5343D</v>
      </c>
      <c r="N93" s="5"/>
      <c r="P93" s="12"/>
      <c r="Q93" s="11"/>
      <c r="R93" s="11"/>
    </row>
    <row r="94" spans="1:18" s="10" customFormat="1" ht="13.5" customHeight="1" x14ac:dyDescent="0.25">
      <c r="A94" s="48" t="s">
        <v>355</v>
      </c>
      <c r="B94" s="51" t="s">
        <v>91</v>
      </c>
      <c r="C94" s="51" t="s">
        <v>349</v>
      </c>
      <c r="D94" s="51" t="s">
        <v>354</v>
      </c>
      <c r="E94" s="144">
        <v>319279.56069680006</v>
      </c>
      <c r="F94" s="144">
        <v>874.73852245698652</v>
      </c>
      <c r="G94" s="48">
        <v>365</v>
      </c>
      <c r="H94" s="39"/>
      <c r="I94" s="39"/>
      <c r="J94" s="35" t="str">
        <f t="shared" si="3"/>
        <v>No</v>
      </c>
      <c r="K94" s="18" t="str">
        <f t="shared" si="4"/>
        <v>5343E - New England Center for Children - Intermediate</v>
      </c>
      <c r="L94" s="10" t="s">
        <v>35</v>
      </c>
      <c r="M94" t="str">
        <f t="shared" si="5"/>
        <v>5343E</v>
      </c>
      <c r="N94" s="5"/>
      <c r="P94" s="12"/>
      <c r="Q94" s="11"/>
      <c r="R94" s="11"/>
    </row>
    <row r="95" spans="1:18" s="10" customFormat="1" ht="13.5" customHeight="1" x14ac:dyDescent="0.25">
      <c r="A95" s="48" t="s">
        <v>339</v>
      </c>
      <c r="B95" s="51" t="s">
        <v>88</v>
      </c>
      <c r="C95" s="51" t="s">
        <v>337</v>
      </c>
      <c r="D95" s="51" t="s">
        <v>338</v>
      </c>
      <c r="E95" s="144">
        <v>94822.138788482713</v>
      </c>
      <c r="F95" s="144">
        <v>438.99138328001254</v>
      </c>
      <c r="G95" s="48">
        <v>216</v>
      </c>
      <c r="H95" s="39"/>
      <c r="I95" s="39"/>
      <c r="J95" s="35" t="str">
        <f t="shared" si="3"/>
        <v>No</v>
      </c>
      <c r="K95" s="18" t="str">
        <f t="shared" si="4"/>
        <v>5360A - Milestones, Inc. - Milestones Day School</v>
      </c>
      <c r="L95" s="10" t="s">
        <v>35</v>
      </c>
      <c r="M95" t="str">
        <f t="shared" si="5"/>
        <v>5360A</v>
      </c>
      <c r="N95" s="5"/>
      <c r="P95" s="12"/>
      <c r="Q95" s="11"/>
      <c r="R95" s="11"/>
    </row>
    <row r="96" spans="1:18" s="10" customFormat="1" ht="13.5" customHeight="1" x14ac:dyDescent="0.25">
      <c r="A96" s="44" t="s">
        <v>390</v>
      </c>
      <c r="B96" s="51" t="s">
        <v>88</v>
      </c>
      <c r="C96" s="51" t="s">
        <v>388</v>
      </c>
      <c r="D96" s="51" t="s">
        <v>389</v>
      </c>
      <c r="E96" s="144">
        <v>59096.139348926699</v>
      </c>
      <c r="F96" s="144">
        <v>273.59323772651248</v>
      </c>
      <c r="G96" s="48">
        <v>216</v>
      </c>
      <c r="H96" s="39"/>
      <c r="I96" s="39"/>
      <c r="J96" s="35" t="str">
        <f t="shared" si="3"/>
        <v>No</v>
      </c>
      <c r="K96" s="18" t="str">
        <f t="shared" si="4"/>
        <v>5365A - R. F. Kennedy Action Corps - Exp. With Travel</v>
      </c>
      <c r="L96" s="10" t="s">
        <v>35</v>
      </c>
      <c r="M96" t="str">
        <f t="shared" si="5"/>
        <v>5365A</v>
      </c>
      <c r="N96" s="5"/>
      <c r="P96" s="12"/>
      <c r="Q96" s="11"/>
      <c r="R96" s="11"/>
    </row>
    <row r="97" spans="1:18" s="10" customFormat="1" ht="13.5" customHeight="1" x14ac:dyDescent="0.25">
      <c r="A97" s="48" t="s">
        <v>241</v>
      </c>
      <c r="B97" s="49" t="s">
        <v>88</v>
      </c>
      <c r="C97" s="49" t="s">
        <v>239</v>
      </c>
      <c r="D97" s="49" t="s">
        <v>240</v>
      </c>
      <c r="E97" s="144">
        <v>78566.898376142082</v>
      </c>
      <c r="F97" s="144">
        <v>436.48276875634491</v>
      </c>
      <c r="G97" s="50">
        <v>180</v>
      </c>
      <c r="H97" s="39"/>
      <c r="I97" s="39"/>
      <c r="J97" s="35" t="str">
        <f t="shared" si="3"/>
        <v>No</v>
      </c>
      <c r="K97" s="18" t="str">
        <f t="shared" si="4"/>
        <v>5381A - James Farr Academy - Farr Academy</v>
      </c>
      <c r="L97" s="10" t="s">
        <v>35</v>
      </c>
      <c r="M97" t="str">
        <f t="shared" si="5"/>
        <v>5381A</v>
      </c>
      <c r="N97" s="5"/>
      <c r="P97" s="12"/>
      <c r="Q97" s="11"/>
      <c r="R97" s="11"/>
    </row>
    <row r="98" spans="1:18" s="129" customFormat="1" ht="13.5" customHeight="1" x14ac:dyDescent="0.25">
      <c r="A98" s="48" t="s">
        <v>243</v>
      </c>
      <c r="B98" s="49" t="s">
        <v>150</v>
      </c>
      <c r="C98" s="49" t="s">
        <v>239</v>
      </c>
      <c r="D98" s="49" t="s">
        <v>242</v>
      </c>
      <c r="E98" s="144">
        <v>8093.3933333717996</v>
      </c>
      <c r="F98" s="144">
        <v>323.73573333487201</v>
      </c>
      <c r="G98" s="50">
        <v>25</v>
      </c>
      <c r="H98" s="128"/>
      <c r="I98" s="128"/>
      <c r="J98" s="35" t="str">
        <f t="shared" si="3"/>
        <v>No</v>
      </c>
      <c r="K98" s="18" t="str">
        <f t="shared" si="4"/>
        <v>5381C - James Farr Academy - Farr Academy Summer</v>
      </c>
      <c r="L98" s="10" t="s">
        <v>35</v>
      </c>
      <c r="M98" t="str">
        <f t="shared" si="5"/>
        <v>5381C</v>
      </c>
      <c r="N98" s="130"/>
      <c r="P98" s="131"/>
      <c r="Q98" s="132"/>
      <c r="R98" s="132"/>
    </row>
    <row r="99" spans="1:18" s="10" customFormat="1" ht="13.5" customHeight="1" x14ac:dyDescent="0.25">
      <c r="A99" s="48" t="s">
        <v>195</v>
      </c>
      <c r="B99" s="51" t="s">
        <v>91</v>
      </c>
      <c r="C99" s="51" t="s">
        <v>191</v>
      </c>
      <c r="D99" s="51" t="s">
        <v>194</v>
      </c>
      <c r="E99" s="144">
        <v>241465.193955</v>
      </c>
      <c r="F99" s="144">
        <v>661.54847658904112</v>
      </c>
      <c r="G99" s="48">
        <v>365</v>
      </c>
      <c r="H99" s="39"/>
      <c r="I99" s="39"/>
      <c r="J99" s="35" t="str">
        <f t="shared" si="3"/>
        <v>No</v>
      </c>
      <c r="K99" s="18" t="str">
        <f t="shared" si="4"/>
        <v>5385A - Evergreen Center, Inc. - BDU</v>
      </c>
      <c r="L99" s="10" t="s">
        <v>35</v>
      </c>
      <c r="M99" t="str">
        <f t="shared" si="5"/>
        <v>5385A</v>
      </c>
      <c r="N99" s="5"/>
      <c r="P99" s="12"/>
      <c r="Q99" s="11"/>
      <c r="R99" s="11"/>
    </row>
    <row r="100" spans="1:18" s="10" customFormat="1" ht="13.5" customHeight="1" x14ac:dyDescent="0.25">
      <c r="A100" s="48" t="s">
        <v>193</v>
      </c>
      <c r="B100" s="49" t="s">
        <v>91</v>
      </c>
      <c r="C100" s="49" t="s">
        <v>191</v>
      </c>
      <c r="D100" s="49" t="s">
        <v>192</v>
      </c>
      <c r="E100" s="144">
        <v>218275.63200000001</v>
      </c>
      <c r="F100" s="144">
        <v>598.01543013698631</v>
      </c>
      <c r="G100" s="50">
        <v>365</v>
      </c>
      <c r="H100" s="39"/>
      <c r="I100" s="39"/>
      <c r="J100" s="35" t="str">
        <f t="shared" si="3"/>
        <v>No</v>
      </c>
      <c r="K100" s="18" t="str">
        <f t="shared" si="4"/>
        <v>5385B - Evergreen Center, Inc. - Multi H.</v>
      </c>
      <c r="L100" s="10" t="s">
        <v>35</v>
      </c>
      <c r="M100" t="str">
        <f t="shared" si="5"/>
        <v>5385B</v>
      </c>
      <c r="N100" s="5"/>
      <c r="P100" s="12"/>
      <c r="Q100" s="11"/>
      <c r="R100" s="11"/>
    </row>
    <row r="101" spans="1:18" s="10" customFormat="1" ht="13.5" customHeight="1" x14ac:dyDescent="0.25">
      <c r="A101" s="48" t="s">
        <v>227</v>
      </c>
      <c r="B101" s="49" t="s">
        <v>88</v>
      </c>
      <c r="C101" s="49" t="s">
        <v>225</v>
      </c>
      <c r="D101" s="49" t="s">
        <v>226</v>
      </c>
      <c r="E101" s="144">
        <v>117340.31759734625</v>
      </c>
      <c r="F101" s="144">
        <v>543.24221109882524</v>
      </c>
      <c r="G101" s="50">
        <v>216</v>
      </c>
      <c r="H101" s="39"/>
      <c r="I101" s="39"/>
      <c r="J101" s="35" t="str">
        <f t="shared" si="3"/>
        <v>No</v>
      </c>
      <c r="K101" s="18" t="str">
        <f t="shared" si="4"/>
        <v xml:space="preserve">5415A - Hopeful Journeys Education Center, Inc - Hopeful Journeys </v>
      </c>
      <c r="L101" s="10" t="s">
        <v>35</v>
      </c>
      <c r="M101" t="str">
        <f t="shared" si="5"/>
        <v>5415A</v>
      </c>
      <c r="N101" s="5"/>
      <c r="P101" s="12"/>
      <c r="Q101" s="11"/>
      <c r="R101" s="11"/>
    </row>
    <row r="102" spans="1:18" s="10" customFormat="1" ht="13.5" customHeight="1" x14ac:dyDescent="0.25">
      <c r="A102" s="44" t="s">
        <v>299</v>
      </c>
      <c r="B102" s="49" t="s">
        <v>88</v>
      </c>
      <c r="C102" s="49" t="s">
        <v>297</v>
      </c>
      <c r="D102" s="49" t="s">
        <v>298</v>
      </c>
      <c r="E102" s="144">
        <v>62508.470273031598</v>
      </c>
      <c r="F102" s="144">
        <v>347.26927929461999</v>
      </c>
      <c r="G102" s="50">
        <v>180</v>
      </c>
      <c r="H102" s="39"/>
      <c r="I102" s="39"/>
      <c r="J102" s="35" t="str">
        <f t="shared" si="3"/>
        <v>No</v>
      </c>
      <c r="K102" s="18" t="str">
        <f t="shared" si="4"/>
        <v>5440A - Margaret Gifford School - Gifford School</v>
      </c>
      <c r="L102" s="10" t="s">
        <v>35</v>
      </c>
      <c r="M102" t="str">
        <f t="shared" si="5"/>
        <v>5440A</v>
      </c>
      <c r="N102" s="5"/>
      <c r="P102" s="12"/>
      <c r="Q102" s="11"/>
      <c r="R102" s="11"/>
    </row>
    <row r="103" spans="1:18" s="10" customFormat="1" ht="13.5" customHeight="1" x14ac:dyDescent="0.25">
      <c r="A103" s="48" t="s">
        <v>301</v>
      </c>
      <c r="B103" s="49" t="s">
        <v>150</v>
      </c>
      <c r="C103" s="49" t="s">
        <v>297</v>
      </c>
      <c r="D103" s="49" t="s">
        <v>300</v>
      </c>
      <c r="E103" s="144">
        <v>5773.9020470549995</v>
      </c>
      <c r="F103" s="144">
        <v>288.69510235274998</v>
      </c>
      <c r="G103" s="50">
        <v>20</v>
      </c>
      <c r="H103" s="39"/>
      <c r="I103" s="39"/>
      <c r="J103" s="35" t="str">
        <f t="shared" si="3"/>
        <v>No</v>
      </c>
      <c r="K103" s="18" t="str">
        <f t="shared" si="4"/>
        <v>5440B - Margaret Gifford School - Gifford Summer</v>
      </c>
      <c r="L103" s="10" t="s">
        <v>35</v>
      </c>
      <c r="M103" t="str">
        <f t="shared" si="5"/>
        <v>5440B</v>
      </c>
      <c r="N103" s="5"/>
      <c r="P103" s="12"/>
      <c r="Q103" s="11"/>
      <c r="R103" s="11"/>
    </row>
    <row r="104" spans="1:18" s="10" customFormat="1" ht="13.5" customHeight="1" x14ac:dyDescent="0.25">
      <c r="A104" s="48" t="s">
        <v>525</v>
      </c>
      <c r="B104" s="51" t="s">
        <v>91</v>
      </c>
      <c r="C104" s="51" t="s">
        <v>526</v>
      </c>
      <c r="D104" s="51" t="s">
        <v>526</v>
      </c>
      <c r="E104" s="144">
        <v>75800</v>
      </c>
      <c r="F104" s="144">
        <v>346.11872146118719</v>
      </c>
      <c r="G104" s="48">
        <v>219</v>
      </c>
      <c r="H104" s="39"/>
      <c r="I104" s="39"/>
      <c r="J104" s="35" t="str">
        <f t="shared" si="3"/>
        <v>No</v>
      </c>
      <c r="K104" s="18" t="str">
        <f t="shared" si="4"/>
        <v>5451A - Greenwood School - Greenwood School</v>
      </c>
      <c r="L104" s="10" t="s">
        <v>35</v>
      </c>
      <c r="M104" t="str">
        <f t="shared" si="5"/>
        <v>5451A</v>
      </c>
      <c r="N104" s="5"/>
      <c r="P104" s="12"/>
      <c r="Q104" s="11"/>
      <c r="R104" s="11"/>
    </row>
    <row r="105" spans="1:18" s="10" customFormat="1" ht="13.5" customHeight="1" x14ac:dyDescent="0.25">
      <c r="A105" s="48" t="s">
        <v>527</v>
      </c>
      <c r="B105" s="49" t="s">
        <v>91</v>
      </c>
      <c r="C105" s="49" t="s">
        <v>528</v>
      </c>
      <c r="D105" s="49" t="s">
        <v>529</v>
      </c>
      <c r="E105" s="144">
        <v>237198</v>
      </c>
      <c r="F105" s="144">
        <v>649.85753424657537</v>
      </c>
      <c r="G105" s="50">
        <v>365</v>
      </c>
      <c r="H105" s="39"/>
      <c r="I105" s="39"/>
      <c r="J105" s="35" t="str">
        <f t="shared" si="3"/>
        <v>No</v>
      </c>
      <c r="K105" s="18" t="str">
        <f t="shared" si="4"/>
        <v>5454C - Groden Center - Resid. Inten.</v>
      </c>
      <c r="L105" s="10" t="s">
        <v>35</v>
      </c>
      <c r="M105" t="str">
        <f t="shared" si="5"/>
        <v>5454C</v>
      </c>
      <c r="N105" s="5"/>
      <c r="P105" s="12"/>
      <c r="Q105" s="11"/>
      <c r="R105" s="11"/>
    </row>
    <row r="106" spans="1:18" s="10" customFormat="1" ht="13.5" customHeight="1" x14ac:dyDescent="0.25">
      <c r="A106" s="48" t="s">
        <v>530</v>
      </c>
      <c r="B106" s="49" t="s">
        <v>88</v>
      </c>
      <c r="C106" s="49" t="s">
        <v>528</v>
      </c>
      <c r="D106" s="49" t="s">
        <v>531</v>
      </c>
      <c r="E106" s="144">
        <v>71098</v>
      </c>
      <c r="F106" s="144">
        <v>314.59292035398232</v>
      </c>
      <c r="G106" s="50">
        <v>226</v>
      </c>
      <c r="H106" s="39"/>
      <c r="I106" s="39"/>
      <c r="J106" s="35" t="str">
        <f t="shared" si="3"/>
        <v>No</v>
      </c>
      <c r="K106" s="18" t="str">
        <f t="shared" si="4"/>
        <v>5454E - Groden Center - Intensive Day Program 30 hours )</v>
      </c>
      <c r="L106" s="10" t="s">
        <v>35</v>
      </c>
      <c r="M106" t="str">
        <f t="shared" si="5"/>
        <v>5454E</v>
      </c>
      <c r="N106" s="5"/>
      <c r="P106" s="12"/>
      <c r="Q106" s="11"/>
      <c r="R106" s="11"/>
    </row>
    <row r="107" spans="1:18" s="10" customFormat="1" ht="13.5" customHeight="1" x14ac:dyDescent="0.25">
      <c r="A107" s="48" t="s">
        <v>532</v>
      </c>
      <c r="B107" s="49" t="s">
        <v>533</v>
      </c>
      <c r="C107" s="49" t="s">
        <v>534</v>
      </c>
      <c r="D107" s="49" t="s">
        <v>535</v>
      </c>
      <c r="E107" s="144">
        <v>136920</v>
      </c>
      <c r="F107" s="144">
        <v>475.41666666666669</v>
      </c>
      <c r="G107" s="50">
        <v>288</v>
      </c>
      <c r="H107" s="39"/>
      <c r="I107" s="39"/>
      <c r="J107" s="35" t="str">
        <f t="shared" si="3"/>
        <v>No</v>
      </c>
      <c r="K107" s="18" t="str">
        <f t="shared" si="4"/>
        <v>5472A - Grove - Grove School</v>
      </c>
      <c r="L107" s="10" t="s">
        <v>35</v>
      </c>
      <c r="M107" t="str">
        <f t="shared" si="5"/>
        <v>5472A</v>
      </c>
      <c r="N107" s="5"/>
      <c r="P107" s="12"/>
      <c r="Q107" s="11"/>
      <c r="R107" s="11"/>
    </row>
    <row r="108" spans="1:18" s="10" customFormat="1" ht="13.5" customHeight="1" x14ac:dyDescent="0.25">
      <c r="A108" s="44" t="s">
        <v>230</v>
      </c>
      <c r="B108" s="47" t="s">
        <v>88</v>
      </c>
      <c r="C108" s="47" t="s">
        <v>228</v>
      </c>
      <c r="D108" s="47" t="s">
        <v>229</v>
      </c>
      <c r="E108" s="144">
        <v>93391.123104919796</v>
      </c>
      <c r="F108" s="144">
        <v>422.58426744307599</v>
      </c>
      <c r="G108" s="50">
        <v>221</v>
      </c>
      <c r="H108" s="39"/>
      <c r="I108" s="39"/>
      <c r="J108" s="35" t="str">
        <f t="shared" si="3"/>
        <v>No</v>
      </c>
      <c r="K108" s="18" t="str">
        <f t="shared" si="4"/>
        <v>5488A - Horace Mann - Darnell School</v>
      </c>
      <c r="L108" s="10" t="s">
        <v>35</v>
      </c>
      <c r="M108" t="str">
        <f t="shared" si="5"/>
        <v>5488A</v>
      </c>
      <c r="N108" s="5"/>
      <c r="P108" s="12"/>
      <c r="Q108" s="11"/>
      <c r="R108" s="11"/>
    </row>
    <row r="109" spans="1:18" s="10" customFormat="1" ht="13.5" customHeight="1" x14ac:dyDescent="0.25">
      <c r="A109" s="44" t="s">
        <v>536</v>
      </c>
      <c r="B109" s="47" t="s">
        <v>91</v>
      </c>
      <c r="C109" s="47" t="s">
        <v>537</v>
      </c>
      <c r="D109" s="47" t="s">
        <v>538</v>
      </c>
      <c r="E109" s="144">
        <v>163300</v>
      </c>
      <c r="F109" s="144">
        <v>628.07692307692309</v>
      </c>
      <c r="G109" s="50">
        <v>260</v>
      </c>
      <c r="H109" s="39"/>
      <c r="I109" s="39"/>
      <c r="J109" s="35" t="str">
        <f t="shared" si="3"/>
        <v>No</v>
      </c>
      <c r="K109" s="18" t="str">
        <f t="shared" si="4"/>
        <v>5495A - HMS School for Children with Cerebral Palsy - Residential Program 7 days</v>
      </c>
      <c r="L109" s="10" t="s">
        <v>35</v>
      </c>
      <c r="M109" t="str">
        <f t="shared" si="5"/>
        <v>5495A</v>
      </c>
      <c r="N109" s="5"/>
      <c r="P109" s="12"/>
      <c r="Q109" s="11"/>
      <c r="R109" s="11"/>
    </row>
    <row r="110" spans="1:18" s="10" customFormat="1" ht="13.5" customHeight="1" x14ac:dyDescent="0.25">
      <c r="A110" s="48" t="s">
        <v>539</v>
      </c>
      <c r="B110" s="49" t="s">
        <v>88</v>
      </c>
      <c r="C110" s="49" t="s">
        <v>537</v>
      </c>
      <c r="D110" s="49" t="s">
        <v>540</v>
      </c>
      <c r="E110" s="144">
        <v>13770</v>
      </c>
      <c r="F110" s="144">
        <v>510</v>
      </c>
      <c r="G110" s="50">
        <v>27</v>
      </c>
      <c r="H110" s="42"/>
      <c r="I110" s="42"/>
      <c r="J110" s="35" t="str">
        <f t="shared" si="3"/>
        <v>No</v>
      </c>
      <c r="K110" s="18" t="str">
        <f t="shared" si="4"/>
        <v>5495B - HMS School for Children with Cerebral Palsy - Extended school Year</v>
      </c>
      <c r="L110" s="10" t="s">
        <v>35</v>
      </c>
      <c r="M110" t="str">
        <f t="shared" si="5"/>
        <v>5495B</v>
      </c>
      <c r="N110" s="5"/>
      <c r="P110" s="12"/>
      <c r="Q110" s="11"/>
      <c r="R110" s="11"/>
    </row>
    <row r="111" spans="1:18" s="10" customFormat="1" ht="13.5" customHeight="1" x14ac:dyDescent="0.25">
      <c r="A111" s="48" t="s">
        <v>288</v>
      </c>
      <c r="B111" s="49" t="s">
        <v>88</v>
      </c>
      <c r="C111" s="49" t="s">
        <v>286</v>
      </c>
      <c r="D111" s="49" t="s">
        <v>287</v>
      </c>
      <c r="E111" s="144">
        <v>73845.646658572499</v>
      </c>
      <c r="F111" s="144">
        <v>410.25359254762498</v>
      </c>
      <c r="G111" s="50">
        <v>180</v>
      </c>
      <c r="H111" s="43"/>
      <c r="I111" s="43"/>
      <c r="J111" s="35" t="str">
        <f t="shared" si="3"/>
        <v>No</v>
      </c>
      <c r="K111" s="18" t="str">
        <f t="shared" si="4"/>
        <v>5498B - Lighthouse School - Comp. Services Prog.</v>
      </c>
      <c r="L111" s="10" t="s">
        <v>35</v>
      </c>
      <c r="M111" t="str">
        <f t="shared" si="5"/>
        <v>5498B</v>
      </c>
      <c r="N111" s="5"/>
      <c r="P111" s="12"/>
      <c r="Q111" s="11"/>
      <c r="R111" s="11"/>
    </row>
    <row r="112" spans="1:18" s="10" customFormat="1" ht="13.5" customHeight="1" x14ac:dyDescent="0.25">
      <c r="A112" s="44" t="s">
        <v>233</v>
      </c>
      <c r="B112" s="47" t="s">
        <v>88</v>
      </c>
      <c r="C112" s="49" t="s">
        <v>231</v>
      </c>
      <c r="D112" s="49" t="s">
        <v>232</v>
      </c>
      <c r="E112" s="144">
        <v>87597.900273826803</v>
      </c>
      <c r="F112" s="144">
        <v>405.54583460104999</v>
      </c>
      <c r="G112" s="50">
        <v>216</v>
      </c>
      <c r="H112" s="43"/>
      <c r="I112" s="43"/>
      <c r="J112" s="35" t="str">
        <f t="shared" si="3"/>
        <v>No</v>
      </c>
      <c r="K112" s="18" t="str">
        <f t="shared" si="4"/>
        <v>5530C - Institute of Professional Practice - Durham Center for Ed.</v>
      </c>
      <c r="L112" s="10" t="s">
        <v>35</v>
      </c>
      <c r="M112" t="str">
        <f t="shared" si="5"/>
        <v>5530C</v>
      </c>
      <c r="N112" s="5"/>
      <c r="P112" s="12"/>
      <c r="Q112" s="11"/>
      <c r="R112" s="11"/>
    </row>
    <row r="113" spans="1:18" s="10" customFormat="1" ht="13.5" customHeight="1" x14ac:dyDescent="0.25">
      <c r="A113" s="48" t="s">
        <v>236</v>
      </c>
      <c r="B113" s="51" t="s">
        <v>91</v>
      </c>
      <c r="C113" s="51" t="s">
        <v>234</v>
      </c>
      <c r="D113" s="51" t="s">
        <v>235</v>
      </c>
      <c r="E113" s="144">
        <v>190822.3224457521</v>
      </c>
      <c r="F113" s="144">
        <v>522.80088341301951</v>
      </c>
      <c r="G113" s="48">
        <v>365</v>
      </c>
      <c r="H113" s="43"/>
      <c r="I113" s="43"/>
      <c r="J113" s="35" t="str">
        <f t="shared" si="3"/>
        <v>No</v>
      </c>
      <c r="K113" s="18" t="str">
        <f t="shared" si="4"/>
        <v>5534A - Italian Home for Children, Inc. - Italian Home Res</v>
      </c>
      <c r="L113" s="10" t="s">
        <v>35</v>
      </c>
      <c r="M113" t="str">
        <f t="shared" si="5"/>
        <v>5534A</v>
      </c>
      <c r="N113" s="5"/>
      <c r="P113" s="12"/>
      <c r="Q113" s="11"/>
      <c r="R113" s="11"/>
    </row>
    <row r="114" spans="1:18" s="10" customFormat="1" ht="13.5" customHeight="1" x14ac:dyDescent="0.25">
      <c r="A114" s="44" t="s">
        <v>238</v>
      </c>
      <c r="B114" s="51" t="s">
        <v>88</v>
      </c>
      <c r="C114" s="51" t="s">
        <v>234</v>
      </c>
      <c r="D114" s="51" t="s">
        <v>237</v>
      </c>
      <c r="E114" s="144">
        <v>83117.783603118223</v>
      </c>
      <c r="F114" s="144">
        <v>377.80810728690102</v>
      </c>
      <c r="G114" s="48">
        <v>220</v>
      </c>
      <c r="H114" s="43"/>
      <c r="I114" s="43"/>
      <c r="J114" s="35" t="str">
        <f t="shared" si="3"/>
        <v>No</v>
      </c>
      <c r="K114" s="18" t="str">
        <f t="shared" si="4"/>
        <v>5534B - Italian Home for Children, Inc. - Italian Home Day</v>
      </c>
      <c r="L114" s="10" t="s">
        <v>35</v>
      </c>
      <c r="M114" t="str">
        <f t="shared" si="5"/>
        <v>5534B</v>
      </c>
      <c r="N114" s="5"/>
      <c r="P114" s="12"/>
      <c r="Q114" s="11"/>
      <c r="R114" s="11"/>
    </row>
    <row r="115" spans="1:18" s="10" customFormat="1" ht="13.5" customHeight="1" x14ac:dyDescent="0.25">
      <c r="A115" s="48" t="s">
        <v>267</v>
      </c>
      <c r="B115" s="51" t="s">
        <v>88</v>
      </c>
      <c r="C115" s="51" t="s">
        <v>265</v>
      </c>
      <c r="D115" s="51" t="s">
        <v>266</v>
      </c>
      <c r="E115" s="144">
        <v>96046.649641153286</v>
      </c>
      <c r="F115" s="144">
        <v>408.70914740916294</v>
      </c>
      <c r="G115" s="48">
        <v>235</v>
      </c>
      <c r="H115" s="43"/>
      <c r="I115" s="43"/>
      <c r="J115" s="35" t="str">
        <f t="shared" si="3"/>
        <v>No</v>
      </c>
      <c r="K115" s="18" t="str">
        <f t="shared" si="4"/>
        <v>5579A - Kennedy Donovan Center - Developmental Day</v>
      </c>
      <c r="L115" s="10" t="s">
        <v>35</v>
      </c>
      <c r="M115" t="str">
        <f t="shared" si="5"/>
        <v>5579A</v>
      </c>
      <c r="N115" s="5"/>
      <c r="P115" s="12"/>
      <c r="Q115" s="11"/>
      <c r="R115" s="11"/>
    </row>
    <row r="116" spans="1:18" s="10" customFormat="1" ht="13.5" customHeight="1" x14ac:dyDescent="0.25">
      <c r="A116" s="48" t="s">
        <v>202</v>
      </c>
      <c r="B116" s="49" t="s">
        <v>88</v>
      </c>
      <c r="C116" s="49" t="s">
        <v>200</v>
      </c>
      <c r="D116" s="49" t="s">
        <v>201</v>
      </c>
      <c r="E116" s="144">
        <v>88302.038296334431</v>
      </c>
      <c r="F116" s="144">
        <v>441.51019148167217</v>
      </c>
      <c r="G116" s="50">
        <v>200</v>
      </c>
      <c r="H116" s="40"/>
      <c r="I116" s="40"/>
      <c r="J116" s="35" t="str">
        <f t="shared" si="3"/>
        <v>No</v>
      </c>
      <c r="K116" s="18" t="str">
        <f t="shared" si="4"/>
        <v>5582A - Franciscan Children's Hospital - Kennedy Day</v>
      </c>
      <c r="L116" s="10" t="s">
        <v>35</v>
      </c>
      <c r="M116" t="str">
        <f t="shared" si="5"/>
        <v>5582A</v>
      </c>
      <c r="N116" s="5"/>
      <c r="P116" s="12"/>
      <c r="Q116" s="11"/>
      <c r="R116" s="11"/>
    </row>
    <row r="117" spans="1:18" s="10" customFormat="1" ht="13.5" customHeight="1" x14ac:dyDescent="0.25">
      <c r="A117" s="48" t="s">
        <v>270</v>
      </c>
      <c r="B117" s="49" t="s">
        <v>88</v>
      </c>
      <c r="C117" s="49" t="s">
        <v>268</v>
      </c>
      <c r="D117" s="49" t="s">
        <v>269</v>
      </c>
      <c r="E117" s="144">
        <v>54634.217598620162</v>
      </c>
      <c r="F117" s="144">
        <v>303.52343110344532</v>
      </c>
      <c r="G117" s="50">
        <v>180</v>
      </c>
      <c r="H117" s="38"/>
      <c r="I117" s="38"/>
      <c r="J117" s="35" t="str">
        <f t="shared" si="3"/>
        <v>No</v>
      </c>
      <c r="K117" s="18" t="str">
        <f t="shared" si="4"/>
        <v>5607A - Landmark Foundation - Landmark Day</v>
      </c>
      <c r="L117" s="10" t="s">
        <v>35</v>
      </c>
      <c r="M117" t="str">
        <f t="shared" si="5"/>
        <v>5607A</v>
      </c>
      <c r="N117" s="5"/>
      <c r="P117" s="12"/>
      <c r="Q117" s="11"/>
      <c r="R117" s="11"/>
    </row>
    <row r="118" spans="1:18" s="10" customFormat="1" ht="13.5" customHeight="1" x14ac:dyDescent="0.25">
      <c r="A118" s="48" t="s">
        <v>272</v>
      </c>
      <c r="B118" s="49" t="s">
        <v>91</v>
      </c>
      <c r="C118" s="49" t="s">
        <v>268</v>
      </c>
      <c r="D118" s="49" t="s">
        <v>271</v>
      </c>
      <c r="E118" s="144">
        <v>72636.984471566349</v>
      </c>
      <c r="F118" s="144">
        <v>302.65410196485976</v>
      </c>
      <c r="G118" s="50">
        <v>240</v>
      </c>
      <c r="H118" s="40"/>
      <c r="I118" s="40"/>
      <c r="J118" s="35" t="str">
        <f t="shared" si="3"/>
        <v>No</v>
      </c>
      <c r="K118" s="18" t="str">
        <f t="shared" si="4"/>
        <v>5607B - Landmark Foundation - Landmark Residential</v>
      </c>
      <c r="L118" s="10" t="s">
        <v>35</v>
      </c>
      <c r="M118" t="str">
        <f t="shared" si="5"/>
        <v>5607B</v>
      </c>
      <c r="N118" s="5"/>
      <c r="P118" s="12"/>
      <c r="Q118" s="11"/>
      <c r="R118" s="11"/>
    </row>
    <row r="119" spans="1:18" s="10" customFormat="1" ht="13.5" customHeight="1" x14ac:dyDescent="0.25">
      <c r="A119" s="48" t="s">
        <v>277</v>
      </c>
      <c r="B119" s="49" t="s">
        <v>88</v>
      </c>
      <c r="C119" s="49" t="s">
        <v>275</v>
      </c>
      <c r="D119" s="49" t="s">
        <v>276</v>
      </c>
      <c r="E119" s="144">
        <v>84780.210573000004</v>
      </c>
      <c r="F119" s="144">
        <v>392.500974875</v>
      </c>
      <c r="G119" s="50">
        <v>216</v>
      </c>
      <c r="H119" s="40"/>
      <c r="I119" s="40"/>
      <c r="J119" s="35" t="str">
        <f t="shared" si="3"/>
        <v>No</v>
      </c>
      <c r="K119" s="18" t="str">
        <f t="shared" si="4"/>
        <v>5614A - League School of Boston - Day Ed</v>
      </c>
      <c r="L119" s="10" t="s">
        <v>35</v>
      </c>
      <c r="M119" t="str">
        <f t="shared" si="5"/>
        <v>5614A</v>
      </c>
      <c r="N119" s="5"/>
      <c r="P119" s="12"/>
      <c r="Q119" s="11"/>
      <c r="R119" s="11"/>
    </row>
    <row r="120" spans="1:18" s="10" customFormat="1" ht="13.5" customHeight="1" x14ac:dyDescent="0.25">
      <c r="A120" s="48" t="s">
        <v>279</v>
      </c>
      <c r="B120" s="49" t="s">
        <v>91</v>
      </c>
      <c r="C120" s="49" t="s">
        <v>275</v>
      </c>
      <c r="D120" s="49" t="s">
        <v>278</v>
      </c>
      <c r="E120" s="144">
        <v>182929.20120000001</v>
      </c>
      <c r="F120" s="144">
        <v>501.17589369863015</v>
      </c>
      <c r="G120" s="50">
        <v>365</v>
      </c>
      <c r="H120" s="39"/>
      <c r="I120" s="39"/>
      <c r="J120" s="35" t="str">
        <f t="shared" si="3"/>
        <v>No</v>
      </c>
      <c r="K120" s="18" t="str">
        <f t="shared" si="4"/>
        <v>5614B - League School of Boston - Fine House</v>
      </c>
      <c r="L120" s="10" t="s">
        <v>35</v>
      </c>
      <c r="M120" t="str">
        <f t="shared" si="5"/>
        <v>5614B</v>
      </c>
      <c r="N120" s="5"/>
      <c r="P120" s="12"/>
      <c r="Q120" s="11"/>
      <c r="R120" s="11"/>
    </row>
    <row r="121" spans="1:18" s="10" customFormat="1" ht="13.5" customHeight="1" x14ac:dyDescent="0.25">
      <c r="A121" s="44" t="s">
        <v>285</v>
      </c>
      <c r="B121" s="49" t="s">
        <v>91</v>
      </c>
      <c r="C121" s="49" t="s">
        <v>280</v>
      </c>
      <c r="D121" s="49" t="s">
        <v>284</v>
      </c>
      <c r="E121" s="144">
        <v>333954.67826844007</v>
      </c>
      <c r="F121" s="144">
        <v>914.9443240231235</v>
      </c>
      <c r="G121" s="50">
        <v>365</v>
      </c>
      <c r="H121" s="39"/>
      <c r="I121" s="39"/>
      <c r="J121" s="35" t="str">
        <f t="shared" si="3"/>
        <v>No</v>
      </c>
      <c r="K121" s="18" t="str">
        <f t="shared" si="4"/>
        <v>5617B - Learning Ctr. for the Deaf - Walden</v>
      </c>
      <c r="L121" s="10" t="s">
        <v>35</v>
      </c>
      <c r="M121" t="str">
        <f t="shared" si="5"/>
        <v>5617B</v>
      </c>
      <c r="N121" s="5"/>
      <c r="P121" s="12"/>
      <c r="Q121" s="11"/>
      <c r="R121" s="11"/>
    </row>
    <row r="122" spans="1:18" s="10" customFormat="1" ht="13.5" customHeight="1" x14ac:dyDescent="0.25">
      <c r="A122" s="48" t="s">
        <v>281</v>
      </c>
      <c r="B122" s="51" t="s">
        <v>88</v>
      </c>
      <c r="C122" s="51" t="s">
        <v>280</v>
      </c>
      <c r="D122" s="51" t="s">
        <v>88</v>
      </c>
      <c r="E122" s="144">
        <v>60227.031408235212</v>
      </c>
      <c r="F122" s="144">
        <v>304.17692630421823</v>
      </c>
      <c r="G122" s="48">
        <v>198</v>
      </c>
      <c r="H122" s="39"/>
      <c r="I122" s="39"/>
      <c r="J122" s="35" t="str">
        <f t="shared" si="3"/>
        <v>No</v>
      </c>
      <c r="K122" s="18" t="str">
        <f t="shared" si="4"/>
        <v>5617G - Learning Ctr. for the Deaf - Day</v>
      </c>
      <c r="L122" s="10" t="s">
        <v>35</v>
      </c>
      <c r="M122" t="str">
        <f t="shared" si="5"/>
        <v>5617G</v>
      </c>
      <c r="N122" s="5"/>
      <c r="P122" s="12"/>
      <c r="Q122" s="11"/>
      <c r="R122" s="11"/>
    </row>
    <row r="123" spans="1:18" s="10" customFormat="1" ht="13.5" customHeight="1" x14ac:dyDescent="0.25">
      <c r="A123" s="48" t="s">
        <v>282</v>
      </c>
      <c r="B123" s="49" t="s">
        <v>88</v>
      </c>
      <c r="C123" s="49" t="s">
        <v>280</v>
      </c>
      <c r="D123" s="49" t="s">
        <v>115</v>
      </c>
      <c r="E123" s="144">
        <v>84985.969184810107</v>
      </c>
      <c r="F123" s="144">
        <v>429.22206658995003</v>
      </c>
      <c r="G123" s="50">
        <v>198</v>
      </c>
      <c r="H123" s="39"/>
      <c r="I123" s="39"/>
      <c r="J123" s="35" t="str">
        <f t="shared" si="3"/>
        <v>No</v>
      </c>
      <c r="K123" s="18" t="str">
        <f t="shared" si="4"/>
        <v>5617H - Learning Ctr. for the Deaf - Intensive Day</v>
      </c>
      <c r="L123" s="10" t="s">
        <v>35</v>
      </c>
      <c r="M123" t="str">
        <f t="shared" si="5"/>
        <v>5617H</v>
      </c>
      <c r="N123" s="5"/>
      <c r="P123" s="12"/>
      <c r="Q123" s="11"/>
      <c r="R123" s="11"/>
    </row>
    <row r="124" spans="1:18" s="10" customFormat="1" ht="13.5" customHeight="1" x14ac:dyDescent="0.25">
      <c r="A124" s="44" t="s">
        <v>283</v>
      </c>
      <c r="B124" s="51" t="s">
        <v>91</v>
      </c>
      <c r="C124" s="51" t="s">
        <v>280</v>
      </c>
      <c r="D124" s="51" t="s">
        <v>130</v>
      </c>
      <c r="E124" s="144">
        <v>110235.96143002443</v>
      </c>
      <c r="F124" s="144">
        <v>556.74727994961836</v>
      </c>
      <c r="G124" s="48">
        <v>198</v>
      </c>
      <c r="H124" s="39"/>
      <c r="I124" s="39"/>
      <c r="J124" s="35" t="str">
        <f t="shared" si="3"/>
        <v>No</v>
      </c>
      <c r="K124" s="18" t="str">
        <f t="shared" si="4"/>
        <v>5617I - Learning Ctr. for the Deaf - Residential</v>
      </c>
      <c r="L124" s="10" t="s">
        <v>35</v>
      </c>
      <c r="M124" t="str">
        <f t="shared" si="5"/>
        <v>5617I</v>
      </c>
      <c r="N124" s="5"/>
      <c r="P124" s="12"/>
      <c r="Q124" s="11"/>
      <c r="R124" s="11"/>
    </row>
    <row r="125" spans="1:18" s="10" customFormat="1" ht="13.5" customHeight="1" x14ac:dyDescent="0.25">
      <c r="A125" s="50" t="s">
        <v>541</v>
      </c>
      <c r="B125" s="49" t="s">
        <v>88</v>
      </c>
      <c r="C125" s="49" t="s">
        <v>542</v>
      </c>
      <c r="D125" s="49" t="s">
        <v>88</v>
      </c>
      <c r="E125" s="144">
        <v>73386.39</v>
      </c>
      <c r="F125" s="144">
        <v>317.69</v>
      </c>
      <c r="G125" s="50">
        <v>231</v>
      </c>
      <c r="H125" s="39"/>
      <c r="I125" s="39"/>
      <c r="J125" s="35" t="str">
        <f t="shared" si="3"/>
        <v>No</v>
      </c>
      <c r="K125" s="18" t="str">
        <f t="shared" si="4"/>
        <v>5620B - Learning Clinic - Day</v>
      </c>
      <c r="L125" s="10" t="s">
        <v>35</v>
      </c>
      <c r="M125" t="str">
        <f t="shared" si="5"/>
        <v>5620B</v>
      </c>
      <c r="N125" s="5"/>
      <c r="P125" s="12"/>
      <c r="Q125" s="11"/>
      <c r="R125" s="11"/>
    </row>
    <row r="126" spans="1:18" s="10" customFormat="1" ht="13.5" customHeight="1" x14ac:dyDescent="0.25">
      <c r="A126" s="48" t="s">
        <v>543</v>
      </c>
      <c r="B126" s="51" t="s">
        <v>91</v>
      </c>
      <c r="C126" s="51" t="s">
        <v>542</v>
      </c>
      <c r="D126" s="51" t="s">
        <v>130</v>
      </c>
      <c r="E126" s="144">
        <v>145323.25</v>
      </c>
      <c r="F126" s="144">
        <v>398.14589041095888</v>
      </c>
      <c r="G126" s="48">
        <v>365</v>
      </c>
      <c r="H126" s="39"/>
      <c r="I126" s="39"/>
      <c r="J126" s="35" t="str">
        <f t="shared" si="3"/>
        <v>No</v>
      </c>
      <c r="K126" s="18" t="str">
        <f t="shared" si="4"/>
        <v>5620E - Learning Clinic - Residential</v>
      </c>
      <c r="L126" s="10" t="s">
        <v>35</v>
      </c>
      <c r="M126" t="str">
        <f t="shared" si="5"/>
        <v>5620E</v>
      </c>
      <c r="N126" s="5"/>
      <c r="P126" s="12"/>
      <c r="Q126" s="11"/>
      <c r="R126" s="11"/>
    </row>
    <row r="127" spans="1:18" s="10" customFormat="1" ht="13.5" customHeight="1" x14ac:dyDescent="0.25">
      <c r="A127" s="48" t="s">
        <v>544</v>
      </c>
      <c r="B127" s="51" t="s">
        <v>88</v>
      </c>
      <c r="C127" s="51" t="s">
        <v>545</v>
      </c>
      <c r="D127" s="51" t="s">
        <v>546</v>
      </c>
      <c r="E127" s="144">
        <v>45221.4</v>
      </c>
      <c r="F127" s="144">
        <v>251.23000000000002</v>
      </c>
      <c r="G127" s="48">
        <v>180</v>
      </c>
      <c r="H127" s="39"/>
      <c r="I127" s="39"/>
      <c r="J127" s="35" t="str">
        <f t="shared" si="3"/>
        <v>No</v>
      </c>
      <c r="K127" s="18" t="str">
        <f t="shared" si="4"/>
        <v>5625A - Learning Skills Academy, Inc. - Learning Skills Academy</v>
      </c>
      <c r="L127" s="10" t="s">
        <v>35</v>
      </c>
      <c r="M127" t="str">
        <f t="shared" si="5"/>
        <v>5625A</v>
      </c>
      <c r="N127" s="5"/>
      <c r="P127" s="12"/>
      <c r="Q127" s="11"/>
      <c r="R127" s="11"/>
    </row>
    <row r="128" spans="1:18" s="10" customFormat="1" ht="13.5" customHeight="1" x14ac:dyDescent="0.25">
      <c r="A128" s="48" t="s">
        <v>547</v>
      </c>
      <c r="B128" s="51" t="s">
        <v>88</v>
      </c>
      <c r="C128" s="51" t="s">
        <v>545</v>
      </c>
      <c r="D128" s="51" t="s">
        <v>150</v>
      </c>
      <c r="E128" s="144">
        <v>1974.4</v>
      </c>
      <c r="F128" s="144">
        <v>123.4</v>
      </c>
      <c r="G128" s="48">
        <v>16</v>
      </c>
      <c r="H128" s="41"/>
      <c r="I128" s="41"/>
      <c r="J128" s="35" t="str">
        <f t="shared" ref="J128:J191" si="6">IF(C128&lt;&gt;"Summer", "No", "Yes")</f>
        <v>No</v>
      </c>
      <c r="K128" s="18" t="str">
        <f t="shared" ref="K128:K191" si="7">A128&amp; " - "&amp;C128 &amp; " - "&amp;D128</f>
        <v>5625B - Learning Skills Academy, Inc. - Summer</v>
      </c>
      <c r="L128" s="10" t="s">
        <v>35</v>
      </c>
      <c r="M128" t="str">
        <f t="shared" ref="M128:M191" si="8">TRIM(A128)</f>
        <v>5625B</v>
      </c>
      <c r="N128" s="5"/>
      <c r="P128" s="12"/>
      <c r="Q128" s="11"/>
      <c r="R128" s="11"/>
    </row>
    <row r="129" spans="1:18" s="10" customFormat="1" ht="13.5" customHeight="1" x14ac:dyDescent="0.25">
      <c r="A129" s="48" t="s">
        <v>291</v>
      </c>
      <c r="B129" s="51" t="s">
        <v>88</v>
      </c>
      <c r="C129" s="51" t="s">
        <v>289</v>
      </c>
      <c r="D129" s="51" t="s">
        <v>290</v>
      </c>
      <c r="E129" s="144">
        <v>43237.515160316696</v>
      </c>
      <c r="F129" s="144">
        <v>240.20841755731499</v>
      </c>
      <c r="G129" s="48">
        <v>180</v>
      </c>
      <c r="H129" s="41"/>
      <c r="I129" s="41"/>
      <c r="J129" s="35" t="str">
        <f t="shared" si="6"/>
        <v>No</v>
      </c>
      <c r="K129" s="18" t="str">
        <f t="shared" si="7"/>
        <v>5643A - Little People's School - Learning Prep School</v>
      </c>
      <c r="L129" s="10" t="s">
        <v>35</v>
      </c>
      <c r="M129" t="str">
        <f t="shared" si="8"/>
        <v>5643A</v>
      </c>
      <c r="N129" s="5"/>
      <c r="P129" s="12"/>
      <c r="Q129" s="11"/>
      <c r="R129" s="11"/>
    </row>
    <row r="130" spans="1:18" s="10" customFormat="1" ht="13.5" customHeight="1" x14ac:dyDescent="0.25">
      <c r="A130" s="44" t="s">
        <v>296</v>
      </c>
      <c r="B130" s="47" t="s">
        <v>91</v>
      </c>
      <c r="C130" s="47" t="s">
        <v>292</v>
      </c>
      <c r="D130" s="47" t="s">
        <v>295</v>
      </c>
      <c r="E130" s="143">
        <v>224653.4136036018</v>
      </c>
      <c r="F130" s="143">
        <v>615.48880439342963</v>
      </c>
      <c r="G130" s="45">
        <v>365</v>
      </c>
      <c r="H130" s="41"/>
      <c r="I130" s="41"/>
      <c r="J130" s="35" t="str">
        <f t="shared" si="6"/>
        <v>No</v>
      </c>
      <c r="K130" s="18" t="str">
        <f t="shared" si="7"/>
        <v>5685B - MAB Community Services - IVY Street School</v>
      </c>
      <c r="L130" s="10" t="s">
        <v>35</v>
      </c>
      <c r="M130" t="str">
        <f t="shared" si="8"/>
        <v>5685B</v>
      </c>
      <c r="N130" s="5"/>
      <c r="P130" s="12"/>
      <c r="Q130" s="11"/>
      <c r="R130" s="11"/>
    </row>
    <row r="131" spans="1:18" s="10" customFormat="1" ht="13.5" customHeight="1" x14ac:dyDescent="0.25">
      <c r="A131" s="44" t="s">
        <v>294</v>
      </c>
      <c r="B131" s="47" t="s">
        <v>88</v>
      </c>
      <c r="C131" s="47" t="s">
        <v>292</v>
      </c>
      <c r="D131" s="47" t="s">
        <v>293</v>
      </c>
      <c r="E131" s="143">
        <v>99471.612754599308</v>
      </c>
      <c r="F131" s="143">
        <v>404.35614940894027</v>
      </c>
      <c r="G131" s="45">
        <v>246</v>
      </c>
      <c r="H131" s="39"/>
      <c r="I131" s="39"/>
      <c r="J131" s="35" t="str">
        <f t="shared" si="6"/>
        <v>No</v>
      </c>
      <c r="K131" s="18" t="str">
        <f t="shared" si="7"/>
        <v>5685C - MAB Community Services - IVY Street School Day Program</v>
      </c>
      <c r="L131" s="10" t="s">
        <v>35</v>
      </c>
      <c r="M131" t="str">
        <f t="shared" si="8"/>
        <v>5685C</v>
      </c>
      <c r="N131" s="5"/>
      <c r="P131" s="12"/>
      <c r="Q131" s="11"/>
      <c r="R131" s="11"/>
    </row>
    <row r="132" spans="1:18" s="10" customFormat="1" ht="13.5" customHeight="1" x14ac:dyDescent="0.25">
      <c r="A132" s="44" t="s">
        <v>264</v>
      </c>
      <c r="B132" s="46" t="s">
        <v>88</v>
      </c>
      <c r="C132" s="46" t="s">
        <v>252</v>
      </c>
      <c r="D132" s="46" t="s">
        <v>263</v>
      </c>
      <c r="E132" s="143">
        <v>64668.108040229694</v>
      </c>
      <c r="F132" s="143">
        <v>320.1391487140084</v>
      </c>
      <c r="G132" s="44">
        <v>202</v>
      </c>
      <c r="H132" s="39"/>
      <c r="I132" s="39"/>
      <c r="J132" s="35" t="str">
        <f t="shared" si="6"/>
        <v>No</v>
      </c>
      <c r="K132" s="18" t="str">
        <f t="shared" si="7"/>
        <v>5695A - Justice Resource Institute -  Granite Day Ed</v>
      </c>
      <c r="L132" s="10" t="s">
        <v>35</v>
      </c>
      <c r="M132" t="str">
        <f t="shared" si="8"/>
        <v>5695A</v>
      </c>
      <c r="N132" s="5"/>
      <c r="P132" s="12"/>
      <c r="Q132" s="11"/>
      <c r="R132" s="11"/>
    </row>
    <row r="133" spans="1:18" s="10" customFormat="1" ht="13.5" customHeight="1" x14ac:dyDescent="0.25">
      <c r="A133" s="44" t="s">
        <v>309</v>
      </c>
      <c r="B133" s="47" t="s">
        <v>91</v>
      </c>
      <c r="C133" s="47" t="s">
        <v>305</v>
      </c>
      <c r="D133" s="47" t="s">
        <v>308</v>
      </c>
      <c r="E133" s="143">
        <v>225311.79592109227</v>
      </c>
      <c r="F133" s="143">
        <v>617.29259156463638</v>
      </c>
      <c r="G133" s="45">
        <v>365</v>
      </c>
      <c r="H133" s="39"/>
      <c r="I133" s="39"/>
      <c r="J133" s="35" t="str">
        <f t="shared" si="6"/>
        <v>No</v>
      </c>
      <c r="K133" s="18" t="str">
        <f t="shared" si="7"/>
        <v>5706B - May Institute - Randolph Res.</v>
      </c>
      <c r="L133" s="10" t="s">
        <v>35</v>
      </c>
      <c r="M133" t="str">
        <f t="shared" si="8"/>
        <v>5706B</v>
      </c>
      <c r="N133" s="5"/>
      <c r="P133" s="12"/>
      <c r="Q133" s="11"/>
      <c r="R133" s="11"/>
    </row>
    <row r="134" spans="1:18" s="10" customFormat="1" ht="13.5" customHeight="1" x14ac:dyDescent="0.25">
      <c r="A134" s="44" t="s">
        <v>307</v>
      </c>
      <c r="B134" s="47" t="s">
        <v>88</v>
      </c>
      <c r="C134" s="47" t="s">
        <v>305</v>
      </c>
      <c r="D134" s="47" t="s">
        <v>306</v>
      </c>
      <c r="E134" s="143">
        <v>97657.806627000013</v>
      </c>
      <c r="F134" s="143">
        <v>415.56513458297877</v>
      </c>
      <c r="G134" s="45">
        <v>235</v>
      </c>
      <c r="H134" s="39"/>
      <c r="I134" s="39"/>
      <c r="J134" s="35" t="str">
        <f t="shared" si="6"/>
        <v>No</v>
      </c>
      <c r="K134" s="18" t="str">
        <f t="shared" si="7"/>
        <v>5706E - May Institute - Randolph Day</v>
      </c>
      <c r="L134" s="10" t="s">
        <v>35</v>
      </c>
      <c r="M134" t="str">
        <f t="shared" si="8"/>
        <v>5706E</v>
      </c>
      <c r="N134" s="5"/>
      <c r="P134" s="12"/>
      <c r="Q134" s="11"/>
      <c r="R134" s="11"/>
    </row>
    <row r="135" spans="1:18" s="10" customFormat="1" ht="13.5" customHeight="1" x14ac:dyDescent="0.25">
      <c r="A135" s="44" t="s">
        <v>311</v>
      </c>
      <c r="B135" s="47" t="s">
        <v>88</v>
      </c>
      <c r="C135" s="47" t="s">
        <v>305</v>
      </c>
      <c r="D135" s="47" t="s">
        <v>310</v>
      </c>
      <c r="E135" s="143">
        <v>116523.18123300001</v>
      </c>
      <c r="F135" s="143">
        <v>495.84332439574473</v>
      </c>
      <c r="G135" s="45">
        <v>235</v>
      </c>
      <c r="H135" s="39"/>
      <c r="I135" s="39"/>
      <c r="J135" s="35" t="str">
        <f t="shared" si="6"/>
        <v>No</v>
      </c>
      <c r="K135" s="18" t="str">
        <f t="shared" si="7"/>
        <v>5706G - May Institute -  Brockton Rehabilitative D</v>
      </c>
      <c r="L135" s="10" t="s">
        <v>35</v>
      </c>
      <c r="M135" t="str">
        <f t="shared" si="8"/>
        <v>5706G</v>
      </c>
      <c r="N135" s="5"/>
      <c r="P135" s="12"/>
      <c r="Q135" s="11"/>
      <c r="R135" s="11"/>
    </row>
    <row r="136" spans="1:18" s="10" customFormat="1" ht="13.5" customHeight="1" x14ac:dyDescent="0.25">
      <c r="A136" s="44" t="s">
        <v>313</v>
      </c>
      <c r="B136" s="47" t="s">
        <v>91</v>
      </c>
      <c r="C136" s="47" t="s">
        <v>305</v>
      </c>
      <c r="D136" s="47" t="s">
        <v>312</v>
      </c>
      <c r="E136" s="143">
        <v>252873.78937727102</v>
      </c>
      <c r="F136" s="143">
        <v>692.80490240348229</v>
      </c>
      <c r="G136" s="45">
        <v>365</v>
      </c>
      <c r="H136" s="39"/>
      <c r="I136" s="39"/>
      <c r="J136" s="35" t="str">
        <f t="shared" si="6"/>
        <v>No</v>
      </c>
      <c r="K136" s="18" t="str">
        <f t="shared" si="7"/>
        <v>5706H - May Institute - Brockton Rehabilitative R</v>
      </c>
      <c r="L136" s="10" t="s">
        <v>35</v>
      </c>
      <c r="M136" t="str">
        <f t="shared" si="8"/>
        <v>5706H</v>
      </c>
      <c r="N136" s="5"/>
      <c r="P136" s="12"/>
      <c r="Q136" s="11"/>
      <c r="R136" s="11"/>
    </row>
    <row r="137" spans="1:18" s="10" customFormat="1" ht="13.5" customHeight="1" x14ac:dyDescent="0.25">
      <c r="A137" s="44" t="s">
        <v>315</v>
      </c>
      <c r="B137" s="46" t="s">
        <v>88</v>
      </c>
      <c r="C137" s="46" t="s">
        <v>305</v>
      </c>
      <c r="D137" s="46" t="s">
        <v>314</v>
      </c>
      <c r="E137" s="143">
        <v>118393.937361</v>
      </c>
      <c r="F137" s="143">
        <v>533.3060241486487</v>
      </c>
      <c r="G137" s="44">
        <v>222</v>
      </c>
      <c r="H137" s="39"/>
      <c r="I137" s="39"/>
      <c r="J137" s="35" t="str">
        <f t="shared" si="6"/>
        <v>No</v>
      </c>
      <c r="K137" s="18" t="str">
        <f t="shared" si="7"/>
        <v>5706N - May Institute - West Springfield</v>
      </c>
      <c r="L137" s="10" t="s">
        <v>35</v>
      </c>
      <c r="M137" t="str">
        <f t="shared" si="8"/>
        <v>5706N</v>
      </c>
      <c r="N137" s="5"/>
      <c r="P137" s="12"/>
      <c r="Q137" s="11"/>
      <c r="R137" s="11"/>
    </row>
    <row r="138" spans="1:18" s="10" customFormat="1" ht="13.5" customHeight="1" x14ac:dyDescent="0.25">
      <c r="A138" s="44" t="s">
        <v>323</v>
      </c>
      <c r="B138" s="46" t="s">
        <v>88</v>
      </c>
      <c r="C138" s="46" t="s">
        <v>319</v>
      </c>
      <c r="D138" s="46" t="s">
        <v>322</v>
      </c>
      <c r="E138" s="143">
        <v>34156.777825011595</v>
      </c>
      <c r="F138" s="143">
        <v>158.13323067134999</v>
      </c>
      <c r="G138" s="44">
        <v>216</v>
      </c>
      <c r="H138" s="39"/>
      <c r="I138" s="39"/>
      <c r="J138" s="35" t="str">
        <f t="shared" si="6"/>
        <v>No</v>
      </c>
      <c r="K138" s="18" t="str">
        <f t="shared" si="7"/>
        <v>5709A - McAuley Nazareth Home for Boys - Nazareth Day</v>
      </c>
      <c r="L138" s="10" t="s">
        <v>35</v>
      </c>
      <c r="M138" t="str">
        <f t="shared" si="8"/>
        <v>5709A</v>
      </c>
      <c r="N138" s="5"/>
      <c r="P138" s="12"/>
      <c r="Q138" s="11"/>
      <c r="R138" s="11"/>
    </row>
    <row r="139" spans="1:18" s="10" customFormat="1" ht="13.5" customHeight="1" x14ac:dyDescent="0.25">
      <c r="A139" s="44" t="s">
        <v>321</v>
      </c>
      <c r="B139" s="47" t="s">
        <v>91</v>
      </c>
      <c r="C139" s="47" t="s">
        <v>319</v>
      </c>
      <c r="D139" s="47" t="s">
        <v>320</v>
      </c>
      <c r="E139" s="143">
        <v>149184.2705473674</v>
      </c>
      <c r="F139" s="143">
        <v>408.72402889689698</v>
      </c>
      <c r="G139" s="45">
        <v>365</v>
      </c>
      <c r="H139" s="39"/>
      <c r="I139" s="39"/>
      <c r="J139" s="35" t="str">
        <f t="shared" si="6"/>
        <v>No</v>
      </c>
      <c r="K139" s="18" t="str">
        <f t="shared" si="7"/>
        <v>5709B - McAuley Nazareth Home for Boys - McAuley Nazareth</v>
      </c>
      <c r="L139" s="10" t="s">
        <v>35</v>
      </c>
      <c r="M139" t="str">
        <f t="shared" si="8"/>
        <v>5709B</v>
      </c>
      <c r="N139" s="5"/>
      <c r="P139" s="12"/>
      <c r="Q139" s="11"/>
      <c r="R139" s="11"/>
    </row>
    <row r="140" spans="1:18" s="10" customFormat="1" ht="13.5" customHeight="1" x14ac:dyDescent="0.25">
      <c r="A140" s="44" t="s">
        <v>331</v>
      </c>
      <c r="B140" s="47" t="s">
        <v>91</v>
      </c>
      <c r="C140" s="47" t="s">
        <v>329</v>
      </c>
      <c r="D140" s="47" t="s">
        <v>330</v>
      </c>
      <c r="E140" s="143">
        <v>261536.49811117994</v>
      </c>
      <c r="F140" s="143">
        <v>716.53835098953414</v>
      </c>
      <c r="G140" s="45">
        <v>365</v>
      </c>
      <c r="H140" s="39"/>
      <c r="I140" s="39"/>
      <c r="J140" s="35" t="str">
        <f t="shared" si="6"/>
        <v>No</v>
      </c>
      <c r="K140" s="18" t="str">
        <f t="shared" si="7"/>
        <v>5710B - Melmark Home, Inc. - Melmark N.E.</v>
      </c>
      <c r="L140" s="10" t="s">
        <v>35</v>
      </c>
      <c r="M140" t="str">
        <f t="shared" si="8"/>
        <v>5710B</v>
      </c>
      <c r="N140" s="5"/>
      <c r="P140" s="12"/>
      <c r="Q140" s="11"/>
      <c r="R140" s="11"/>
    </row>
    <row r="141" spans="1:18" s="10" customFormat="1" ht="13.5" customHeight="1" x14ac:dyDescent="0.25">
      <c r="A141" s="44" t="s">
        <v>333</v>
      </c>
      <c r="B141" s="47" t="s">
        <v>88</v>
      </c>
      <c r="C141" s="47" t="s">
        <v>329</v>
      </c>
      <c r="D141" s="47" t="s">
        <v>332</v>
      </c>
      <c r="E141" s="143">
        <v>113902.72337024743</v>
      </c>
      <c r="F141" s="143">
        <v>480.6022083132803</v>
      </c>
      <c r="G141" s="45">
        <v>237</v>
      </c>
      <c r="H141" s="39"/>
      <c r="I141" s="39"/>
      <c r="J141" s="35" t="str">
        <f t="shared" si="6"/>
        <v>No</v>
      </c>
      <c r="K141" s="18" t="str">
        <f t="shared" si="7"/>
        <v>5710C - Melmark Home, Inc. - Melmark Day</v>
      </c>
      <c r="L141" s="10" t="s">
        <v>35</v>
      </c>
      <c r="M141" t="str">
        <f t="shared" si="8"/>
        <v>5710C</v>
      </c>
      <c r="N141" s="5"/>
      <c r="P141" s="12"/>
      <c r="Q141" s="11"/>
      <c r="R141" s="11"/>
    </row>
    <row r="142" spans="1:18" s="10" customFormat="1" ht="13.5" customHeight="1" x14ac:dyDescent="0.25">
      <c r="A142" s="44" t="s">
        <v>548</v>
      </c>
      <c r="B142" s="47" t="s">
        <v>88</v>
      </c>
      <c r="C142" s="47" t="s">
        <v>549</v>
      </c>
      <c r="D142" s="47" t="s">
        <v>550</v>
      </c>
      <c r="E142" s="143">
        <v>69700</v>
      </c>
      <c r="F142" s="143">
        <v>315.38461538461536</v>
      </c>
      <c r="G142" s="45">
        <v>221</v>
      </c>
      <c r="H142" s="39"/>
      <c r="I142" s="39"/>
      <c r="J142" s="35" t="str">
        <f t="shared" si="6"/>
        <v>No</v>
      </c>
      <c r="K142" s="18" t="str">
        <f t="shared" si="7"/>
        <v>5730A - Meeting Street School - Basic</v>
      </c>
      <c r="L142" s="10" t="s">
        <v>35</v>
      </c>
      <c r="M142" t="str">
        <f t="shared" si="8"/>
        <v>5730A</v>
      </c>
      <c r="N142" s="5"/>
      <c r="P142" s="12"/>
      <c r="Q142" s="11"/>
      <c r="R142" s="11"/>
    </row>
    <row r="143" spans="1:18" s="10" customFormat="1" ht="13.5" customHeight="1" x14ac:dyDescent="0.25">
      <c r="A143" s="44" t="s">
        <v>551</v>
      </c>
      <c r="B143" s="47" t="s">
        <v>88</v>
      </c>
      <c r="C143" s="47" t="s">
        <v>549</v>
      </c>
      <c r="D143" s="47" t="s">
        <v>552</v>
      </c>
      <c r="E143" s="143">
        <v>125065</v>
      </c>
      <c r="F143" s="143">
        <v>565.90497737556564</v>
      </c>
      <c r="G143" s="45">
        <v>221</v>
      </c>
      <c r="H143" s="39"/>
      <c r="I143" s="39"/>
      <c r="J143" s="35" t="str">
        <f t="shared" si="6"/>
        <v>No</v>
      </c>
      <c r="K143" s="18" t="str">
        <f t="shared" si="7"/>
        <v xml:space="preserve">5730C - Meeting Street School - Standard rate with 1 to 1 </v>
      </c>
      <c r="L143" s="10" t="s">
        <v>35</v>
      </c>
      <c r="M143" t="str">
        <f t="shared" si="8"/>
        <v>5730C</v>
      </c>
      <c r="N143" s="5"/>
      <c r="P143" s="12"/>
      <c r="Q143" s="11"/>
      <c r="R143" s="11"/>
    </row>
    <row r="144" spans="1:18" s="10" customFormat="1" ht="13.5" customHeight="1" x14ac:dyDescent="0.25">
      <c r="A144" s="44" t="s">
        <v>336</v>
      </c>
      <c r="B144" s="46" t="s">
        <v>88</v>
      </c>
      <c r="C144" s="46" t="s">
        <v>334</v>
      </c>
      <c r="D144" s="46" t="s">
        <v>335</v>
      </c>
      <c r="E144" s="143">
        <v>73706.679246670712</v>
      </c>
      <c r="F144" s="143">
        <v>409.48155137039282</v>
      </c>
      <c r="G144" s="44">
        <v>180</v>
      </c>
      <c r="H144" s="39"/>
      <c r="I144" s="39"/>
      <c r="J144" s="35" t="str">
        <f t="shared" si="6"/>
        <v>No</v>
      </c>
      <c r="K144" s="18" t="str">
        <f t="shared" si="7"/>
        <v>5734A - Merrimac Heights Academy  - Merrimac Heights Academy Day Program</v>
      </c>
      <c r="L144" s="10" t="s">
        <v>35</v>
      </c>
      <c r="M144" t="str">
        <f t="shared" si="8"/>
        <v>5734A</v>
      </c>
      <c r="N144" s="5"/>
      <c r="P144" s="12"/>
      <c r="Q144" s="11"/>
      <c r="R144" s="11"/>
    </row>
    <row r="145" spans="1:18" s="10" customFormat="1" ht="13.5" customHeight="1" x14ac:dyDescent="0.25">
      <c r="A145" s="44" t="s">
        <v>342</v>
      </c>
      <c r="B145" s="46" t="s">
        <v>88</v>
      </c>
      <c r="C145" s="46" t="s">
        <v>340</v>
      </c>
      <c r="D145" s="46" t="s">
        <v>341</v>
      </c>
      <c r="E145" s="143">
        <v>108388.55970135001</v>
      </c>
      <c r="F145" s="143">
        <v>501.79888750625003</v>
      </c>
      <c r="G145" s="44">
        <v>216</v>
      </c>
      <c r="H145" s="39"/>
      <c r="I145" s="39"/>
      <c r="J145" s="35" t="str">
        <f t="shared" si="6"/>
        <v>No</v>
      </c>
      <c r="K145" s="18" t="str">
        <f t="shared" si="7"/>
        <v xml:space="preserve">5752A - Nashoba Learning Group, Inc. - Nashoba Learning </v>
      </c>
      <c r="L145" s="10" t="s">
        <v>35</v>
      </c>
      <c r="M145" t="str">
        <f t="shared" si="8"/>
        <v>5752A</v>
      </c>
      <c r="N145" s="5"/>
      <c r="P145" s="12"/>
      <c r="Q145" s="11"/>
      <c r="R145" s="11"/>
    </row>
    <row r="146" spans="1:18" s="10" customFormat="1" ht="13.5" customHeight="1" x14ac:dyDescent="0.25">
      <c r="A146" s="44" t="s">
        <v>345</v>
      </c>
      <c r="B146" s="47" t="s">
        <v>88</v>
      </c>
      <c r="C146" s="47" t="s">
        <v>343</v>
      </c>
      <c r="D146" s="47" t="s">
        <v>344</v>
      </c>
      <c r="E146" s="143">
        <v>66443.895843687904</v>
      </c>
      <c r="F146" s="143">
        <v>302.01770838039954</v>
      </c>
      <c r="G146" s="45">
        <v>220</v>
      </c>
      <c r="H146" s="39"/>
      <c r="I146" s="39"/>
      <c r="J146" s="35" t="str">
        <f t="shared" si="6"/>
        <v>No</v>
      </c>
      <c r="K146" s="18" t="str">
        <f t="shared" si="7"/>
        <v>5760A - N. E. Adolescent Research Institute - N.E.A.R.I.</v>
      </c>
      <c r="L146" s="10" t="s">
        <v>35</v>
      </c>
      <c r="M146" t="str">
        <f t="shared" si="8"/>
        <v>5760A</v>
      </c>
      <c r="N146" s="5"/>
      <c r="P146" s="12"/>
      <c r="Q146" s="11"/>
      <c r="R146" s="11"/>
    </row>
    <row r="147" spans="1:18" s="10" customFormat="1" ht="13.5" customHeight="1" x14ac:dyDescent="0.25">
      <c r="A147" s="44" t="s">
        <v>222</v>
      </c>
      <c r="B147" s="47" t="s">
        <v>88</v>
      </c>
      <c r="C147" s="47" t="s">
        <v>216</v>
      </c>
      <c r="D147" s="47" t="s">
        <v>221</v>
      </c>
      <c r="E147" s="143">
        <v>78683.996197224973</v>
      </c>
      <c r="F147" s="143">
        <v>359.28765386860721</v>
      </c>
      <c r="G147" s="45">
        <v>219</v>
      </c>
      <c r="H147" s="39"/>
      <c r="I147" s="39"/>
      <c r="J147" s="35" t="str">
        <f t="shared" si="6"/>
        <v>No</v>
      </c>
      <c r="K147" s="18" t="str">
        <f t="shared" si="7"/>
        <v>5785A - Home for Little Wanderers -  Longview Day Program</v>
      </c>
      <c r="L147" s="10" t="s">
        <v>35</v>
      </c>
      <c r="M147" t="str">
        <f t="shared" si="8"/>
        <v>5785A</v>
      </c>
      <c r="N147" s="5"/>
      <c r="P147" s="12"/>
      <c r="Q147" s="11"/>
      <c r="R147" s="11"/>
    </row>
    <row r="148" spans="1:18" s="10" customFormat="1" ht="13.5" customHeight="1" x14ac:dyDescent="0.25">
      <c r="A148" s="44" t="s">
        <v>224</v>
      </c>
      <c r="B148" s="47" t="s">
        <v>91</v>
      </c>
      <c r="C148" s="47" t="s">
        <v>216</v>
      </c>
      <c r="D148" s="47" t="s">
        <v>223</v>
      </c>
      <c r="E148" s="143">
        <v>173333.62340431154</v>
      </c>
      <c r="F148" s="143">
        <v>474.88663946386725</v>
      </c>
      <c r="G148" s="45">
        <v>365</v>
      </c>
      <c r="H148" s="39"/>
      <c r="I148" s="39"/>
      <c r="J148" s="35" t="str">
        <f t="shared" si="6"/>
        <v>No</v>
      </c>
      <c r="K148" s="18" t="str">
        <f t="shared" si="7"/>
        <v>5785B - Home for Little Wanderers - Long View Residential Ed.</v>
      </c>
      <c r="L148" s="10" t="s">
        <v>35</v>
      </c>
      <c r="M148" t="str">
        <f t="shared" si="8"/>
        <v>5785B</v>
      </c>
      <c r="N148" s="5"/>
      <c r="P148" s="12"/>
      <c r="Q148" s="11"/>
      <c r="R148" s="11"/>
    </row>
    <row r="149" spans="1:18" s="10" customFormat="1" ht="13.5" customHeight="1" x14ac:dyDescent="0.25">
      <c r="A149" s="44" t="s">
        <v>348</v>
      </c>
      <c r="B149" s="47" t="s">
        <v>88</v>
      </c>
      <c r="C149" s="47" t="s">
        <v>346</v>
      </c>
      <c r="D149" s="47" t="s">
        <v>347</v>
      </c>
      <c r="E149" s="143">
        <v>63333.540464082296</v>
      </c>
      <c r="F149" s="143">
        <v>319.86636598021363</v>
      </c>
      <c r="G149" s="45">
        <v>198</v>
      </c>
      <c r="H149" s="39"/>
      <c r="I149" s="39"/>
      <c r="J149" s="35" t="str">
        <f t="shared" si="6"/>
        <v>No</v>
      </c>
      <c r="K149" s="18" t="str">
        <f t="shared" si="7"/>
        <v>5788A - New England Academy - NE Academy</v>
      </c>
      <c r="L149" s="10" t="s">
        <v>35</v>
      </c>
      <c r="M149" t="str">
        <f t="shared" si="8"/>
        <v>5788A</v>
      </c>
      <c r="N149" s="5"/>
      <c r="P149" s="12"/>
      <c r="Q149" s="11"/>
      <c r="R149" s="11"/>
    </row>
    <row r="150" spans="1:18" s="10" customFormat="1" ht="13.5" customHeight="1" x14ac:dyDescent="0.25">
      <c r="A150" s="44" t="s">
        <v>179</v>
      </c>
      <c r="B150" s="47" t="s">
        <v>88</v>
      </c>
      <c r="C150" s="47" t="s">
        <v>177</v>
      </c>
      <c r="D150" s="47" t="s">
        <v>178</v>
      </c>
      <c r="E150" s="143">
        <v>57397.447706291096</v>
      </c>
      <c r="F150" s="143">
        <v>263.29104452427106</v>
      </c>
      <c r="G150" s="45">
        <v>218</v>
      </c>
      <c r="H150" s="39"/>
      <c r="I150" s="39"/>
      <c r="J150" s="35" t="str">
        <f t="shared" si="6"/>
        <v>No</v>
      </c>
      <c r="K150" s="18" t="str">
        <f t="shared" si="7"/>
        <v>5811A - Cutchins Programs for Children &amp; Fam. - New Directions</v>
      </c>
      <c r="L150" s="10" t="s">
        <v>35</v>
      </c>
      <c r="M150" t="str">
        <f t="shared" si="8"/>
        <v>5811A</v>
      </c>
      <c r="N150" s="5"/>
      <c r="P150" s="12"/>
      <c r="Q150" s="11"/>
      <c r="R150" s="11"/>
    </row>
    <row r="151" spans="1:18" s="10" customFormat="1" ht="13.5" customHeight="1" x14ac:dyDescent="0.25">
      <c r="A151" s="44" t="s">
        <v>553</v>
      </c>
      <c r="B151" s="47" t="s">
        <v>88</v>
      </c>
      <c r="C151" s="47" t="s">
        <v>554</v>
      </c>
      <c r="D151" s="47" t="s">
        <v>555</v>
      </c>
      <c r="E151" s="143">
        <v>78562.13</v>
      </c>
      <c r="F151" s="143">
        <v>347.62004424778763</v>
      </c>
      <c r="G151" s="45">
        <v>226</v>
      </c>
      <c r="H151" s="39"/>
      <c r="I151" s="39"/>
      <c r="J151" s="35" t="str">
        <f t="shared" si="6"/>
        <v>No</v>
      </c>
      <c r="K151" s="18" t="str">
        <f t="shared" si="7"/>
        <v>5885A - Pathways Strategic Teaching Center - Pathways</v>
      </c>
      <c r="L151" s="10" t="s">
        <v>35</v>
      </c>
      <c r="M151" t="str">
        <f t="shared" si="8"/>
        <v>5885A</v>
      </c>
      <c r="N151" s="5"/>
      <c r="P151" s="12"/>
      <c r="Q151" s="11"/>
      <c r="R151" s="11"/>
    </row>
    <row r="152" spans="1:18" s="10" customFormat="1" ht="13.5" customHeight="1" x14ac:dyDescent="0.25">
      <c r="A152" s="44" t="s">
        <v>188</v>
      </c>
      <c r="B152" s="47" t="s">
        <v>91</v>
      </c>
      <c r="C152" s="47" t="s">
        <v>186</v>
      </c>
      <c r="D152" s="47" t="s">
        <v>187</v>
      </c>
      <c r="E152" s="143">
        <v>208389.45806340751</v>
      </c>
      <c r="F152" s="143">
        <v>570.93002209152746</v>
      </c>
      <c r="G152" s="45">
        <v>365</v>
      </c>
      <c r="H152" s="39"/>
      <c r="I152" s="39"/>
      <c r="J152" s="35" t="str">
        <f t="shared" si="6"/>
        <v>No</v>
      </c>
      <c r="K152" s="18" t="str">
        <f t="shared" si="7"/>
        <v>5887A - Dr. Franklin Perkins School, Inc. - Intensive</v>
      </c>
      <c r="L152" s="10" t="s">
        <v>35</v>
      </c>
      <c r="M152" t="str">
        <f t="shared" si="8"/>
        <v>5887A</v>
      </c>
      <c r="N152" s="5"/>
      <c r="P152" s="12"/>
      <c r="Q152" s="11"/>
      <c r="R152" s="11"/>
    </row>
    <row r="153" spans="1:18" s="10" customFormat="1" ht="13.5" customHeight="1" x14ac:dyDescent="0.25">
      <c r="A153" s="44" t="s">
        <v>190</v>
      </c>
      <c r="B153" s="47" t="s">
        <v>189</v>
      </c>
      <c r="C153" s="47" t="s">
        <v>186</v>
      </c>
      <c r="D153" s="47" t="s">
        <v>133</v>
      </c>
      <c r="E153" s="143">
        <v>67098.423759289202</v>
      </c>
      <c r="F153" s="143">
        <v>307.79093467563854</v>
      </c>
      <c r="G153" s="45">
        <v>218</v>
      </c>
      <c r="H153" s="39"/>
      <c r="I153" s="39"/>
      <c r="J153" s="35" t="str">
        <f t="shared" si="6"/>
        <v>No</v>
      </c>
      <c r="K153" s="18" t="str">
        <f t="shared" si="7"/>
        <v>5887B - Dr. Franklin Perkins School, Inc. - Day Program</v>
      </c>
      <c r="L153" s="10" t="s">
        <v>35</v>
      </c>
      <c r="M153" t="str">
        <f t="shared" si="8"/>
        <v>5887B</v>
      </c>
      <c r="N153" s="5"/>
      <c r="P153" s="12"/>
      <c r="Q153" s="11"/>
      <c r="R153" s="11"/>
    </row>
    <row r="154" spans="1:18" s="10" customFormat="1" ht="13.5" customHeight="1" x14ac:dyDescent="0.25">
      <c r="A154" s="45" t="s">
        <v>380</v>
      </c>
      <c r="B154" s="47" t="s">
        <v>91</v>
      </c>
      <c r="C154" s="47" t="s">
        <v>368</v>
      </c>
      <c r="D154" s="47" t="s">
        <v>369</v>
      </c>
      <c r="E154" s="143">
        <v>148211.0951203953</v>
      </c>
      <c r="F154" s="143">
        <v>705.76711962092998</v>
      </c>
      <c r="G154" s="45">
        <v>210</v>
      </c>
      <c r="H154" s="39"/>
      <c r="I154" s="39"/>
      <c r="J154" s="35" t="str">
        <f t="shared" si="6"/>
        <v>No</v>
      </c>
      <c r="K154" s="18" t="str">
        <f t="shared" si="7"/>
        <v>5889B - Perkins School for the Blind - Blind</v>
      </c>
      <c r="L154" s="10" t="s">
        <v>35</v>
      </c>
      <c r="M154" t="str">
        <f t="shared" si="8"/>
        <v>5889B</v>
      </c>
      <c r="N154" s="5"/>
      <c r="P154" s="12"/>
      <c r="Q154" s="11"/>
      <c r="R154" s="11"/>
    </row>
    <row r="155" spans="1:18" s="10" customFormat="1" ht="13.5" customHeight="1" x14ac:dyDescent="0.25">
      <c r="A155" s="44" t="s">
        <v>370</v>
      </c>
      <c r="B155" s="46" t="s">
        <v>88</v>
      </c>
      <c r="C155" s="46" t="s">
        <v>368</v>
      </c>
      <c r="D155" s="46" t="s">
        <v>369</v>
      </c>
      <c r="E155" s="143">
        <v>65344.917182584504</v>
      </c>
      <c r="F155" s="143">
        <v>311.16627229802145</v>
      </c>
      <c r="G155" s="44">
        <v>210</v>
      </c>
      <c r="H155" s="39"/>
      <c r="I155" s="39"/>
      <c r="J155" s="35" t="str">
        <f t="shared" si="6"/>
        <v>No</v>
      </c>
      <c r="K155" s="18" t="str">
        <f t="shared" si="7"/>
        <v>5889D - Perkins School for the Blind - Blind</v>
      </c>
      <c r="L155" s="10" t="s">
        <v>35</v>
      </c>
      <c r="M155" t="str">
        <f t="shared" si="8"/>
        <v>5889D</v>
      </c>
      <c r="N155" s="5"/>
      <c r="P155" s="12"/>
      <c r="Q155" s="11"/>
      <c r="R155" s="11"/>
    </row>
    <row r="156" spans="1:18" s="10" customFormat="1" ht="13.5" customHeight="1" x14ac:dyDescent="0.25">
      <c r="A156" s="44" t="s">
        <v>377</v>
      </c>
      <c r="B156" s="46" t="s">
        <v>91</v>
      </c>
      <c r="C156" s="46" t="s">
        <v>368</v>
      </c>
      <c r="D156" s="46" t="s">
        <v>371</v>
      </c>
      <c r="E156" s="143">
        <v>233269.7873208237</v>
      </c>
      <c r="F156" s="143">
        <v>1110.8085110515415</v>
      </c>
      <c r="G156" s="44">
        <v>210</v>
      </c>
      <c r="H156" s="39"/>
      <c r="I156" s="39"/>
      <c r="J156" s="35" t="str">
        <f t="shared" si="6"/>
        <v>No</v>
      </c>
      <c r="K156" s="18" t="str">
        <f t="shared" si="7"/>
        <v>5889E - Perkins School for the Blind - Multi-Impaired</v>
      </c>
      <c r="L156" s="10" t="s">
        <v>35</v>
      </c>
      <c r="M156" t="str">
        <f t="shared" si="8"/>
        <v>5889E</v>
      </c>
      <c r="N156" s="5"/>
      <c r="P156" s="12"/>
      <c r="Q156" s="11"/>
      <c r="R156" s="11"/>
    </row>
    <row r="157" spans="1:18" s="10" customFormat="1" ht="13.5" customHeight="1" x14ac:dyDescent="0.25">
      <c r="A157" s="44" t="s">
        <v>378</v>
      </c>
      <c r="B157" s="46" t="s">
        <v>91</v>
      </c>
      <c r="C157" s="46" t="s">
        <v>368</v>
      </c>
      <c r="D157" s="46" t="s">
        <v>373</v>
      </c>
      <c r="E157" s="143">
        <v>319786.54430246819</v>
      </c>
      <c r="F157" s="143">
        <v>1522.7930681069913</v>
      </c>
      <c r="G157" s="44">
        <v>210</v>
      </c>
      <c r="H157" s="39"/>
      <c r="I157" s="39"/>
      <c r="J157" s="35" t="str">
        <f t="shared" si="6"/>
        <v>No</v>
      </c>
      <c r="K157" s="18" t="str">
        <f t="shared" si="7"/>
        <v>5889G - Perkins School for the Blind - Severely Impaired</v>
      </c>
      <c r="L157" s="10" t="s">
        <v>35</v>
      </c>
      <c r="M157" t="str">
        <f t="shared" si="8"/>
        <v>5889G</v>
      </c>
      <c r="N157" s="5"/>
      <c r="P157" s="12"/>
      <c r="Q157" s="11"/>
      <c r="R157" s="11"/>
    </row>
    <row r="158" spans="1:18" s="10" customFormat="1" ht="13.5" customHeight="1" x14ac:dyDescent="0.25">
      <c r="A158" s="44" t="s">
        <v>379</v>
      </c>
      <c r="B158" s="46" t="s">
        <v>91</v>
      </c>
      <c r="C158" s="46" t="s">
        <v>368</v>
      </c>
      <c r="D158" s="46" t="s">
        <v>375</v>
      </c>
      <c r="E158" s="143">
        <v>285473.0915389377</v>
      </c>
      <c r="F158" s="143">
        <v>1359.3956739949415</v>
      </c>
      <c r="G158" s="44">
        <v>210</v>
      </c>
      <c r="H158" s="39"/>
      <c r="I158" s="39"/>
      <c r="J158" s="35" t="str">
        <f t="shared" si="6"/>
        <v>No</v>
      </c>
      <c r="K158" s="18" t="str">
        <f t="shared" si="7"/>
        <v>5889H - Perkins School for the Blind - Deaf/Blind/Multi-Impaired</v>
      </c>
      <c r="L158" s="10" t="s">
        <v>35</v>
      </c>
      <c r="M158" t="str">
        <f t="shared" si="8"/>
        <v>5889H</v>
      </c>
      <c r="N158" s="5"/>
      <c r="P158" s="12"/>
      <c r="Q158" s="11"/>
      <c r="R158" s="11"/>
    </row>
    <row r="159" spans="1:18" s="10" customFormat="1" ht="13.5" customHeight="1" x14ac:dyDescent="0.2">
      <c r="A159" s="1" t="s">
        <v>376</v>
      </c>
      <c r="B159" t="s">
        <v>88</v>
      </c>
      <c r="C159" t="s">
        <v>368</v>
      </c>
      <c r="D159" t="s">
        <v>375</v>
      </c>
      <c r="E159" s="145">
        <v>142736.54057570969</v>
      </c>
      <c r="F159" s="145">
        <v>679.69781226528426</v>
      </c>
      <c r="G159">
        <v>210</v>
      </c>
      <c r="H159" s="39"/>
      <c r="I159" s="39"/>
      <c r="J159" s="35" t="str">
        <f t="shared" si="6"/>
        <v>No</v>
      </c>
      <c r="K159" s="18" t="str">
        <f t="shared" si="7"/>
        <v>5889J - Perkins School for the Blind - Deaf/Blind/Multi-Impaired</v>
      </c>
      <c r="L159" s="10" t="s">
        <v>35</v>
      </c>
      <c r="M159" t="str">
        <f t="shared" si="8"/>
        <v>5889J</v>
      </c>
      <c r="N159" s="13"/>
      <c r="P159" s="17"/>
      <c r="Q159" s="11"/>
      <c r="R159" s="14"/>
    </row>
    <row r="160" spans="1:18" s="10" customFormat="1" ht="13.5" customHeight="1" x14ac:dyDescent="0.2">
      <c r="A160" s="1" t="s">
        <v>372</v>
      </c>
      <c r="B160" t="s">
        <v>88</v>
      </c>
      <c r="C160" t="s">
        <v>368</v>
      </c>
      <c r="D160" t="s">
        <v>371</v>
      </c>
      <c r="E160" s="145">
        <v>116816.47267405501</v>
      </c>
      <c r="F160" s="145">
        <v>556.26891749550009</v>
      </c>
      <c r="G160">
        <v>210</v>
      </c>
      <c r="H160" s="39"/>
      <c r="I160" s="39"/>
      <c r="J160" s="35" t="str">
        <f t="shared" si="6"/>
        <v>No</v>
      </c>
      <c r="K160" s="18" t="str">
        <f t="shared" si="7"/>
        <v>5889K - Perkins School for the Blind - Multi-Impaired</v>
      </c>
      <c r="L160" s="10" t="s">
        <v>35</v>
      </c>
      <c r="M160" t="str">
        <f t="shared" si="8"/>
        <v>5889K</v>
      </c>
      <c r="N160" s="5"/>
      <c r="P160" s="12"/>
      <c r="Q160" s="11"/>
      <c r="R160" s="11"/>
    </row>
    <row r="161" spans="1:18" s="10" customFormat="1" ht="13.5" customHeight="1" x14ac:dyDescent="0.2">
      <c r="A161" s="1" t="s">
        <v>374</v>
      </c>
      <c r="B161" t="s">
        <v>88</v>
      </c>
      <c r="C161" t="s">
        <v>368</v>
      </c>
      <c r="D161" t="s">
        <v>373</v>
      </c>
      <c r="E161" s="145">
        <v>143465.5573850403</v>
      </c>
      <c r="F161" s="145">
        <v>683.16932088114424</v>
      </c>
      <c r="G161">
        <v>210</v>
      </c>
      <c r="H161" s="39"/>
      <c r="I161" s="39"/>
      <c r="J161" s="35" t="str">
        <f t="shared" si="6"/>
        <v>No</v>
      </c>
      <c r="K161" s="18" t="str">
        <f t="shared" si="7"/>
        <v>5889M - Perkins School for the Blind - Severely Impaired</v>
      </c>
      <c r="L161" s="10" t="s">
        <v>35</v>
      </c>
      <c r="M161" t="str">
        <f t="shared" si="8"/>
        <v>5889M</v>
      </c>
      <c r="N161" s="5"/>
      <c r="P161" s="12"/>
      <c r="Q161" s="11"/>
      <c r="R161" s="11"/>
    </row>
    <row r="162" spans="1:18" s="10" customFormat="1" ht="13.5" customHeight="1" x14ac:dyDescent="0.2">
      <c r="A162" s="1" t="s">
        <v>385</v>
      </c>
      <c r="B162" t="s">
        <v>88</v>
      </c>
      <c r="C162" t="s">
        <v>383</v>
      </c>
      <c r="D162" t="s">
        <v>384</v>
      </c>
      <c r="E162" s="145">
        <v>95121.236990412901</v>
      </c>
      <c r="F162" s="145">
        <v>406.50101277954229</v>
      </c>
      <c r="G162">
        <v>234</v>
      </c>
      <c r="H162" s="39"/>
      <c r="I162" s="39"/>
      <c r="J162" s="35" t="str">
        <f t="shared" si="6"/>
        <v>No</v>
      </c>
      <c r="K162" s="18" t="str">
        <f t="shared" si="7"/>
        <v>5915A - Protestant Guild for Human Services/DBA The Guild for Human Services - Learning Center Day</v>
      </c>
      <c r="L162" s="10" t="s">
        <v>35</v>
      </c>
      <c r="M162" t="str">
        <f t="shared" si="8"/>
        <v>5915A</v>
      </c>
      <c r="N162" s="5"/>
      <c r="P162" s="12"/>
      <c r="Q162" s="11"/>
      <c r="R162" s="11"/>
    </row>
    <row r="163" spans="1:18" s="10" customFormat="1" ht="13.5" customHeight="1" x14ac:dyDescent="0.2">
      <c r="A163" s="1" t="s">
        <v>387</v>
      </c>
      <c r="B163" t="s">
        <v>91</v>
      </c>
      <c r="C163" t="s">
        <v>383</v>
      </c>
      <c r="D163" t="s">
        <v>386</v>
      </c>
      <c r="E163" s="145">
        <v>259225.46363521079</v>
      </c>
      <c r="F163" s="145">
        <v>710.20674968550907</v>
      </c>
      <c r="G163">
        <v>365</v>
      </c>
      <c r="H163" s="41"/>
      <c r="I163" s="41"/>
      <c r="J163" s="35" t="str">
        <f t="shared" si="6"/>
        <v>No</v>
      </c>
      <c r="K163" s="18" t="str">
        <f t="shared" si="7"/>
        <v>5915B - Protestant Guild for Human Services/DBA The Guild for Human Services - Learning Center Res</v>
      </c>
      <c r="L163" s="10" t="s">
        <v>35</v>
      </c>
      <c r="M163" t="str">
        <f t="shared" si="8"/>
        <v>5915B</v>
      </c>
      <c r="N163" s="5"/>
      <c r="P163" s="12"/>
      <c r="Q163" s="11"/>
      <c r="R163" s="11"/>
    </row>
    <row r="164" spans="1:18" s="10" customFormat="1" ht="13.5" customHeight="1" x14ac:dyDescent="0.2">
      <c r="A164" s="1" t="s">
        <v>396</v>
      </c>
      <c r="B164" t="s">
        <v>88</v>
      </c>
      <c r="C164" t="s">
        <v>395</v>
      </c>
      <c r="D164" t="s">
        <v>115</v>
      </c>
      <c r="E164" s="145">
        <v>125493.02128478879</v>
      </c>
      <c r="F164" s="145">
        <v>567.84172527053749</v>
      </c>
      <c r="G164">
        <v>221</v>
      </c>
      <c r="H164" s="42"/>
      <c r="I164" s="42"/>
      <c r="J164" s="35" t="str">
        <f t="shared" si="6"/>
        <v>No</v>
      </c>
      <c r="K164" s="18" t="str">
        <f t="shared" si="7"/>
        <v>5940A - Realizing Children's Strengths - Intensive Day</v>
      </c>
      <c r="L164" s="10" t="s">
        <v>35</v>
      </c>
      <c r="M164" t="str">
        <f t="shared" si="8"/>
        <v>5940A</v>
      </c>
      <c r="N164" s="5"/>
      <c r="P164" s="12"/>
      <c r="Q164" s="11"/>
      <c r="R164" s="11"/>
    </row>
    <row r="165" spans="1:18" s="10" customFormat="1" ht="13.5" customHeight="1" x14ac:dyDescent="0.2">
      <c r="A165" s="1" t="s">
        <v>398</v>
      </c>
      <c r="B165" t="s">
        <v>88</v>
      </c>
      <c r="C165" t="s">
        <v>395</v>
      </c>
      <c r="D165" t="s">
        <v>397</v>
      </c>
      <c r="E165" s="145">
        <v>90942.026752773905</v>
      </c>
      <c r="F165" s="145">
        <v>411.50238349671451</v>
      </c>
      <c r="G165">
        <v>221</v>
      </c>
      <c r="H165" s="42"/>
      <c r="I165" s="42"/>
      <c r="J165" s="35" t="str">
        <f t="shared" si="6"/>
        <v>No</v>
      </c>
      <c r="K165" s="18" t="str">
        <f t="shared" si="7"/>
        <v>5940B - Realizing Children's Strengths - Day Ed.</v>
      </c>
      <c r="L165" s="10" t="s">
        <v>35</v>
      </c>
      <c r="M165" t="str">
        <f t="shared" si="8"/>
        <v>5940B</v>
      </c>
      <c r="N165" s="5"/>
      <c r="P165" s="12"/>
      <c r="Q165" s="11"/>
      <c r="R165" s="11"/>
    </row>
    <row r="166" spans="1:18" s="10" customFormat="1" ht="13.5" customHeight="1" x14ac:dyDescent="0.2">
      <c r="A166" s="1" t="s">
        <v>124</v>
      </c>
      <c r="B166" t="s">
        <v>91</v>
      </c>
      <c r="C166" t="s">
        <v>120</v>
      </c>
      <c r="D166" t="s">
        <v>123</v>
      </c>
      <c r="E166" s="145">
        <v>80174.346058030511</v>
      </c>
      <c r="F166" s="145">
        <v>307.18140252118968</v>
      </c>
      <c r="G166">
        <v>261</v>
      </c>
      <c r="H166" s="40"/>
      <c r="I166" s="40"/>
      <c r="J166" s="35" t="str">
        <f t="shared" si="6"/>
        <v>No</v>
      </c>
      <c r="K166" s="18" t="str">
        <f t="shared" si="7"/>
        <v>5947A - Camp Sunshine Day - Reed Academy</v>
      </c>
      <c r="L166" s="10" t="s">
        <v>35</v>
      </c>
      <c r="M166" t="str">
        <f t="shared" si="8"/>
        <v>5947A</v>
      </c>
      <c r="N166" s="5"/>
      <c r="P166" s="12"/>
      <c r="Q166" s="11"/>
      <c r="R166" s="11"/>
    </row>
    <row r="167" spans="1:18" s="10" customFormat="1" ht="13.5" customHeight="1" x14ac:dyDescent="0.2">
      <c r="A167" s="1" t="s">
        <v>122</v>
      </c>
      <c r="B167" t="s">
        <v>88</v>
      </c>
      <c r="C167" t="s">
        <v>120</v>
      </c>
      <c r="D167" t="s">
        <v>121</v>
      </c>
      <c r="E167" s="145">
        <v>61146.116085431699</v>
      </c>
      <c r="F167" s="145">
        <v>283.08387076588747</v>
      </c>
      <c r="G167">
        <v>216</v>
      </c>
      <c r="H167" s="40"/>
      <c r="I167" s="40"/>
      <c r="J167" s="35" t="str">
        <f t="shared" si="6"/>
        <v>No</v>
      </c>
      <c r="K167" s="18" t="str">
        <f t="shared" si="7"/>
        <v>5947C - Camp Sunshine Day - Reed Academy Day</v>
      </c>
      <c r="L167" s="10" t="s">
        <v>35</v>
      </c>
      <c r="M167" t="str">
        <f t="shared" si="8"/>
        <v>5947C</v>
      </c>
      <c r="N167" s="5"/>
      <c r="P167" s="12"/>
      <c r="Q167" s="11"/>
      <c r="R167" s="11"/>
    </row>
    <row r="168" spans="1:18" s="10" customFormat="1" ht="13.5" customHeight="1" x14ac:dyDescent="0.2">
      <c r="A168" s="1" t="s">
        <v>274</v>
      </c>
      <c r="B168" t="s">
        <v>91</v>
      </c>
      <c r="C168" t="s">
        <v>273</v>
      </c>
      <c r="D168" t="s">
        <v>187</v>
      </c>
      <c r="E168" s="145">
        <v>237733.77339879124</v>
      </c>
      <c r="F168" s="145">
        <v>651.32540657203083</v>
      </c>
      <c r="G168">
        <v>365</v>
      </c>
      <c r="H168" s="40"/>
      <c r="I168" s="40"/>
      <c r="J168" s="35" t="str">
        <f t="shared" si="6"/>
        <v>No</v>
      </c>
      <c r="K168" s="18" t="str">
        <f t="shared" si="7"/>
        <v>5957C - Latham Centers, Inc. - Intensive</v>
      </c>
      <c r="L168" s="10" t="s">
        <v>35</v>
      </c>
      <c r="M168" t="str">
        <f t="shared" si="8"/>
        <v>5957C</v>
      </c>
      <c r="N168" s="5"/>
      <c r="P168" s="12"/>
      <c r="Q168" s="11"/>
      <c r="R168" s="11"/>
    </row>
    <row r="169" spans="1:18" s="10" customFormat="1" ht="12.75" customHeight="1" x14ac:dyDescent="0.2">
      <c r="A169" s="1" t="s">
        <v>401</v>
      </c>
      <c r="B169" t="s">
        <v>88</v>
      </c>
      <c r="C169" t="s">
        <v>399</v>
      </c>
      <c r="D169" t="s">
        <v>400</v>
      </c>
      <c r="E169" s="145">
        <v>61473.447562101304</v>
      </c>
      <c r="F169" s="145">
        <v>272.00640514204116</v>
      </c>
      <c r="G169">
        <v>226</v>
      </c>
      <c r="H169" s="42"/>
      <c r="I169" s="42"/>
      <c r="J169" s="35" t="str">
        <f t="shared" si="6"/>
        <v>No</v>
      </c>
      <c r="K169" s="18" t="str">
        <f t="shared" si="7"/>
        <v>5969A - Riverside Community Care - Riverside Life Skills</v>
      </c>
      <c r="L169" s="10" t="s">
        <v>35</v>
      </c>
      <c r="M169" t="str">
        <f t="shared" si="8"/>
        <v>5969A</v>
      </c>
      <c r="N169" s="5"/>
      <c r="P169" s="12"/>
      <c r="Q169" s="11"/>
      <c r="R169" s="11"/>
    </row>
    <row r="170" spans="1:18" s="10" customFormat="1" ht="13.5" customHeight="1" x14ac:dyDescent="0.2">
      <c r="A170" s="1" t="s">
        <v>406</v>
      </c>
      <c r="B170" t="s">
        <v>88</v>
      </c>
      <c r="C170" t="s">
        <v>402</v>
      </c>
      <c r="D170" t="s">
        <v>405</v>
      </c>
      <c r="E170" s="145">
        <v>48132.593712000002</v>
      </c>
      <c r="F170" s="145">
        <v>267.40329839999998</v>
      </c>
      <c r="G170">
        <v>180</v>
      </c>
      <c r="H170" s="40"/>
      <c r="I170" s="40"/>
      <c r="J170" s="35" t="str">
        <f t="shared" si="6"/>
        <v>No</v>
      </c>
      <c r="K170" s="18" t="str">
        <f t="shared" si="7"/>
        <v>5975A - Riverview School - Riverview Day</v>
      </c>
      <c r="L170" s="10" t="s">
        <v>35</v>
      </c>
      <c r="M170" t="str">
        <f t="shared" si="8"/>
        <v>5975A</v>
      </c>
      <c r="N170" s="5"/>
      <c r="P170" s="12"/>
      <c r="Q170" s="11"/>
      <c r="R170" s="11"/>
    </row>
    <row r="171" spans="1:18" s="10" customFormat="1" ht="13.5" customHeight="1" x14ac:dyDescent="0.2">
      <c r="A171" s="1" t="s">
        <v>404</v>
      </c>
      <c r="B171" t="s">
        <v>91</v>
      </c>
      <c r="C171" t="s">
        <v>402</v>
      </c>
      <c r="D171" t="s">
        <v>403</v>
      </c>
      <c r="E171" s="145">
        <v>82979.642592000018</v>
      </c>
      <c r="F171" s="145">
        <v>340.0805024262296</v>
      </c>
      <c r="G171">
        <v>244</v>
      </c>
      <c r="H171" s="40"/>
      <c r="I171" s="40"/>
      <c r="J171" s="35" t="str">
        <f t="shared" si="6"/>
        <v>No</v>
      </c>
      <c r="K171" s="18" t="str">
        <f t="shared" si="7"/>
        <v>5975B - Riverview School - Riverview</v>
      </c>
      <c r="L171" s="10" t="s">
        <v>35</v>
      </c>
      <c r="M171" t="str">
        <f t="shared" si="8"/>
        <v>5975B</v>
      </c>
      <c r="N171" s="5"/>
      <c r="P171" s="12"/>
      <c r="Q171" s="11"/>
      <c r="R171" s="11"/>
    </row>
    <row r="172" spans="1:18" s="10" customFormat="1" ht="13.5" customHeight="1" x14ac:dyDescent="0.2">
      <c r="A172" s="1" t="s">
        <v>366</v>
      </c>
      <c r="B172" t="s">
        <v>88</v>
      </c>
      <c r="C172" t="s">
        <v>364</v>
      </c>
      <c r="D172" t="s">
        <v>365</v>
      </c>
      <c r="E172" s="145">
        <v>51928.485906448819</v>
      </c>
      <c r="F172" s="145">
        <v>288.49158836916013</v>
      </c>
      <c r="G172">
        <v>180</v>
      </c>
      <c r="H172" s="40"/>
      <c r="I172" s="40"/>
      <c r="J172" s="35" t="str">
        <f t="shared" si="6"/>
        <v>No</v>
      </c>
      <c r="K172" s="18" t="str">
        <f t="shared" si="7"/>
        <v>5980A - Northeast Center for Youth and Families - TCHS</v>
      </c>
      <c r="L172" s="10" t="s">
        <v>35</v>
      </c>
      <c r="M172" t="str">
        <f t="shared" si="8"/>
        <v>5980A</v>
      </c>
      <c r="N172" s="5"/>
      <c r="P172" s="12"/>
      <c r="Q172" s="11"/>
      <c r="R172" s="11"/>
    </row>
    <row r="173" spans="1:18" s="10" customFormat="1" ht="13.5" customHeight="1" x14ac:dyDescent="0.2">
      <c r="A173" s="1" t="s">
        <v>367</v>
      </c>
      <c r="B173" t="s">
        <v>150</v>
      </c>
      <c r="C173" t="s">
        <v>364</v>
      </c>
      <c r="D173" t="s">
        <v>150</v>
      </c>
      <c r="E173" s="145">
        <v>11729.036397999396</v>
      </c>
      <c r="F173" s="145">
        <v>378.35601283869022</v>
      </c>
      <c r="G173">
        <v>31</v>
      </c>
      <c r="H173" s="40"/>
      <c r="I173" s="40"/>
      <c r="J173" s="35" t="str">
        <f t="shared" si="6"/>
        <v>No</v>
      </c>
      <c r="K173" s="18" t="str">
        <f t="shared" si="7"/>
        <v>5980B - Northeast Center for Youth and Families - Summer</v>
      </c>
      <c r="L173" s="10" t="s">
        <v>35</v>
      </c>
      <c r="M173" t="str">
        <f t="shared" si="8"/>
        <v>5980B</v>
      </c>
      <c r="N173" s="5"/>
      <c r="P173" s="12"/>
      <c r="Q173" s="11"/>
      <c r="R173" s="11"/>
    </row>
    <row r="174" spans="1:18" s="10" customFormat="1" ht="13.5" customHeight="1" x14ac:dyDescent="0.2">
      <c r="A174" s="1" t="s">
        <v>460</v>
      </c>
      <c r="B174" t="s">
        <v>91</v>
      </c>
      <c r="C174" t="s">
        <v>458</v>
      </c>
      <c r="D174" t="s">
        <v>459</v>
      </c>
      <c r="E174" s="145">
        <v>176245.9786477836</v>
      </c>
      <c r="F174" s="145">
        <v>482.86569492543452</v>
      </c>
      <c r="G174">
        <v>365</v>
      </c>
      <c r="H174" s="41"/>
      <c r="I174" s="41"/>
      <c r="J174" s="35" t="str">
        <f t="shared" si="6"/>
        <v>No</v>
      </c>
      <c r="K174" s="18" t="str">
        <f t="shared" si="7"/>
        <v>5985A - Wayside Youth and Family Support Ntwk. - Wayside BTR</v>
      </c>
      <c r="L174" s="10" t="s">
        <v>35</v>
      </c>
      <c r="M174" t="str">
        <f t="shared" si="8"/>
        <v>5985A</v>
      </c>
      <c r="N174" s="13"/>
      <c r="P174" s="17"/>
      <c r="Q174" s="11"/>
      <c r="R174" s="14"/>
    </row>
    <row r="175" spans="1:18" s="10" customFormat="1" ht="13.5" customHeight="1" x14ac:dyDescent="0.2">
      <c r="A175" s="1" t="s">
        <v>462</v>
      </c>
      <c r="B175" t="s">
        <v>88</v>
      </c>
      <c r="C175" t="s">
        <v>458</v>
      </c>
      <c r="D175" t="s">
        <v>461</v>
      </c>
      <c r="E175" s="145">
        <v>56673.105280195494</v>
      </c>
      <c r="F175" s="145">
        <v>257.60502400088859</v>
      </c>
      <c r="G175">
        <v>220</v>
      </c>
      <c r="H175" s="41"/>
      <c r="I175" s="41"/>
      <c r="J175" s="35" t="str">
        <f t="shared" si="6"/>
        <v>No</v>
      </c>
      <c r="K175" s="18" t="str">
        <f t="shared" si="7"/>
        <v>5985C - Wayside Youth and Family Support Ntwk. - Wayside Academy</v>
      </c>
      <c r="L175" s="10" t="s">
        <v>35</v>
      </c>
      <c r="M175" t="str">
        <f t="shared" si="8"/>
        <v>5985C</v>
      </c>
      <c r="N175" s="5"/>
      <c r="P175" s="12"/>
      <c r="Q175" s="11"/>
      <c r="R175" s="11"/>
    </row>
    <row r="176" spans="1:18" s="10" customFormat="1" ht="13.5" customHeight="1" x14ac:dyDescent="0.2">
      <c r="A176" s="1" t="s">
        <v>466</v>
      </c>
      <c r="B176" t="s">
        <v>88</v>
      </c>
      <c r="C176" t="s">
        <v>465</v>
      </c>
      <c r="D176" t="s">
        <v>88</v>
      </c>
      <c r="E176" s="145">
        <v>57780.663234264008</v>
      </c>
      <c r="F176" s="145">
        <v>321.00368463480004</v>
      </c>
      <c r="G176">
        <v>180</v>
      </c>
      <c r="H176" s="41"/>
      <c r="I176" s="41"/>
      <c r="J176" s="35" t="str">
        <f t="shared" si="6"/>
        <v>No</v>
      </c>
      <c r="K176" s="18" t="str">
        <f t="shared" si="7"/>
        <v>5986C - Willie Ross School for the Deaf - Day</v>
      </c>
      <c r="L176" s="10" t="s">
        <v>35</v>
      </c>
      <c r="M176" t="str">
        <f t="shared" si="8"/>
        <v>5986C</v>
      </c>
      <c r="N176" s="5"/>
      <c r="P176" s="12"/>
      <c r="Q176" s="11"/>
      <c r="R176" s="11"/>
    </row>
    <row r="177" spans="1:38" s="10" customFormat="1" ht="13.5" customHeight="1" x14ac:dyDescent="0.2">
      <c r="A177" s="1" t="s">
        <v>254</v>
      </c>
      <c r="B177" t="s">
        <v>88</v>
      </c>
      <c r="C177" t="s">
        <v>252</v>
      </c>
      <c r="D177" t="s">
        <v>253</v>
      </c>
      <c r="E177" s="145">
        <v>54165.132474325204</v>
      </c>
      <c r="F177" s="145">
        <v>273.56127512285457</v>
      </c>
      <c r="G177">
        <v>198</v>
      </c>
      <c r="H177" s="41"/>
      <c r="I177" s="41"/>
      <c r="J177" s="35" t="str">
        <f t="shared" si="6"/>
        <v>No</v>
      </c>
      <c r="K177" s="18" t="str">
        <f t="shared" si="7"/>
        <v>5992D - Justice Resource Institute - Anchor Academy</v>
      </c>
      <c r="L177" s="10" t="s">
        <v>35</v>
      </c>
      <c r="M177" t="str">
        <f t="shared" si="8"/>
        <v>5992D</v>
      </c>
      <c r="N177" s="5"/>
      <c r="P177" s="12"/>
      <c r="Q177" s="11"/>
      <c r="R177" s="11"/>
    </row>
    <row r="178" spans="1:38" s="10" customFormat="1" ht="13.5" customHeight="1" x14ac:dyDescent="0.2">
      <c r="A178" s="1" t="s">
        <v>471</v>
      </c>
      <c r="B178" t="s">
        <v>88</v>
      </c>
      <c r="C178" t="s">
        <v>469</v>
      </c>
      <c r="D178" t="s">
        <v>470</v>
      </c>
      <c r="E178" s="145">
        <v>39605.020785843299</v>
      </c>
      <c r="F178" s="145">
        <v>183.35657771223748</v>
      </c>
      <c r="G178">
        <v>216</v>
      </c>
      <c r="H178" s="41"/>
      <c r="I178" s="41"/>
      <c r="J178" s="35" t="str">
        <f t="shared" si="6"/>
        <v>No</v>
      </c>
      <c r="K178" s="18" t="str">
        <f t="shared" si="7"/>
        <v>5995B - Youth Opportunities Upheld - Educational Prog.</v>
      </c>
      <c r="L178" s="10" t="s">
        <v>35</v>
      </c>
      <c r="M178" t="str">
        <f t="shared" si="8"/>
        <v>5995B</v>
      </c>
      <c r="N178" s="5"/>
      <c r="P178" s="12"/>
      <c r="Q178" s="11"/>
      <c r="R178" s="11"/>
    </row>
    <row r="179" spans="1:38" s="10" customFormat="1" ht="13.5" customHeight="1" x14ac:dyDescent="0.2">
      <c r="A179" s="1" t="s">
        <v>473</v>
      </c>
      <c r="B179" t="s">
        <v>91</v>
      </c>
      <c r="C179" t="s">
        <v>469</v>
      </c>
      <c r="D179" t="s">
        <v>472</v>
      </c>
      <c r="E179" s="145">
        <v>190897.70824767149</v>
      </c>
      <c r="F179" s="145">
        <v>523.00741985663421</v>
      </c>
      <c r="G179">
        <v>365</v>
      </c>
      <c r="H179" s="41"/>
      <c r="I179" s="41"/>
      <c r="J179" s="35" t="str">
        <f t="shared" si="6"/>
        <v>No</v>
      </c>
      <c r="K179" s="18" t="str">
        <f t="shared" si="7"/>
        <v>5995C - Youth Opportunities Upheld - Cottage Hill Academy</v>
      </c>
      <c r="L179" s="10" t="s">
        <v>35</v>
      </c>
      <c r="M179" t="str">
        <f t="shared" si="8"/>
        <v>5995C</v>
      </c>
      <c r="N179" s="5"/>
      <c r="P179" s="12"/>
      <c r="Q179" s="11"/>
      <c r="R179" s="11"/>
    </row>
    <row r="180" spans="1:38" s="10" customFormat="1" ht="13.5" customHeight="1" x14ac:dyDescent="0.2">
      <c r="A180" s="1" t="s">
        <v>260</v>
      </c>
      <c r="B180" t="s">
        <v>91</v>
      </c>
      <c r="C180" t="s">
        <v>252</v>
      </c>
      <c r="D180" t="s">
        <v>259</v>
      </c>
      <c r="E180" s="145">
        <v>202500.1195254846</v>
      </c>
      <c r="F180" s="145">
        <v>554.79484801502633</v>
      </c>
      <c r="G180">
        <v>365</v>
      </c>
      <c r="H180" s="39"/>
      <c r="I180" s="39"/>
      <c r="J180" s="35" t="str">
        <f t="shared" si="6"/>
        <v>No</v>
      </c>
      <c r="K180" s="18" t="str">
        <f t="shared" si="7"/>
        <v>5997F - Justice Resource Institute - Meadowridge</v>
      </c>
      <c r="L180" s="10" t="s">
        <v>35</v>
      </c>
      <c r="M180" t="str">
        <f t="shared" si="8"/>
        <v>5997F</v>
      </c>
      <c r="N180" s="5"/>
      <c r="P180" s="12"/>
      <c r="Q180" s="11"/>
      <c r="R180" s="11"/>
    </row>
    <row r="181" spans="1:38" s="10" customFormat="1" ht="13.5" customHeight="1" x14ac:dyDescent="0.2">
      <c r="A181" s="1" t="s">
        <v>411</v>
      </c>
      <c r="B181" t="s">
        <v>91</v>
      </c>
      <c r="C181" t="s">
        <v>407</v>
      </c>
      <c r="D181" t="s">
        <v>410</v>
      </c>
      <c r="E181" s="145">
        <v>181370.94126408271</v>
      </c>
      <c r="F181" s="145">
        <v>496.90668839474716</v>
      </c>
      <c r="G181">
        <v>365</v>
      </c>
      <c r="H181" s="39"/>
      <c r="I181" s="39"/>
      <c r="J181" s="35" t="str">
        <f t="shared" si="6"/>
        <v>No</v>
      </c>
      <c r="K181" s="18" t="str">
        <f t="shared" si="7"/>
        <v>6002B - Saint Ann's Home, Inc. - St. Ann's Residential</v>
      </c>
      <c r="L181" s="10" t="s">
        <v>35</v>
      </c>
      <c r="M181" t="str">
        <f t="shared" si="8"/>
        <v>6002B</v>
      </c>
      <c r="N181" s="5"/>
      <c r="P181" s="12"/>
      <c r="Q181" s="11"/>
      <c r="R181" s="11"/>
    </row>
    <row r="182" spans="1:38" s="10" customFormat="1" ht="13.5" customHeight="1" x14ac:dyDescent="0.2">
      <c r="A182" s="1" t="s">
        <v>409</v>
      </c>
      <c r="B182" t="s">
        <v>88</v>
      </c>
      <c r="C182" t="s">
        <v>407</v>
      </c>
      <c r="D182" t="s">
        <v>408</v>
      </c>
      <c r="E182" s="145">
        <v>52259.646117373202</v>
      </c>
      <c r="F182" s="145">
        <v>290.33136731874004</v>
      </c>
      <c r="G182">
        <v>180</v>
      </c>
      <c r="H182" s="39"/>
      <c r="I182" s="39"/>
      <c r="J182" s="35" t="str">
        <f t="shared" si="6"/>
        <v>No</v>
      </c>
      <c r="K182" s="18" t="str">
        <f t="shared" si="7"/>
        <v>6002C - Saint Ann's Home, Inc. - St. Ann's Day School</v>
      </c>
      <c r="L182" s="10" t="s">
        <v>35</v>
      </c>
      <c r="M182" t="str">
        <f t="shared" si="8"/>
        <v>6002C</v>
      </c>
      <c r="N182" s="5"/>
      <c r="P182" s="12"/>
      <c r="Q182" s="11"/>
      <c r="R182" s="11"/>
    </row>
    <row r="183" spans="1:38" s="10" customFormat="1" ht="13.5" customHeight="1" x14ac:dyDescent="0.2">
      <c r="A183" s="1" t="s">
        <v>413</v>
      </c>
      <c r="B183" t="s">
        <v>150</v>
      </c>
      <c r="C183" t="s">
        <v>407</v>
      </c>
      <c r="D183" t="s">
        <v>412</v>
      </c>
      <c r="E183" s="145">
        <v>8645.7911690474994</v>
      </c>
      <c r="F183" s="145">
        <v>240.16086580687499</v>
      </c>
      <c r="G183">
        <v>36</v>
      </c>
      <c r="H183" s="39"/>
      <c r="I183" s="39"/>
      <c r="J183" s="35" t="str">
        <f t="shared" si="6"/>
        <v>No</v>
      </c>
      <c r="K183" s="18" t="str">
        <f t="shared" si="7"/>
        <v>6002D - Saint Ann's Home, Inc. - Summer Day</v>
      </c>
      <c r="L183" s="10" t="s">
        <v>35</v>
      </c>
      <c r="M183" t="str">
        <f t="shared" si="8"/>
        <v>6002D</v>
      </c>
      <c r="N183" s="5"/>
      <c r="P183" s="12"/>
      <c r="Q183" s="11"/>
      <c r="R183" s="11"/>
    </row>
    <row r="184" spans="1:38" s="10" customFormat="1" ht="13.5" customHeight="1" x14ac:dyDescent="0.2">
      <c r="A184" s="1" t="s">
        <v>476</v>
      </c>
      <c r="B184" t="s">
        <v>91</v>
      </c>
      <c r="C184" t="s">
        <v>474</v>
      </c>
      <c r="D184" t="s">
        <v>475</v>
      </c>
      <c r="E184" s="145">
        <v>194774.85984066481</v>
      </c>
      <c r="F184" s="145">
        <v>533.62975298812273</v>
      </c>
      <c r="G184">
        <v>365</v>
      </c>
      <c r="H184" s="39"/>
      <c r="I184" s="39"/>
      <c r="J184" s="35" t="str">
        <f t="shared" si="6"/>
        <v>No</v>
      </c>
      <c r="K184" s="18" t="str">
        <f t="shared" si="7"/>
        <v>6006B - Youth Villages-Germaine Lawrence, Inc. - Intensive Treatment</v>
      </c>
      <c r="L184" s="10" t="s">
        <v>35</v>
      </c>
      <c r="M184" t="str">
        <f t="shared" si="8"/>
        <v>6006B</v>
      </c>
      <c r="N184" s="5"/>
      <c r="P184" s="12"/>
      <c r="Q184" s="11"/>
      <c r="R184" s="11"/>
    </row>
    <row r="185" spans="1:38" s="10" customFormat="1" ht="13.5" customHeight="1" x14ac:dyDescent="0.2">
      <c r="A185" s="1" t="s">
        <v>477</v>
      </c>
      <c r="B185" t="s">
        <v>88</v>
      </c>
      <c r="C185" t="s">
        <v>474</v>
      </c>
      <c r="D185" t="s">
        <v>106</v>
      </c>
      <c r="E185" s="145">
        <v>60584.733046426503</v>
      </c>
      <c r="F185" s="145">
        <v>280.48487521493752</v>
      </c>
      <c r="G185">
        <v>216</v>
      </c>
      <c r="H185" s="39"/>
      <c r="I185" s="39"/>
      <c r="J185" s="35" t="str">
        <f t="shared" si="6"/>
        <v>No</v>
      </c>
      <c r="K185" s="18" t="str">
        <f t="shared" si="7"/>
        <v>6006D - Youth Villages-Germaine Lawrence, Inc. - Day Education</v>
      </c>
      <c r="L185" s="10" t="s">
        <v>35</v>
      </c>
      <c r="M185" t="str">
        <f t="shared" si="8"/>
        <v>6006D</v>
      </c>
      <c r="N185" s="5"/>
      <c r="P185" s="12"/>
      <c r="Q185" s="11"/>
      <c r="R185" s="11"/>
    </row>
    <row r="186" spans="1:38" s="10" customFormat="1" ht="13.5" customHeight="1" x14ac:dyDescent="0.2">
      <c r="A186" s="1" t="s">
        <v>127</v>
      </c>
      <c r="B186" t="s">
        <v>88</v>
      </c>
      <c r="C186" t="s">
        <v>125</v>
      </c>
      <c r="D186" t="s">
        <v>126</v>
      </c>
      <c r="E186" s="145">
        <v>76287.783373457394</v>
      </c>
      <c r="F186" s="145">
        <v>353.18418228452498</v>
      </c>
      <c r="G186">
        <v>216</v>
      </c>
      <c r="H186" s="41"/>
      <c r="I186" s="41"/>
      <c r="J186" s="35" t="str">
        <f t="shared" si="6"/>
        <v>No</v>
      </c>
      <c r="K186" s="18" t="str">
        <f t="shared" si="7"/>
        <v>6012A - Cardinal Cushing School &amp; Training Ctr. - Braintree St. Coletta</v>
      </c>
      <c r="L186" s="10" t="s">
        <v>35</v>
      </c>
      <c r="M186" t="str">
        <f t="shared" si="8"/>
        <v>6012A</v>
      </c>
      <c r="N186" s="5"/>
      <c r="P186" s="12"/>
      <c r="Q186" s="11"/>
      <c r="R186" s="11"/>
    </row>
    <row r="187" spans="1:38" s="10" customFormat="1" ht="13.5" customHeight="1" x14ac:dyDescent="0.2">
      <c r="A187" s="1" t="s">
        <v>437</v>
      </c>
      <c r="B187" t="s">
        <v>91</v>
      </c>
      <c r="C187" t="s">
        <v>436</v>
      </c>
      <c r="D187" t="s">
        <v>436</v>
      </c>
      <c r="E187" s="145">
        <v>176094.0715801644</v>
      </c>
      <c r="F187" s="145">
        <v>482.44951117853259</v>
      </c>
      <c r="G187">
        <v>365</v>
      </c>
      <c r="H187" s="41"/>
      <c r="I187" s="41"/>
      <c r="J187" s="35" t="str">
        <f t="shared" si="6"/>
        <v>No</v>
      </c>
      <c r="K187" s="18" t="str">
        <f t="shared" si="7"/>
        <v>6040A - St. Vincent's Home - St. Vincent's Home</v>
      </c>
      <c r="L187" s="10" t="s">
        <v>35</v>
      </c>
      <c r="M187" t="str">
        <f t="shared" si="8"/>
        <v>6040A</v>
      </c>
      <c r="N187" s="5"/>
      <c r="P187" s="16"/>
      <c r="Q187" s="15"/>
      <c r="R187" s="15"/>
    </row>
    <row r="188" spans="1:38" s="10" customFormat="1" ht="13.5" customHeight="1" x14ac:dyDescent="0.2">
      <c r="A188" s="1" t="s">
        <v>439</v>
      </c>
      <c r="B188" t="s">
        <v>88</v>
      </c>
      <c r="C188" t="s">
        <v>436</v>
      </c>
      <c r="D188" t="s">
        <v>438</v>
      </c>
      <c r="E188" s="145">
        <v>59099.515292374192</v>
      </c>
      <c r="F188" s="145">
        <v>273.60886709432498</v>
      </c>
      <c r="G188">
        <v>216</v>
      </c>
      <c r="H188" s="41"/>
      <c r="I188" s="41"/>
      <c r="J188" s="35" t="str">
        <f t="shared" si="6"/>
        <v>No</v>
      </c>
      <c r="K188" s="18" t="str">
        <f t="shared" si="7"/>
        <v>6040C - St. Vincent's Home - Spec. Ed. Day</v>
      </c>
      <c r="L188" s="10" t="s">
        <v>35</v>
      </c>
      <c r="M188" t="str">
        <f t="shared" si="8"/>
        <v>6040C</v>
      </c>
      <c r="N188" s="5"/>
      <c r="P188" s="16"/>
      <c r="Q188" s="15"/>
      <c r="R188" s="15"/>
    </row>
    <row r="189" spans="1:38" s="10" customFormat="1" ht="13.5" customHeight="1" x14ac:dyDescent="0.2">
      <c r="A189" s="1" t="s">
        <v>468</v>
      </c>
      <c r="B189" t="s">
        <v>88</v>
      </c>
      <c r="C189" t="s">
        <v>467</v>
      </c>
      <c r="D189" t="s">
        <v>467</v>
      </c>
      <c r="E189" s="145">
        <v>53864.580019832996</v>
      </c>
      <c r="F189" s="145">
        <v>299.24766677685</v>
      </c>
      <c r="G189">
        <v>180</v>
      </c>
      <c r="H189" s="39"/>
      <c r="I189" s="39"/>
      <c r="J189" s="35" t="str">
        <f t="shared" si="6"/>
        <v>No</v>
      </c>
      <c r="K189" s="18" t="str">
        <f t="shared" si="7"/>
        <v>6052A - Willow Hill School - Willow Hill School</v>
      </c>
      <c r="L189" s="10" t="s">
        <v>35</v>
      </c>
      <c r="M189" t="str">
        <f t="shared" si="8"/>
        <v>6052A</v>
      </c>
      <c r="N189" s="5"/>
      <c r="P189" s="16"/>
      <c r="Q189" s="15"/>
      <c r="R189" s="15"/>
    </row>
    <row r="190" spans="1:38" s="10" customFormat="1" ht="13.5" customHeight="1" x14ac:dyDescent="0.2">
      <c r="A190" s="1" t="s">
        <v>318</v>
      </c>
      <c r="B190" t="s">
        <v>88</v>
      </c>
      <c r="C190" t="s">
        <v>316</v>
      </c>
      <c r="D190" t="s">
        <v>317</v>
      </c>
      <c r="E190" s="145">
        <v>57342.010559997776</v>
      </c>
      <c r="F190" s="145">
        <v>253.72571044246803</v>
      </c>
      <c r="G190">
        <v>226</v>
      </c>
      <c r="H190" s="39"/>
      <c r="I190" s="39"/>
      <c r="J190" s="35" t="str">
        <f t="shared" si="6"/>
        <v>No</v>
      </c>
      <c r="K190" s="18" t="str">
        <f t="shared" si="7"/>
        <v>6054A - Meeting Street School  - Meeting Street school</v>
      </c>
      <c r="L190" s="10" t="s">
        <v>35</v>
      </c>
      <c r="M190" t="str">
        <f t="shared" si="8"/>
        <v>6054A</v>
      </c>
      <c r="N190" s="5"/>
      <c r="P190" s="16"/>
      <c r="Q190" s="15"/>
      <c r="R190" s="15"/>
    </row>
    <row r="191" spans="1:38" s="30" customFormat="1" ht="18" customHeight="1" x14ac:dyDescent="0.2">
      <c r="A191" s="1" t="s">
        <v>422</v>
      </c>
      <c r="B191" t="s">
        <v>88</v>
      </c>
      <c r="C191" t="s">
        <v>421</v>
      </c>
      <c r="D191" t="s">
        <v>278</v>
      </c>
      <c r="E191" s="145">
        <v>110509.612548</v>
      </c>
      <c r="F191" s="145">
        <v>458.54611015767637</v>
      </c>
      <c r="G191">
        <v>241</v>
      </c>
      <c r="H191" s="39"/>
      <c r="I191" s="39"/>
      <c r="J191" s="35" t="str">
        <f t="shared" si="6"/>
        <v>No</v>
      </c>
      <c r="K191" s="18" t="str">
        <f t="shared" si="7"/>
        <v>6056A - SD Associates - Fine House</v>
      </c>
      <c r="L191" s="10" t="s">
        <v>35</v>
      </c>
      <c r="M191" t="str">
        <f t="shared" si="8"/>
        <v>6056A</v>
      </c>
      <c r="N191" s="29"/>
      <c r="P191" s="25"/>
      <c r="S191" s="31"/>
      <c r="T191" s="31"/>
      <c r="V191" s="32"/>
      <c r="W191" s="33"/>
      <c r="Y191" s="21"/>
      <c r="Z191" s="21"/>
      <c r="AA191" s="21"/>
      <c r="AB191" s="21"/>
      <c r="AC191" s="23"/>
      <c r="AD191" s="24"/>
      <c r="AE191" s="25"/>
      <c r="AF191" s="22"/>
      <c r="AG191" s="26"/>
      <c r="AH191" s="27"/>
      <c r="AI191" s="26"/>
      <c r="AJ191" s="28"/>
      <c r="AK191" s="25"/>
      <c r="AL191" s="25"/>
    </row>
    <row r="192" spans="1:38" s="30" customFormat="1" ht="18" customHeight="1" x14ac:dyDescent="0.2">
      <c r="A192" s="1" t="s">
        <v>363</v>
      </c>
      <c r="B192" t="s">
        <v>88</v>
      </c>
      <c r="C192" t="s">
        <v>361</v>
      </c>
      <c r="D192" t="s">
        <v>362</v>
      </c>
      <c r="E192" s="145">
        <v>70645.237724999999</v>
      </c>
      <c r="F192" s="145">
        <v>327.06128576388886</v>
      </c>
      <c r="G192">
        <v>216</v>
      </c>
      <c r="H192" s="39"/>
      <c r="I192" s="39"/>
      <c r="J192" s="35" t="str">
        <f t="shared" ref="J192:J213" si="9">IF(C192&lt;&gt;"Summer", "No", "Yes")</f>
        <v>No</v>
      </c>
      <c r="K192" s="18" t="str">
        <f t="shared" ref="K192:K213" si="10">A192&amp; " - "&amp;C192 &amp; " - "&amp;D192</f>
        <v>6059A - Northeast Behavioral Health - Solstice Day Program</v>
      </c>
      <c r="L192" s="10" t="s">
        <v>35</v>
      </c>
      <c r="M192" t="str">
        <f t="shared" ref="M192:M213" si="11">TRIM(A192)</f>
        <v>6059A</v>
      </c>
      <c r="N192" s="29"/>
      <c r="P192" s="25"/>
      <c r="S192" s="31"/>
      <c r="T192" s="31"/>
      <c r="V192" s="32"/>
      <c r="W192" s="33"/>
      <c r="Y192" s="21"/>
      <c r="Z192" s="21"/>
      <c r="AA192" s="21"/>
      <c r="AB192" s="21"/>
      <c r="AC192" s="23"/>
      <c r="AD192" s="24"/>
      <c r="AE192" s="25"/>
      <c r="AF192" s="22"/>
      <c r="AG192" s="26"/>
      <c r="AH192" s="27"/>
      <c r="AI192" s="26"/>
      <c r="AJ192" s="28"/>
      <c r="AK192" s="25"/>
      <c r="AL192" s="25"/>
    </row>
    <row r="193" spans="1:38" s="30" customFormat="1" ht="18" customHeight="1" x14ac:dyDescent="0.2">
      <c r="A193" s="1" t="s">
        <v>428</v>
      </c>
      <c r="B193" t="s">
        <v>426</v>
      </c>
      <c r="C193" t="s">
        <v>423</v>
      </c>
      <c r="D193" t="s">
        <v>427</v>
      </c>
      <c r="E193" s="145">
        <v>200084.75144525879</v>
      </c>
      <c r="F193" s="145">
        <v>548.17740121988709</v>
      </c>
      <c r="G193">
        <v>365</v>
      </c>
      <c r="H193" s="39"/>
      <c r="I193" s="39"/>
      <c r="J193" s="35" t="str">
        <f t="shared" si="9"/>
        <v>No</v>
      </c>
      <c r="K193" s="18" t="str">
        <f t="shared" si="10"/>
        <v>6120A - Seven Hills Foundation, Inc. - Stetson School</v>
      </c>
      <c r="L193" s="10" t="s">
        <v>35</v>
      </c>
      <c r="M193" t="str">
        <f t="shared" si="11"/>
        <v>6120A</v>
      </c>
      <c r="N193" s="29"/>
      <c r="P193" s="25"/>
      <c r="S193" s="31"/>
      <c r="T193" s="31"/>
      <c r="V193" s="32"/>
      <c r="W193" s="33"/>
      <c r="Y193" s="21"/>
      <c r="Z193" s="21"/>
      <c r="AA193" s="21"/>
      <c r="AB193" s="21"/>
      <c r="AC193" s="23"/>
      <c r="AD193" s="24"/>
      <c r="AE193" s="25"/>
      <c r="AF193" s="22"/>
      <c r="AG193" s="26"/>
      <c r="AH193" s="27"/>
      <c r="AI193" s="26"/>
      <c r="AJ193" s="28"/>
      <c r="AK193" s="25"/>
      <c r="AL193" s="25"/>
    </row>
    <row r="194" spans="1:38" s="10" customFormat="1" ht="13.5" customHeight="1" x14ac:dyDescent="0.2">
      <c r="A194" s="1" t="s">
        <v>444</v>
      </c>
      <c r="B194" t="s">
        <v>91</v>
      </c>
      <c r="C194" t="s">
        <v>440</v>
      </c>
      <c r="D194" t="s">
        <v>443</v>
      </c>
      <c r="E194" s="145">
        <v>177789.67812986491</v>
      </c>
      <c r="F194" s="145">
        <v>487.09500857497238</v>
      </c>
      <c r="G194">
        <v>365</v>
      </c>
      <c r="H194" s="39"/>
      <c r="I194" s="39"/>
      <c r="J194" s="35" t="str">
        <f t="shared" si="9"/>
        <v>No</v>
      </c>
      <c r="K194" s="18" t="str">
        <f t="shared" si="10"/>
        <v>6121A - Stevens Children's Home - Stevens Home  Day Program</v>
      </c>
      <c r="L194" s="10" t="s">
        <v>35</v>
      </c>
      <c r="M194" t="str">
        <f t="shared" si="11"/>
        <v>6121A</v>
      </c>
      <c r="N194" s="5"/>
      <c r="P194" s="12"/>
      <c r="Q194" s="11"/>
      <c r="R194" s="11"/>
    </row>
    <row r="195" spans="1:38" s="10" customFormat="1" ht="13.5" customHeight="1" x14ac:dyDescent="0.2">
      <c r="A195" s="1" t="s">
        <v>442</v>
      </c>
      <c r="B195" t="s">
        <v>88</v>
      </c>
      <c r="C195" t="s">
        <v>440</v>
      </c>
      <c r="D195" t="s">
        <v>441</v>
      </c>
      <c r="E195" s="145">
        <v>60348.967543571402</v>
      </c>
      <c r="F195" s="145">
        <v>269.41503367665803</v>
      </c>
      <c r="G195">
        <v>224</v>
      </c>
      <c r="H195" s="39"/>
      <c r="I195" s="39"/>
      <c r="J195" s="35" t="str">
        <f t="shared" si="9"/>
        <v>No</v>
      </c>
      <c r="K195" s="18" t="str">
        <f t="shared" si="10"/>
        <v>6121B - Stevens Children's Home - Stevens Home</v>
      </c>
      <c r="L195" s="10" t="s">
        <v>35</v>
      </c>
      <c r="M195" t="str">
        <f t="shared" si="11"/>
        <v>6121B</v>
      </c>
      <c r="N195" s="5"/>
      <c r="P195" s="12"/>
      <c r="Q195" s="11"/>
      <c r="R195" s="11"/>
    </row>
    <row r="196" spans="1:38" s="10" customFormat="1" ht="13.5" customHeight="1" x14ac:dyDescent="0.2">
      <c r="A196" s="1" t="s">
        <v>556</v>
      </c>
      <c r="B196" t="s">
        <v>91</v>
      </c>
      <c r="C196" t="s">
        <v>557</v>
      </c>
      <c r="D196" t="s">
        <v>558</v>
      </c>
      <c r="E196" s="145">
        <v>138316.54999999999</v>
      </c>
      <c r="F196" s="145">
        <v>378.94945205479451</v>
      </c>
      <c r="G196">
        <v>365</v>
      </c>
      <c r="H196" s="39"/>
      <c r="I196" s="39"/>
      <c r="J196" s="35" t="str">
        <f t="shared" si="9"/>
        <v>No</v>
      </c>
      <c r="K196" s="18" t="str">
        <f t="shared" si="10"/>
        <v>6124I - Wediko Children's Services - Winter/Diag.</v>
      </c>
      <c r="L196" s="10" t="s">
        <v>35</v>
      </c>
      <c r="M196" t="str">
        <f t="shared" si="11"/>
        <v>6124I</v>
      </c>
      <c r="N196" s="5"/>
      <c r="P196" s="12"/>
      <c r="Q196" s="11"/>
      <c r="R196" s="11"/>
    </row>
    <row r="197" spans="1:38" s="10" customFormat="1" ht="13.5" customHeight="1" x14ac:dyDescent="0.2">
      <c r="A197" s="1" t="s">
        <v>447</v>
      </c>
      <c r="B197" t="s">
        <v>88</v>
      </c>
      <c r="C197" t="s">
        <v>445</v>
      </c>
      <c r="D197" t="s">
        <v>446</v>
      </c>
      <c r="E197" s="145">
        <v>44112.928050000002</v>
      </c>
      <c r="F197" s="145">
        <v>222.79256590909091</v>
      </c>
      <c r="G197">
        <v>198</v>
      </c>
      <c r="H197" s="39"/>
      <c r="I197" s="39"/>
      <c r="J197" s="35" t="str">
        <f t="shared" si="9"/>
        <v>No</v>
      </c>
      <c r="K197" s="18" t="str">
        <f t="shared" si="10"/>
        <v>6125A - Summit Academy - Sch. for Alt. Learners</v>
      </c>
      <c r="L197" s="10" t="s">
        <v>35</v>
      </c>
      <c r="M197" t="str">
        <f t="shared" si="11"/>
        <v>6125A</v>
      </c>
      <c r="N197" s="5"/>
      <c r="P197" s="13"/>
      <c r="Q197" s="13"/>
      <c r="R197" s="13"/>
    </row>
    <row r="198" spans="1:38" s="10" customFormat="1" ht="13.5" customHeight="1" x14ac:dyDescent="0.2">
      <c r="A198" s="1" t="s">
        <v>451</v>
      </c>
      <c r="B198" t="s">
        <v>88</v>
      </c>
      <c r="C198" t="s">
        <v>448</v>
      </c>
      <c r="D198" t="s">
        <v>448</v>
      </c>
      <c r="E198" s="145">
        <v>50267.25</v>
      </c>
      <c r="F198" s="145">
        <v>279.26249999999999</v>
      </c>
      <c r="G198">
        <v>180</v>
      </c>
      <c r="H198" s="39"/>
      <c r="I198" s="39"/>
      <c r="J198" s="35" t="str">
        <f t="shared" si="9"/>
        <v>No</v>
      </c>
      <c r="K198" s="18" t="str">
        <f t="shared" si="10"/>
        <v>6185A - Valley West Day School - Valley West Day School</v>
      </c>
      <c r="L198" s="10" t="s">
        <v>35</v>
      </c>
      <c r="M198" t="str">
        <f t="shared" si="11"/>
        <v>6185A</v>
      </c>
      <c r="N198" s="5"/>
      <c r="P198" s="12"/>
      <c r="Q198" s="11"/>
      <c r="R198" s="11"/>
    </row>
    <row r="199" spans="1:38" s="10" customFormat="1" ht="13.5" customHeight="1" x14ac:dyDescent="0.2">
      <c r="A199" s="1" t="s">
        <v>450</v>
      </c>
      <c r="B199" t="s">
        <v>150</v>
      </c>
      <c r="C199" t="s">
        <v>448</v>
      </c>
      <c r="D199" t="s">
        <v>449</v>
      </c>
      <c r="E199" s="145">
        <v>5991.4500000000007</v>
      </c>
      <c r="F199" s="145">
        <v>199.71500000000003</v>
      </c>
      <c r="G199">
        <v>30</v>
      </c>
      <c r="H199" s="39"/>
      <c r="I199" s="39"/>
      <c r="J199" s="35" t="str">
        <f t="shared" si="9"/>
        <v>No</v>
      </c>
      <c r="K199" s="18" t="str">
        <f t="shared" si="10"/>
        <v>6185B - Valley West Day School - Valley West Summer</v>
      </c>
      <c r="L199" s="10" t="s">
        <v>35</v>
      </c>
      <c r="M199" t="str">
        <f t="shared" si="11"/>
        <v>6185B</v>
      </c>
      <c r="N199" s="5"/>
      <c r="P199" s="12"/>
      <c r="Q199" s="11"/>
      <c r="R199" s="11"/>
    </row>
    <row r="200" spans="1:38" s="10" customFormat="1" ht="13.5" customHeight="1" x14ac:dyDescent="0.2">
      <c r="A200" s="1" t="s">
        <v>456</v>
      </c>
      <c r="B200" t="s">
        <v>88</v>
      </c>
      <c r="C200" t="s">
        <v>452</v>
      </c>
      <c r="D200" t="s">
        <v>455</v>
      </c>
      <c r="E200" s="145">
        <v>89322.768462578388</v>
      </c>
      <c r="F200" s="145">
        <v>413.53133547489995</v>
      </c>
      <c r="G200">
        <v>216</v>
      </c>
      <c r="H200" s="39"/>
      <c r="I200" s="39"/>
      <c r="J200" s="35" t="str">
        <f t="shared" si="9"/>
        <v>No</v>
      </c>
      <c r="K200" s="18" t="str">
        <f t="shared" si="10"/>
        <v>6245A - Walker, Inc. - Walker School</v>
      </c>
      <c r="L200" s="10" t="s">
        <v>35</v>
      </c>
      <c r="M200" t="str">
        <f t="shared" si="11"/>
        <v>6245A</v>
      </c>
      <c r="N200" s="5"/>
      <c r="P200" s="12"/>
      <c r="Q200" s="11"/>
      <c r="R200" s="11"/>
    </row>
    <row r="201" spans="1:38" s="10" customFormat="1" ht="13.5" customHeight="1" x14ac:dyDescent="0.2">
      <c r="A201" s="1" t="s">
        <v>457</v>
      </c>
      <c r="B201" t="s">
        <v>91</v>
      </c>
      <c r="C201" t="s">
        <v>452</v>
      </c>
      <c r="D201" t="s">
        <v>187</v>
      </c>
      <c r="E201" s="145">
        <v>247362.21138536639</v>
      </c>
      <c r="F201" s="145">
        <v>677.70468872703123</v>
      </c>
      <c r="G201">
        <v>365</v>
      </c>
      <c r="H201" s="39"/>
      <c r="I201" s="39"/>
      <c r="J201" s="35" t="str">
        <f t="shared" si="9"/>
        <v>No</v>
      </c>
      <c r="K201" s="18" t="str">
        <f t="shared" si="10"/>
        <v>6245C - Walker, Inc. - Intensive</v>
      </c>
      <c r="L201" s="10" t="s">
        <v>35</v>
      </c>
      <c r="M201" t="str">
        <f t="shared" si="11"/>
        <v>6245C</v>
      </c>
      <c r="N201" s="5"/>
      <c r="P201" s="12"/>
      <c r="Q201" s="11"/>
      <c r="R201" s="11"/>
    </row>
    <row r="202" spans="1:38" s="10" customFormat="1" ht="13.5" customHeight="1" x14ac:dyDescent="0.2">
      <c r="A202" s="1" t="s">
        <v>454</v>
      </c>
      <c r="B202" t="s">
        <v>88</v>
      </c>
      <c r="C202" t="s">
        <v>452</v>
      </c>
      <c r="D202" t="s">
        <v>453</v>
      </c>
      <c r="E202" s="145">
        <v>57614.609163870904</v>
      </c>
      <c r="F202" s="145">
        <v>290.98287456500458</v>
      </c>
      <c r="G202">
        <v>198</v>
      </c>
      <c r="H202" s="39"/>
      <c r="I202" s="39"/>
      <c r="J202" s="35" t="str">
        <f t="shared" si="9"/>
        <v>No</v>
      </c>
      <c r="K202" s="18" t="str">
        <f t="shared" si="10"/>
        <v>6245D - Walker, Inc. - Beacon High School</v>
      </c>
      <c r="L202" s="10" t="s">
        <v>35</v>
      </c>
      <c r="M202" t="str">
        <f t="shared" si="11"/>
        <v>6245D</v>
      </c>
      <c r="N202" s="5"/>
      <c r="P202" s="12"/>
      <c r="Q202" s="11"/>
      <c r="R202" s="11"/>
    </row>
    <row r="203" spans="1:38" s="10" customFormat="1" ht="22.5" customHeight="1" x14ac:dyDescent="0.2">
      <c r="A203" s="1" t="s">
        <v>392</v>
      </c>
      <c r="B203" t="s">
        <v>91</v>
      </c>
      <c r="C203" t="s">
        <v>388</v>
      </c>
      <c r="D203" t="s">
        <v>391</v>
      </c>
      <c r="E203" s="145">
        <v>190738.18712913839</v>
      </c>
      <c r="F203" s="145">
        <v>522.57037569626959</v>
      </c>
      <c r="G203">
        <v>365</v>
      </c>
      <c r="H203" s="39"/>
      <c r="I203" s="39"/>
      <c r="J203" s="35" t="str">
        <f t="shared" si="9"/>
        <v>No</v>
      </c>
      <c r="K203" s="18" t="str">
        <f t="shared" si="10"/>
        <v>6252A - R. F. Kennedy Action Corps - RFK Lancaster Program</v>
      </c>
      <c r="L203" s="10" t="s">
        <v>35</v>
      </c>
      <c r="M203" t="str">
        <f t="shared" si="11"/>
        <v>6252A</v>
      </c>
      <c r="N203" s="5"/>
      <c r="P203" s="12"/>
      <c r="Q203" s="11"/>
      <c r="R203" s="11"/>
    </row>
    <row r="204" spans="1:38" s="10" customFormat="1" ht="13.5" customHeight="1" x14ac:dyDescent="0.2">
      <c r="A204" s="1" t="s">
        <v>394</v>
      </c>
      <c r="B204" t="s">
        <v>88</v>
      </c>
      <c r="C204" t="s">
        <v>388</v>
      </c>
      <c r="D204" t="s">
        <v>393</v>
      </c>
      <c r="E204" s="145">
        <v>60149.215566662395</v>
      </c>
      <c r="F204" s="145">
        <v>278.46859058639996</v>
      </c>
      <c r="G204">
        <v>216</v>
      </c>
      <c r="H204" s="39"/>
      <c r="I204" s="39"/>
      <c r="J204" s="35" t="str">
        <f t="shared" si="9"/>
        <v>No</v>
      </c>
      <c r="K204" s="18" t="str">
        <f t="shared" si="10"/>
        <v>6252B - R. F. Kennedy Action Corps - RFK Lancaster Day</v>
      </c>
      <c r="L204" s="10" t="s">
        <v>35</v>
      </c>
      <c r="M204" t="str">
        <f t="shared" si="11"/>
        <v>6252B</v>
      </c>
      <c r="N204" s="5"/>
      <c r="P204" s="12"/>
      <c r="Q204" s="11"/>
      <c r="R204" s="11"/>
    </row>
    <row r="205" spans="1:38" s="10" customFormat="1" ht="13.5" customHeight="1" x14ac:dyDescent="0.2">
      <c r="A205" s="1" t="s">
        <v>464</v>
      </c>
      <c r="B205" t="s">
        <v>91</v>
      </c>
      <c r="C205" t="s">
        <v>463</v>
      </c>
      <c r="D205" t="s">
        <v>187</v>
      </c>
      <c r="E205" s="145">
        <v>245637.53017194418</v>
      </c>
      <c r="F205" s="145">
        <v>672.97953471765527</v>
      </c>
      <c r="G205">
        <v>365</v>
      </c>
      <c r="H205" s="39"/>
      <c r="I205" s="39"/>
      <c r="J205" s="35" t="str">
        <f t="shared" si="9"/>
        <v>No</v>
      </c>
      <c r="K205" s="18" t="str">
        <f t="shared" si="10"/>
        <v>6257B - Whitney Academy, Inc. - Intensive</v>
      </c>
      <c r="L205" s="10" t="s">
        <v>35</v>
      </c>
      <c r="M205" t="str">
        <f t="shared" si="11"/>
        <v>6257B</v>
      </c>
      <c r="N205" s="5"/>
      <c r="P205" s="12"/>
      <c r="Q205" s="11"/>
      <c r="R205" s="11"/>
    </row>
    <row r="206" spans="1:38" s="10" customFormat="1" ht="13.5" customHeight="1" x14ac:dyDescent="0.2">
      <c r="A206" s="1" t="s">
        <v>559</v>
      </c>
      <c r="B206" t="s">
        <v>88</v>
      </c>
      <c r="C206" t="s">
        <v>560</v>
      </c>
      <c r="D206" t="s">
        <v>560</v>
      </c>
      <c r="E206" s="145">
        <v>54000</v>
      </c>
      <c r="F206" s="145">
        <v>327.27272727272725</v>
      </c>
      <c r="G206">
        <v>165</v>
      </c>
      <c r="H206" s="39"/>
      <c r="I206" s="39"/>
      <c r="J206" s="35" t="str">
        <f t="shared" si="9"/>
        <v>No</v>
      </c>
      <c r="K206" s="18" t="str">
        <f t="shared" si="10"/>
        <v>6263A - Wolf School - Wolf School</v>
      </c>
      <c r="L206" s="10" t="s">
        <v>35</v>
      </c>
      <c r="M206" t="str">
        <f t="shared" si="11"/>
        <v>6263A</v>
      </c>
      <c r="N206" s="5"/>
      <c r="P206" s="12"/>
      <c r="Q206" s="11"/>
      <c r="R206" s="11"/>
    </row>
    <row r="207" spans="1:38" s="10" customFormat="1" ht="13.5" customHeight="1" x14ac:dyDescent="0.2">
      <c r="A207" s="1" t="s">
        <v>561</v>
      </c>
      <c r="B207" t="s">
        <v>91</v>
      </c>
      <c r="C207" t="s">
        <v>562</v>
      </c>
      <c r="D207" t="s">
        <v>563</v>
      </c>
      <c r="E207" s="145">
        <v>255371.2</v>
      </c>
      <c r="F207" s="145">
        <v>699.64712328767132</v>
      </c>
      <c r="G207">
        <v>365</v>
      </c>
      <c r="H207" s="39"/>
      <c r="I207" s="39"/>
      <c r="J207" s="35" t="str">
        <f t="shared" si="9"/>
        <v>No</v>
      </c>
      <c r="K207" s="18" t="str">
        <f t="shared" si="10"/>
        <v>6276C - Becket - Belgrade</v>
      </c>
      <c r="L207" s="10" t="s">
        <v>35</v>
      </c>
      <c r="M207" t="str">
        <f t="shared" si="11"/>
        <v>6276C</v>
      </c>
      <c r="N207" s="5"/>
      <c r="P207" s="12"/>
      <c r="Q207" s="11"/>
      <c r="R207" s="11"/>
    </row>
    <row r="208" spans="1:38" s="10" customFormat="1" ht="13.5" customHeight="1" x14ac:dyDescent="0.2">
      <c r="A208" s="1" t="s">
        <v>564</v>
      </c>
      <c r="B208" t="s">
        <v>91</v>
      </c>
      <c r="C208" t="s">
        <v>562</v>
      </c>
      <c r="D208" t="s">
        <v>565</v>
      </c>
      <c r="E208" s="145">
        <v>169073.46</v>
      </c>
      <c r="F208" s="145">
        <v>463.21495890410955</v>
      </c>
      <c r="G208">
        <v>365</v>
      </c>
      <c r="H208" s="39"/>
      <c r="I208" s="39"/>
      <c r="J208" s="35" t="str">
        <f t="shared" si="9"/>
        <v>No</v>
      </c>
      <c r="K208" s="18" t="str">
        <f t="shared" si="10"/>
        <v>6276H - Becket - Mount Prospect Academy/Campton</v>
      </c>
      <c r="L208" s="10" t="s">
        <v>35</v>
      </c>
      <c r="M208" t="str">
        <f t="shared" si="11"/>
        <v>6276H</v>
      </c>
      <c r="N208" s="5"/>
      <c r="P208" s="12"/>
      <c r="Q208" s="11"/>
      <c r="R208" s="11"/>
    </row>
    <row r="209" spans="1:18" s="10" customFormat="1" ht="13.5" customHeight="1" x14ac:dyDescent="0.2">
      <c r="A209" s="1" t="s">
        <v>566</v>
      </c>
      <c r="B209" t="s">
        <v>91</v>
      </c>
      <c r="C209" t="s">
        <v>562</v>
      </c>
      <c r="D209" t="s">
        <v>567</v>
      </c>
      <c r="E209" s="145">
        <v>162707.85</v>
      </c>
      <c r="F209" s="145">
        <v>445.77493150684933</v>
      </c>
      <c r="G209">
        <v>365</v>
      </c>
      <c r="H209" s="39"/>
      <c r="I209" s="39"/>
      <c r="J209" s="35" t="str">
        <f t="shared" si="9"/>
        <v>No</v>
      </c>
      <c r="K209" s="18" t="str">
        <f t="shared" si="10"/>
        <v>6276I - Becket - Mount Prospect Academy/Rummey</v>
      </c>
      <c r="L209" s="10" t="s">
        <v>35</v>
      </c>
      <c r="M209" t="str">
        <f t="shared" si="11"/>
        <v>6276I</v>
      </c>
      <c r="N209" s="5"/>
      <c r="P209" s="12"/>
      <c r="Q209" s="11"/>
      <c r="R209" s="11"/>
    </row>
    <row r="210" spans="1:18" s="10" customFormat="1" ht="13.5" customHeight="1" x14ac:dyDescent="0.2">
      <c r="A210" s="1" t="s">
        <v>568</v>
      </c>
      <c r="B210" t="s">
        <v>91</v>
      </c>
      <c r="C210" t="s">
        <v>562</v>
      </c>
      <c r="D210" t="s">
        <v>569</v>
      </c>
      <c r="E210" s="145">
        <v>161225.95000000001</v>
      </c>
      <c r="F210" s="145">
        <v>441.71493150684933</v>
      </c>
      <c r="G210">
        <v>365</v>
      </c>
      <c r="H210" s="39"/>
      <c r="I210" s="39"/>
      <c r="J210" s="35" t="str">
        <f t="shared" si="9"/>
        <v>No</v>
      </c>
      <c r="K210" s="18" t="str">
        <f t="shared" si="10"/>
        <v>6276J - Becket - Mount Prospect Academy/Pike East Haverhill</v>
      </c>
      <c r="L210" s="10" t="s">
        <v>35</v>
      </c>
      <c r="M210" t="str">
        <f t="shared" si="11"/>
        <v>6276J</v>
      </c>
      <c r="N210" s="5"/>
      <c r="P210" s="12"/>
      <c r="Q210" s="11"/>
      <c r="R210" s="11"/>
    </row>
    <row r="211" spans="1:18" s="10" customFormat="1" ht="13.5" customHeight="1" x14ac:dyDescent="0.2">
      <c r="A211" s="1" t="s">
        <v>570</v>
      </c>
      <c r="B211" t="s">
        <v>91</v>
      </c>
      <c r="C211" t="s">
        <v>562</v>
      </c>
      <c r="D211" t="s">
        <v>571</v>
      </c>
      <c r="E211" s="145">
        <v>275335.90000000002</v>
      </c>
      <c r="F211" s="145">
        <v>754.34493150684943</v>
      </c>
      <c r="G211">
        <v>365</v>
      </c>
      <c r="H211" s="39"/>
      <c r="I211" s="39"/>
      <c r="J211" s="35" t="str">
        <f t="shared" si="9"/>
        <v>No</v>
      </c>
      <c r="K211" s="18" t="str">
        <f t="shared" si="10"/>
        <v>6276M - Becket - Mount Prospect Academy/ Depot Street</v>
      </c>
      <c r="L211" s="10" t="s">
        <v>35</v>
      </c>
      <c r="M211" t="str">
        <f t="shared" si="11"/>
        <v>6276M</v>
      </c>
      <c r="N211" s="5"/>
      <c r="P211" s="12"/>
      <c r="Q211" s="11"/>
      <c r="R211" s="11"/>
    </row>
    <row r="212" spans="1:18" s="10" customFormat="1" ht="13.5" customHeight="1" x14ac:dyDescent="0.2">
      <c r="A212" s="1" t="s">
        <v>572</v>
      </c>
      <c r="B212" t="s">
        <v>91</v>
      </c>
      <c r="C212" t="s">
        <v>562</v>
      </c>
      <c r="D212" t="s">
        <v>573</v>
      </c>
      <c r="E212" s="145">
        <v>157666.79999999999</v>
      </c>
      <c r="F212" s="145">
        <v>431.9638356164383</v>
      </c>
      <c r="G212">
        <v>365</v>
      </c>
      <c r="H212" s="39"/>
      <c r="I212" s="39"/>
      <c r="J212" s="35" t="str">
        <f t="shared" si="9"/>
        <v>No</v>
      </c>
      <c r="K212" s="18" t="str">
        <f t="shared" si="10"/>
        <v>6276N - Becket - Mount Prospect Academy/Plymouth</v>
      </c>
      <c r="L212" s="10" t="s">
        <v>35</v>
      </c>
      <c r="M212" t="str">
        <f t="shared" si="11"/>
        <v>6276N</v>
      </c>
      <c r="N212" s="5"/>
      <c r="P212" s="12"/>
      <c r="Q212" s="11"/>
      <c r="R212" s="11"/>
    </row>
    <row r="213" spans="1:18" s="10" customFormat="1" ht="13.5" customHeight="1" x14ac:dyDescent="0.2">
      <c r="A213" s="1" t="s">
        <v>574</v>
      </c>
      <c r="B213" t="s">
        <v>91</v>
      </c>
      <c r="C213" t="s">
        <v>562</v>
      </c>
      <c r="D213" t="s">
        <v>575</v>
      </c>
      <c r="E213" s="145">
        <v>129921.75</v>
      </c>
      <c r="F213" s="145">
        <v>355.95</v>
      </c>
      <c r="G213">
        <v>365</v>
      </c>
      <c r="H213" s="39"/>
      <c r="I213" s="39"/>
      <c r="J213" s="35" t="str">
        <f t="shared" si="9"/>
        <v>No</v>
      </c>
      <c r="K213" s="18" t="str">
        <f t="shared" si="10"/>
        <v>6276P - Becket - Vermont School for Girls</v>
      </c>
      <c r="L213" s="10" t="s">
        <v>35</v>
      </c>
      <c r="M213" t="str">
        <f t="shared" si="11"/>
        <v>6276P</v>
      </c>
      <c r="N213" s="5"/>
      <c r="P213" s="12"/>
      <c r="Q213" s="11"/>
      <c r="R213" s="11"/>
    </row>
    <row r="214" spans="1:18" s="10" customFormat="1" ht="13.5" customHeight="1" x14ac:dyDescent="0.2">
      <c r="A214" s="1" t="s">
        <v>576</v>
      </c>
      <c r="B214" t="s">
        <v>91</v>
      </c>
      <c r="C214" t="s">
        <v>562</v>
      </c>
      <c r="D214" t="s">
        <v>577</v>
      </c>
      <c r="E214" s="145">
        <v>295102.5</v>
      </c>
      <c r="F214" s="145">
        <v>808.5</v>
      </c>
      <c r="G214">
        <v>365</v>
      </c>
      <c r="H214" s="39"/>
      <c r="I214" s="39"/>
      <c r="J214"/>
      <c r="K214"/>
      <c r="L214"/>
      <c r="M214"/>
      <c r="N214" s="5"/>
      <c r="P214" s="12"/>
      <c r="Q214" s="11"/>
      <c r="R214" s="11"/>
    </row>
    <row r="215" spans="1:18" s="10" customFormat="1" ht="13.5" customHeight="1" x14ac:dyDescent="0.2">
      <c r="A215" s="1" t="s">
        <v>578</v>
      </c>
      <c r="B215" t="s">
        <v>91</v>
      </c>
      <c r="C215" t="s">
        <v>562</v>
      </c>
      <c r="D215" t="s">
        <v>579</v>
      </c>
      <c r="E215" s="145">
        <v>200056.5</v>
      </c>
      <c r="F215" s="145">
        <v>548.1</v>
      </c>
      <c r="G215">
        <v>365</v>
      </c>
      <c r="H215" s="39"/>
      <c r="I215" s="39"/>
      <c r="J215"/>
      <c r="K215"/>
      <c r="L215"/>
      <c r="M215"/>
      <c r="N215" s="5"/>
      <c r="P215" s="12"/>
      <c r="Q215" s="11"/>
      <c r="R215" s="11"/>
    </row>
    <row r="216" spans="1:18" s="10" customFormat="1" ht="13.5" customHeight="1" x14ac:dyDescent="0.2">
      <c r="A216" s="1"/>
      <c r="B216"/>
      <c r="C216"/>
      <c r="D216"/>
      <c r="E216"/>
      <c r="F216"/>
      <c r="G216"/>
      <c r="H216" s="39"/>
      <c r="I216" s="39"/>
      <c r="J216"/>
      <c r="K216"/>
      <c r="L216"/>
      <c r="M216"/>
      <c r="N216" s="5"/>
      <c r="P216" s="12"/>
      <c r="Q216" s="11"/>
      <c r="R216" s="11"/>
    </row>
    <row r="217" spans="1:18" s="10" customFormat="1" ht="13.5" customHeight="1" x14ac:dyDescent="0.2">
      <c r="A217" s="1"/>
      <c r="B217"/>
      <c r="C217"/>
      <c r="D217"/>
      <c r="E217"/>
      <c r="F217"/>
      <c r="G217"/>
      <c r="H217" s="39"/>
      <c r="I217" s="39"/>
      <c r="J217"/>
      <c r="K217"/>
      <c r="L217"/>
      <c r="M217"/>
      <c r="N217" s="5"/>
      <c r="P217" s="12"/>
      <c r="Q217" s="11"/>
      <c r="R217" s="11"/>
    </row>
    <row r="218" spans="1:18" s="10" customFormat="1" ht="13.5" customHeight="1" x14ac:dyDescent="0.2">
      <c r="A218" s="1"/>
      <c r="B218"/>
      <c r="C218"/>
      <c r="D218"/>
      <c r="E218"/>
      <c r="F218"/>
      <c r="G218"/>
      <c r="H218" s="39"/>
      <c r="I218" s="39"/>
      <c r="J218"/>
      <c r="K218"/>
      <c r="L218"/>
      <c r="M218"/>
      <c r="N218" s="5"/>
      <c r="P218" s="12"/>
      <c r="Q218" s="11"/>
      <c r="R218" s="11"/>
    </row>
    <row r="219" spans="1:18" s="10" customFormat="1" ht="13.5" customHeight="1" x14ac:dyDescent="0.2">
      <c r="A219" s="1"/>
      <c r="B219"/>
      <c r="C219"/>
      <c r="D219"/>
      <c r="E219"/>
      <c r="F219"/>
      <c r="G219"/>
      <c r="H219" s="39"/>
      <c r="I219" s="39"/>
      <c r="J219"/>
      <c r="K219"/>
      <c r="L219"/>
      <c r="M219"/>
      <c r="N219" s="5"/>
      <c r="P219" s="12"/>
      <c r="Q219" s="11"/>
      <c r="R219" s="11"/>
    </row>
    <row r="220" spans="1:18" s="10" customFormat="1" ht="13.5" customHeight="1" x14ac:dyDescent="0.2">
      <c r="A220" s="1"/>
      <c r="B220"/>
      <c r="C220"/>
      <c r="D220"/>
      <c r="E220"/>
      <c r="F220"/>
      <c r="G220"/>
      <c r="H220" s="39"/>
      <c r="I220" s="39"/>
      <c r="J220"/>
      <c r="K220"/>
      <c r="L220"/>
      <c r="M220"/>
      <c r="N220" s="5"/>
      <c r="P220" s="12"/>
      <c r="Q220" s="11"/>
      <c r="R220" s="11"/>
    </row>
    <row r="221" spans="1:18" s="10" customFormat="1" ht="13.5" customHeight="1" x14ac:dyDescent="0.2">
      <c r="A221" s="1"/>
      <c r="B221"/>
      <c r="C221"/>
      <c r="D221"/>
      <c r="E221"/>
      <c r="F221"/>
      <c r="G221"/>
      <c r="H221" s="39"/>
      <c r="I221" s="39"/>
      <c r="J221"/>
      <c r="K221"/>
      <c r="L221"/>
      <c r="M221"/>
      <c r="N221" s="5"/>
      <c r="P221" s="12"/>
      <c r="Q221" s="11"/>
      <c r="R221" s="11"/>
    </row>
    <row r="222" spans="1:18" s="10" customFormat="1" ht="13.5" customHeight="1" x14ac:dyDescent="0.2">
      <c r="A222" s="1"/>
      <c r="B222"/>
      <c r="C222"/>
      <c r="D222"/>
      <c r="E222"/>
      <c r="F222"/>
      <c r="G222"/>
      <c r="H222" s="39"/>
      <c r="I222" s="39"/>
      <c r="J222"/>
      <c r="K222"/>
      <c r="L222"/>
      <c r="M222"/>
      <c r="N222" s="5"/>
      <c r="P222" s="12"/>
      <c r="Q222" s="11"/>
      <c r="R222" s="11"/>
    </row>
    <row r="223" spans="1:18" s="10" customFormat="1" ht="13.5" customHeight="1" x14ac:dyDescent="0.2">
      <c r="A223" s="1"/>
      <c r="B223"/>
      <c r="C223"/>
      <c r="D223"/>
      <c r="E223"/>
      <c r="F223"/>
      <c r="G223"/>
      <c r="H223" s="39"/>
      <c r="I223" s="39"/>
      <c r="J223"/>
      <c r="K223"/>
      <c r="L223"/>
      <c r="M223"/>
      <c r="N223" s="5"/>
      <c r="P223" s="12"/>
      <c r="Q223" s="11"/>
      <c r="R223" s="11"/>
    </row>
    <row r="224" spans="1:18" s="10" customFormat="1" ht="13.5" customHeight="1" x14ac:dyDescent="0.2">
      <c r="A224" s="1"/>
      <c r="B224"/>
      <c r="C224"/>
      <c r="D224"/>
      <c r="E224"/>
      <c r="F224"/>
      <c r="G224"/>
      <c r="H224" s="39"/>
      <c r="I224" s="39"/>
      <c r="J224"/>
      <c r="K224"/>
      <c r="L224"/>
      <c r="M224"/>
      <c r="N224" s="5"/>
      <c r="P224" s="12"/>
      <c r="Q224" s="11"/>
      <c r="R224" s="11"/>
    </row>
    <row r="225" spans="1:18" s="10" customFormat="1" ht="13.5" customHeight="1" x14ac:dyDescent="0.2">
      <c r="A225" s="1"/>
      <c r="B225"/>
      <c r="C225"/>
      <c r="D225"/>
      <c r="E225"/>
      <c r="F225"/>
      <c r="G225"/>
      <c r="H225" s="39"/>
      <c r="I225" s="39"/>
      <c r="J225"/>
      <c r="K225"/>
      <c r="L225"/>
      <c r="M225"/>
      <c r="N225" s="5"/>
      <c r="P225" s="12"/>
      <c r="Q225" s="11"/>
      <c r="R225" s="11"/>
    </row>
    <row r="226" spans="1:18" s="10" customFormat="1" ht="13.5" customHeight="1" x14ac:dyDescent="0.2">
      <c r="A226" s="1"/>
      <c r="B226"/>
      <c r="C226"/>
      <c r="D226"/>
      <c r="E226"/>
      <c r="F226"/>
      <c r="G226"/>
      <c r="H226" s="39"/>
      <c r="I226" s="39"/>
      <c r="J226"/>
      <c r="K226"/>
      <c r="L226"/>
      <c r="M226"/>
      <c r="N226" s="5"/>
      <c r="P226" s="12"/>
      <c r="Q226" s="11"/>
      <c r="R226" s="11"/>
    </row>
    <row r="227" spans="1:18" s="10" customFormat="1" ht="13.5" customHeight="1" x14ac:dyDescent="0.2">
      <c r="A227" s="1"/>
      <c r="B227"/>
      <c r="C227"/>
      <c r="D227"/>
      <c r="E227"/>
      <c r="F227"/>
      <c r="G227"/>
      <c r="H227" s="39"/>
      <c r="I227" s="39"/>
      <c r="J227"/>
      <c r="K227"/>
      <c r="L227"/>
      <c r="M227"/>
      <c r="N227" s="5"/>
      <c r="P227" s="12"/>
      <c r="Q227" s="11"/>
      <c r="R227" s="11"/>
    </row>
    <row r="228" spans="1:18" s="10" customFormat="1" ht="13.5" customHeight="1" x14ac:dyDescent="0.2">
      <c r="A228" s="1"/>
      <c r="B228"/>
      <c r="C228"/>
      <c r="D228"/>
      <c r="E228"/>
      <c r="F228"/>
      <c r="G228"/>
      <c r="H228" s="39"/>
      <c r="I228" s="39"/>
      <c r="J228"/>
      <c r="K228"/>
      <c r="L228"/>
      <c r="M228"/>
      <c r="N228" s="5"/>
      <c r="P228" s="12"/>
      <c r="Q228" s="11"/>
      <c r="R228" s="11"/>
    </row>
    <row r="229" spans="1:18" s="10" customFormat="1" ht="13.5" customHeight="1" x14ac:dyDescent="0.2">
      <c r="A229" s="1"/>
      <c r="B229"/>
      <c r="C229"/>
      <c r="D229"/>
      <c r="E229"/>
      <c r="F229"/>
      <c r="G229"/>
      <c r="H229" s="39"/>
      <c r="I229" s="39"/>
      <c r="J229"/>
      <c r="K229"/>
      <c r="L229"/>
      <c r="M229"/>
      <c r="N229" s="5"/>
      <c r="P229" s="12"/>
      <c r="Q229" s="11"/>
      <c r="R229" s="11"/>
    </row>
    <row r="230" spans="1:18" s="10" customFormat="1" ht="13.5" customHeight="1" x14ac:dyDescent="0.2">
      <c r="A230" s="1"/>
      <c r="B230"/>
      <c r="C230"/>
      <c r="D230"/>
      <c r="E230"/>
      <c r="F230"/>
      <c r="G230"/>
      <c r="H230" s="39"/>
      <c r="I230" s="39"/>
      <c r="J230"/>
      <c r="K230"/>
      <c r="L230"/>
      <c r="M230"/>
      <c r="N230" s="5"/>
      <c r="P230" s="12"/>
      <c r="Q230" s="11"/>
      <c r="R230" s="11"/>
    </row>
    <row r="231" spans="1:18" s="10" customFormat="1" ht="13.5" customHeight="1" x14ac:dyDescent="0.2">
      <c r="A231" s="1"/>
      <c r="B231"/>
      <c r="C231"/>
      <c r="D231"/>
      <c r="E231"/>
      <c r="F231"/>
      <c r="G231"/>
      <c r="H231" s="39"/>
      <c r="I231" s="39"/>
      <c r="J231"/>
      <c r="K231"/>
      <c r="L231"/>
      <c r="M231"/>
      <c r="N231" s="5"/>
      <c r="P231" s="12"/>
      <c r="Q231" s="11"/>
      <c r="R231" s="11"/>
    </row>
    <row r="232" spans="1:18" s="10" customFormat="1" ht="13.5" customHeight="1" x14ac:dyDescent="0.2">
      <c r="A232" s="1"/>
      <c r="B232"/>
      <c r="C232"/>
      <c r="D232"/>
      <c r="E232"/>
      <c r="F232"/>
      <c r="G232"/>
      <c r="H232" s="39"/>
      <c r="I232" s="39"/>
      <c r="J232"/>
      <c r="K232"/>
      <c r="L232"/>
      <c r="M232"/>
      <c r="N232" s="5"/>
      <c r="P232" s="12"/>
      <c r="Q232" s="11"/>
      <c r="R232" s="11"/>
    </row>
    <row r="233" spans="1:18" s="10" customFormat="1" ht="13.5" customHeight="1" x14ac:dyDescent="0.2">
      <c r="A233" s="1"/>
      <c r="B233"/>
      <c r="C233"/>
      <c r="D233"/>
      <c r="E233"/>
      <c r="F233"/>
      <c r="G233"/>
      <c r="H233" s="39"/>
      <c r="I233" s="39"/>
      <c r="J233"/>
      <c r="K233"/>
      <c r="L233"/>
      <c r="M233"/>
      <c r="N233" s="5"/>
      <c r="P233" s="12"/>
      <c r="Q233" s="11"/>
      <c r="R233" s="11"/>
    </row>
    <row r="234" spans="1:18" s="10" customFormat="1" ht="13.5" customHeight="1" x14ac:dyDescent="0.2">
      <c r="A234" s="1"/>
      <c r="B234"/>
      <c r="C234"/>
      <c r="D234"/>
      <c r="E234"/>
      <c r="F234"/>
      <c r="G234"/>
      <c r="H234" s="39"/>
      <c r="I234" s="39"/>
      <c r="J234"/>
      <c r="K234"/>
      <c r="L234"/>
      <c r="M234"/>
      <c r="N234" s="5"/>
      <c r="P234" s="12"/>
      <c r="Q234" s="11"/>
      <c r="R234" s="11"/>
    </row>
    <row r="235" spans="1:18" s="10" customFormat="1" ht="13.5" customHeight="1" x14ac:dyDescent="0.2">
      <c r="A235" s="1"/>
      <c r="B235"/>
      <c r="C235"/>
      <c r="D235"/>
      <c r="E235"/>
      <c r="F235"/>
      <c r="G235"/>
      <c r="H235" s="39"/>
      <c r="I235" s="39"/>
      <c r="J235"/>
      <c r="K235"/>
      <c r="L235"/>
      <c r="M235"/>
      <c r="N235" s="5"/>
      <c r="P235" s="12"/>
      <c r="Q235" s="11"/>
      <c r="R235" s="11"/>
    </row>
    <row r="236" spans="1:18" s="10" customFormat="1" ht="13.5" customHeight="1" x14ac:dyDescent="0.2">
      <c r="A236" s="1"/>
      <c r="B236"/>
      <c r="C236"/>
      <c r="D236"/>
      <c r="E236"/>
      <c r="F236"/>
      <c r="G236"/>
      <c r="H236" s="39"/>
      <c r="I236" s="39"/>
      <c r="J236"/>
      <c r="K236"/>
      <c r="L236"/>
      <c r="M236"/>
      <c r="N236" s="5"/>
      <c r="P236" s="12"/>
      <c r="Q236" s="11"/>
      <c r="R236" s="11"/>
    </row>
    <row r="237" spans="1:18" s="10" customFormat="1" ht="13.5" customHeight="1" x14ac:dyDescent="0.2">
      <c r="A237" s="1"/>
      <c r="B237"/>
      <c r="C237"/>
      <c r="D237"/>
      <c r="E237"/>
      <c r="F237"/>
      <c r="G237"/>
      <c r="H237" s="38"/>
      <c r="I237" s="38"/>
      <c r="J237"/>
      <c r="K237"/>
      <c r="L237"/>
      <c r="M237"/>
      <c r="N237" s="5"/>
      <c r="P237" s="12"/>
      <c r="Q237" s="11"/>
      <c r="R237" s="11"/>
    </row>
    <row r="238" spans="1:18" s="10" customFormat="1" ht="13.5" customHeight="1" x14ac:dyDescent="0.2">
      <c r="A238" s="1"/>
      <c r="B238"/>
      <c r="C238"/>
      <c r="D238"/>
      <c r="E238"/>
      <c r="F238"/>
      <c r="G238"/>
      <c r="H238" s="38"/>
      <c r="I238" s="38"/>
      <c r="J238"/>
      <c r="K238"/>
      <c r="L238"/>
      <c r="M238"/>
      <c r="N238" s="5"/>
      <c r="P238" s="12"/>
      <c r="Q238" s="11"/>
      <c r="R238" s="11"/>
    </row>
    <row r="239" spans="1:18" s="10" customFormat="1" ht="13.5" customHeight="1" x14ac:dyDescent="0.2">
      <c r="A239" s="1"/>
      <c r="B239"/>
      <c r="C239"/>
      <c r="D239"/>
      <c r="E239"/>
      <c r="F239"/>
      <c r="G239"/>
      <c r="H239" s="38"/>
      <c r="I239" s="38"/>
      <c r="J239"/>
      <c r="K239"/>
      <c r="L239"/>
      <c r="M239"/>
      <c r="N239" s="5"/>
      <c r="P239" s="12"/>
      <c r="Q239" s="11"/>
      <c r="R239" s="11"/>
    </row>
    <row r="240" spans="1:18" s="10" customFormat="1" ht="13.5" customHeight="1" x14ac:dyDescent="0.2">
      <c r="A240" s="1"/>
      <c r="B240"/>
      <c r="C240"/>
      <c r="D240"/>
      <c r="E240"/>
      <c r="F240"/>
      <c r="G240"/>
      <c r="H240" s="38"/>
      <c r="I240" s="38"/>
      <c r="J240"/>
      <c r="K240"/>
      <c r="L240"/>
      <c r="M240"/>
      <c r="N240" s="5"/>
      <c r="P240" s="12"/>
      <c r="Q240" s="11"/>
      <c r="R240" s="11"/>
    </row>
    <row r="241" spans="1:18" s="10" customFormat="1" ht="13.5" customHeight="1" x14ac:dyDescent="0.2">
      <c r="A241" s="1"/>
      <c r="B241"/>
      <c r="C241"/>
      <c r="D241"/>
      <c r="E241"/>
      <c r="F241"/>
      <c r="G241"/>
      <c r="H241" s="38"/>
      <c r="I241" s="38"/>
      <c r="J241"/>
      <c r="K241"/>
      <c r="L241"/>
      <c r="M241"/>
      <c r="N241" s="5"/>
      <c r="P241" s="12"/>
      <c r="Q241" s="11"/>
      <c r="R241" s="11"/>
    </row>
    <row r="242" spans="1:18" s="10" customFormat="1" ht="13.5" customHeight="1" x14ac:dyDescent="0.2">
      <c r="A242" s="1"/>
      <c r="B242"/>
      <c r="C242"/>
      <c r="D242"/>
      <c r="E242"/>
      <c r="F242"/>
      <c r="G242"/>
      <c r="H242" s="38"/>
      <c r="I242" s="38"/>
      <c r="J242"/>
      <c r="K242"/>
      <c r="L242"/>
      <c r="M242"/>
      <c r="N242" s="5"/>
      <c r="P242" s="12"/>
      <c r="Q242" s="11"/>
      <c r="R242" s="11"/>
    </row>
    <row r="243" spans="1:18" s="10" customFormat="1" ht="13.5" customHeight="1" x14ac:dyDescent="0.2">
      <c r="A243" s="1"/>
      <c r="B243"/>
      <c r="C243"/>
      <c r="D243"/>
      <c r="E243"/>
      <c r="F243"/>
      <c r="G243"/>
      <c r="H243" s="38"/>
      <c r="I243" s="38"/>
      <c r="J243"/>
      <c r="K243"/>
      <c r="L243"/>
      <c r="M243"/>
      <c r="N243" s="5"/>
      <c r="P243" s="12"/>
      <c r="Q243" s="11"/>
      <c r="R243" s="11"/>
    </row>
    <row r="244" spans="1:18" s="10" customFormat="1" ht="13.5" customHeight="1" x14ac:dyDescent="0.2">
      <c r="A244" s="1"/>
      <c r="B244"/>
      <c r="C244"/>
      <c r="D244"/>
      <c r="E244"/>
      <c r="F244"/>
      <c r="G244"/>
      <c r="H244" s="38"/>
      <c r="I244" s="38"/>
      <c r="J244"/>
      <c r="K244"/>
      <c r="L244"/>
      <c r="M244"/>
      <c r="N244" s="5"/>
      <c r="P244" s="12"/>
      <c r="Q244" s="11"/>
      <c r="R244" s="11"/>
    </row>
    <row r="245" spans="1:18" s="10" customFormat="1" ht="13.5" customHeight="1" x14ac:dyDescent="0.2">
      <c r="A245" s="1"/>
      <c r="B245"/>
      <c r="C245"/>
      <c r="D245"/>
      <c r="E245"/>
      <c r="F245"/>
      <c r="G245"/>
      <c r="H245" s="38"/>
      <c r="I245" s="38"/>
      <c r="J245"/>
      <c r="K245"/>
      <c r="L245"/>
      <c r="M245"/>
      <c r="N245" s="5"/>
      <c r="P245" s="12"/>
      <c r="Q245" s="11"/>
      <c r="R245" s="11"/>
    </row>
    <row r="246" spans="1:18" s="10" customFormat="1" ht="13.5" customHeight="1" x14ac:dyDescent="0.2">
      <c r="A246" s="1"/>
      <c r="B246"/>
      <c r="C246"/>
      <c r="D246"/>
      <c r="E246"/>
      <c r="F246"/>
      <c r="G246"/>
      <c r="H246" s="38"/>
      <c r="I246" s="38"/>
      <c r="J246"/>
      <c r="K246"/>
      <c r="L246"/>
      <c r="M246"/>
      <c r="N246" s="5"/>
      <c r="P246" s="12"/>
      <c r="Q246" s="11"/>
      <c r="R246" s="11"/>
    </row>
    <row r="247" spans="1:18" s="10" customFormat="1" ht="13.5" customHeight="1" x14ac:dyDescent="0.2">
      <c r="A247" s="1"/>
      <c r="B247"/>
      <c r="C247"/>
      <c r="D247"/>
      <c r="E247"/>
      <c r="F247"/>
      <c r="G247"/>
      <c r="H247" s="38"/>
      <c r="I247" s="38"/>
      <c r="J247"/>
      <c r="K247"/>
      <c r="L247"/>
      <c r="M247"/>
      <c r="N247" s="5"/>
      <c r="P247" s="12"/>
      <c r="Q247" s="11"/>
      <c r="R247" s="11"/>
    </row>
    <row r="248" spans="1:18" s="10" customFormat="1" ht="13.5" customHeight="1" x14ac:dyDescent="0.2">
      <c r="A248" s="1"/>
      <c r="B248"/>
      <c r="C248"/>
      <c r="D248"/>
      <c r="E248"/>
      <c r="F248"/>
      <c r="G248"/>
      <c r="H248" s="38"/>
      <c r="I248" s="38"/>
      <c r="J248"/>
      <c r="K248"/>
      <c r="L248"/>
      <c r="M248"/>
      <c r="N248" s="5"/>
      <c r="P248" s="12"/>
      <c r="Q248" s="11"/>
      <c r="R248" s="11"/>
    </row>
    <row r="249" spans="1:18" s="10" customFormat="1" ht="13.5" customHeight="1" x14ac:dyDescent="0.2">
      <c r="A249" s="1"/>
      <c r="B249"/>
      <c r="C249"/>
      <c r="D249"/>
      <c r="E249"/>
      <c r="F249"/>
      <c r="G249"/>
      <c r="H249" s="38"/>
      <c r="I249" s="38"/>
      <c r="J249"/>
      <c r="K249"/>
      <c r="L249"/>
      <c r="M249"/>
      <c r="N249" s="5"/>
      <c r="P249" s="12"/>
      <c r="Q249" s="11"/>
      <c r="R249" s="11"/>
    </row>
    <row r="250" spans="1:18" s="10" customFormat="1" ht="13.5" customHeight="1" x14ac:dyDescent="0.2">
      <c r="A250" s="1"/>
      <c r="B250"/>
      <c r="C250"/>
      <c r="D250"/>
      <c r="E250"/>
      <c r="F250"/>
      <c r="G250"/>
      <c r="H250" s="39"/>
      <c r="I250" s="39"/>
      <c r="J250"/>
      <c r="K250"/>
      <c r="L250"/>
      <c r="M250"/>
      <c r="N250" s="5"/>
      <c r="P250" s="12"/>
      <c r="Q250" s="11"/>
      <c r="R250" s="11"/>
    </row>
    <row r="251" spans="1:18" s="10" customFormat="1" ht="13.5" customHeight="1" x14ac:dyDescent="0.2">
      <c r="A251" s="1"/>
      <c r="B251"/>
      <c r="C251"/>
      <c r="D251"/>
      <c r="E251"/>
      <c r="F251"/>
      <c r="G251"/>
      <c r="H251" s="43"/>
      <c r="I251" s="43"/>
      <c r="J251"/>
      <c r="K251"/>
      <c r="L251"/>
      <c r="M251"/>
      <c r="N251" s="5"/>
      <c r="P251" s="12"/>
      <c r="Q251" s="11"/>
      <c r="R251" s="11"/>
    </row>
    <row r="252" spans="1:18" s="10" customFormat="1" ht="13.5" customHeight="1" x14ac:dyDescent="0.2">
      <c r="A252" s="1"/>
      <c r="B252"/>
      <c r="C252"/>
      <c r="D252"/>
      <c r="E252"/>
      <c r="F252"/>
      <c r="G252"/>
      <c r="H252" s="38"/>
      <c r="I252" s="38"/>
      <c r="J252"/>
      <c r="K252"/>
      <c r="L252"/>
      <c r="M252"/>
      <c r="N252" s="5"/>
      <c r="P252" s="12"/>
      <c r="Q252" s="11"/>
      <c r="R252" s="11"/>
    </row>
    <row r="253" spans="1:18" s="10" customFormat="1" ht="13.5" customHeight="1" x14ac:dyDescent="0.2">
      <c r="A253" s="1"/>
      <c r="B253"/>
      <c r="C253"/>
      <c r="D253"/>
      <c r="E253"/>
      <c r="F253"/>
      <c r="G253"/>
      <c r="H253" s="39"/>
      <c r="I253" s="39"/>
      <c r="J253"/>
      <c r="K253"/>
      <c r="L253"/>
      <c r="M253"/>
      <c r="N253" s="5"/>
      <c r="P253" s="12"/>
      <c r="Q253" s="11"/>
      <c r="R253" s="11"/>
    </row>
    <row r="254" spans="1:18" s="10" customFormat="1" ht="13.5" customHeight="1" x14ac:dyDescent="0.2">
      <c r="A254" s="1"/>
      <c r="B254"/>
      <c r="C254"/>
      <c r="D254"/>
      <c r="E254"/>
      <c r="F254"/>
      <c r="G254"/>
      <c r="H254" s="38"/>
      <c r="I254" s="38"/>
      <c r="J254"/>
      <c r="K254"/>
      <c r="L254"/>
      <c r="M254"/>
      <c r="N254" s="5"/>
      <c r="P254" s="12"/>
      <c r="Q254" s="11"/>
      <c r="R254" s="11"/>
    </row>
    <row r="255" spans="1:18" s="10" customFormat="1" ht="13.5" customHeight="1" x14ac:dyDescent="0.2">
      <c r="A255" s="1"/>
      <c r="B255"/>
      <c r="C255"/>
      <c r="D255"/>
      <c r="E255"/>
      <c r="F255"/>
      <c r="G255"/>
      <c r="H255" s="38"/>
      <c r="I255" s="38"/>
      <c r="J255"/>
      <c r="K255"/>
      <c r="L255"/>
      <c r="M255"/>
      <c r="N255" s="5"/>
      <c r="P255" s="12"/>
      <c r="Q255" s="11"/>
      <c r="R255" s="11"/>
    </row>
    <row r="256" spans="1:18" s="10" customFormat="1" ht="13.5" customHeight="1" x14ac:dyDescent="0.2">
      <c r="A256" s="1"/>
      <c r="B256"/>
      <c r="C256"/>
      <c r="D256"/>
      <c r="E256"/>
      <c r="F256"/>
      <c r="G256"/>
      <c r="H256" s="38"/>
      <c r="I256" s="38"/>
      <c r="J256"/>
      <c r="K256"/>
      <c r="L256"/>
      <c r="M256"/>
      <c r="N256" s="5"/>
      <c r="P256" s="12"/>
      <c r="Q256" s="11"/>
      <c r="R256" s="11"/>
    </row>
    <row r="257" spans="1:18" s="10" customFormat="1" ht="13.5" customHeight="1" x14ac:dyDescent="0.2">
      <c r="A257" s="1"/>
      <c r="B257"/>
      <c r="C257"/>
      <c r="D257"/>
      <c r="E257"/>
      <c r="F257"/>
      <c r="G257"/>
      <c r="H257" s="39"/>
      <c r="I257" s="39"/>
      <c r="J257"/>
      <c r="K257"/>
      <c r="L257"/>
      <c r="M257"/>
      <c r="N257" s="5"/>
      <c r="P257" s="12"/>
      <c r="Q257" s="11"/>
      <c r="R257" s="11"/>
    </row>
    <row r="258" spans="1:18" s="10" customFormat="1" ht="13.5" customHeight="1" x14ac:dyDescent="0.2">
      <c r="A258" s="1"/>
      <c r="B258"/>
      <c r="C258"/>
      <c r="D258"/>
      <c r="E258"/>
      <c r="F258"/>
      <c r="G258"/>
      <c r="H258" s="39"/>
      <c r="I258" s="39"/>
      <c r="J258"/>
      <c r="K258"/>
      <c r="L258"/>
      <c r="M258"/>
      <c r="N258" s="5"/>
      <c r="P258" s="12"/>
      <c r="Q258" s="11"/>
      <c r="R258" s="11"/>
    </row>
    <row r="259" spans="1:18" s="10" customFormat="1" ht="13.5" customHeight="1" x14ac:dyDescent="0.2">
      <c r="A259" s="1"/>
      <c r="B259"/>
      <c r="C259"/>
      <c r="D259"/>
      <c r="E259"/>
      <c r="F259"/>
      <c r="G259"/>
      <c r="H259" s="39"/>
      <c r="I259" s="39"/>
      <c r="J259"/>
      <c r="K259"/>
      <c r="L259"/>
      <c r="M259"/>
      <c r="N259" s="5"/>
      <c r="P259" s="12"/>
      <c r="Q259" s="11"/>
      <c r="R259" s="11"/>
    </row>
    <row r="260" spans="1:18" s="10" customFormat="1" ht="13.5" customHeight="1" x14ac:dyDescent="0.2">
      <c r="A260" s="1"/>
      <c r="B260"/>
      <c r="C260"/>
      <c r="D260"/>
      <c r="E260"/>
      <c r="F260"/>
      <c r="G260"/>
      <c r="H260" s="38"/>
      <c r="I260" s="38"/>
      <c r="J260"/>
      <c r="K260"/>
      <c r="L260"/>
      <c r="M260"/>
      <c r="N260" s="5"/>
      <c r="P260" s="12"/>
      <c r="Q260" s="11"/>
      <c r="R260" s="11"/>
    </row>
    <row r="261" spans="1:18" s="10" customFormat="1" ht="13.5" customHeight="1" x14ac:dyDescent="0.2">
      <c r="A261" s="1"/>
      <c r="B261"/>
      <c r="C261"/>
      <c r="D261"/>
      <c r="E261"/>
      <c r="F261"/>
      <c r="G261"/>
      <c r="H261" s="38"/>
      <c r="I261" s="38"/>
      <c r="J261"/>
      <c r="K261"/>
      <c r="L261"/>
      <c r="M261"/>
      <c r="N261" s="5"/>
      <c r="P261" s="12"/>
      <c r="Q261" s="11"/>
      <c r="R261" s="11"/>
    </row>
    <row r="262" spans="1:18" s="10" customFormat="1" ht="13.5" customHeight="1" x14ac:dyDescent="0.2">
      <c r="A262" s="1"/>
      <c r="B262"/>
      <c r="C262"/>
      <c r="D262"/>
      <c r="E262"/>
      <c r="F262"/>
      <c r="G262"/>
      <c r="H262" s="38"/>
      <c r="I262" s="38"/>
      <c r="J262"/>
      <c r="K262"/>
      <c r="L262"/>
      <c r="M262"/>
      <c r="N262" s="5"/>
      <c r="P262" s="12"/>
      <c r="Q262" s="11"/>
      <c r="R262" s="11"/>
    </row>
    <row r="263" spans="1:18" s="10" customFormat="1" ht="13.5" customHeight="1" x14ac:dyDescent="0.2">
      <c r="A263" s="1"/>
      <c r="B263"/>
      <c r="C263"/>
      <c r="D263"/>
      <c r="E263"/>
      <c r="F263"/>
      <c r="G263"/>
      <c r="H263" s="39"/>
      <c r="I263" s="39"/>
      <c r="J263"/>
      <c r="K263"/>
      <c r="L263"/>
      <c r="M263"/>
      <c r="N263" s="5"/>
      <c r="P263" s="12"/>
      <c r="Q263" s="11"/>
      <c r="R263" s="11"/>
    </row>
    <row r="264" spans="1:18" s="10" customFormat="1" ht="13.5" customHeight="1" x14ac:dyDescent="0.2">
      <c r="A264" s="1"/>
      <c r="B264"/>
      <c r="C264"/>
      <c r="D264"/>
      <c r="E264"/>
      <c r="F264"/>
      <c r="G264"/>
      <c r="H264" s="39"/>
      <c r="I264" s="39"/>
      <c r="J264"/>
      <c r="K264"/>
      <c r="L264"/>
      <c r="M264"/>
      <c r="N264" s="5"/>
      <c r="P264" s="12"/>
      <c r="Q264" s="11"/>
      <c r="R264" s="11"/>
    </row>
    <row r="265" spans="1:18" s="10" customFormat="1" ht="13.5" customHeight="1" x14ac:dyDescent="0.2">
      <c r="A265" s="1"/>
      <c r="B265"/>
      <c r="C265"/>
      <c r="D265"/>
      <c r="E265"/>
      <c r="F265"/>
      <c r="G265"/>
      <c r="H265" s="43"/>
      <c r="I265" s="43"/>
      <c r="J265"/>
      <c r="K265"/>
      <c r="L265"/>
      <c r="M265"/>
      <c r="N265" s="5"/>
      <c r="P265" s="12"/>
      <c r="Q265" s="11"/>
      <c r="R265" s="11"/>
    </row>
    <row r="266" spans="1:18" s="10" customFormat="1" ht="13.5" customHeight="1" x14ac:dyDescent="0.2">
      <c r="A266" s="1"/>
      <c r="B266"/>
      <c r="C266"/>
      <c r="D266"/>
      <c r="E266"/>
      <c r="F266"/>
      <c r="G266"/>
      <c r="H266" s="43"/>
      <c r="I266" s="43"/>
      <c r="J266"/>
      <c r="K266"/>
      <c r="L266"/>
      <c r="M266"/>
      <c r="N266" s="5"/>
      <c r="P266" s="12"/>
      <c r="Q266" s="11"/>
      <c r="R266" s="11"/>
    </row>
    <row r="267" spans="1:18" s="10" customFormat="1" ht="13.5" customHeight="1" x14ac:dyDescent="0.2">
      <c r="A267" s="1"/>
      <c r="B267"/>
      <c r="C267"/>
      <c r="D267"/>
      <c r="E267"/>
      <c r="F267"/>
      <c r="G267"/>
      <c r="H267" s="38"/>
      <c r="I267" s="38"/>
      <c r="J267"/>
      <c r="K267"/>
      <c r="L267"/>
      <c r="M267"/>
      <c r="N267" s="5"/>
      <c r="P267" s="12"/>
      <c r="Q267" s="11"/>
      <c r="R267" s="11"/>
    </row>
    <row r="268" spans="1:18" s="10" customFormat="1" ht="13.5" customHeight="1" x14ac:dyDescent="0.2">
      <c r="A268" s="1"/>
      <c r="B268"/>
      <c r="C268"/>
      <c r="D268"/>
      <c r="E268"/>
      <c r="F268"/>
      <c r="G268"/>
      <c r="H268" s="38"/>
      <c r="I268" s="38"/>
      <c r="J268"/>
      <c r="K268"/>
      <c r="L268"/>
      <c r="M268"/>
      <c r="N268" s="5"/>
      <c r="P268" s="12"/>
      <c r="Q268" s="11"/>
      <c r="R268" s="11"/>
    </row>
    <row r="269" spans="1:18" s="10" customFormat="1" ht="13.5" customHeight="1" x14ac:dyDescent="0.2">
      <c r="A269" s="1"/>
      <c r="B269"/>
      <c r="C269"/>
      <c r="D269"/>
      <c r="E269"/>
      <c r="F269"/>
      <c r="G269"/>
      <c r="H269" s="38"/>
      <c r="I269" s="38"/>
      <c r="J269"/>
      <c r="K269"/>
      <c r="L269"/>
      <c r="M269"/>
      <c r="N269" s="5"/>
      <c r="P269" s="12"/>
      <c r="Q269" s="11"/>
      <c r="R269" s="11"/>
    </row>
    <row r="270" spans="1:18" s="10" customFormat="1" ht="13.5" customHeight="1" x14ac:dyDescent="0.2">
      <c r="A270" s="1"/>
      <c r="B270"/>
      <c r="C270"/>
      <c r="D270"/>
      <c r="E270"/>
      <c r="F270"/>
      <c r="G270"/>
      <c r="H270" s="38"/>
      <c r="I270" s="38"/>
      <c r="J270"/>
      <c r="K270"/>
      <c r="L270"/>
      <c r="M270"/>
      <c r="N270" s="5"/>
      <c r="P270" s="12"/>
      <c r="Q270" s="11"/>
      <c r="R270" s="11"/>
    </row>
    <row r="271" spans="1:18" s="10" customFormat="1" ht="13.5" customHeight="1" x14ac:dyDescent="0.2">
      <c r="A271" s="1"/>
      <c r="B271"/>
      <c r="C271"/>
      <c r="D271"/>
      <c r="E271"/>
      <c r="F271"/>
      <c r="G271"/>
      <c r="H271" s="38"/>
      <c r="I271" s="38"/>
      <c r="J271"/>
      <c r="K271"/>
      <c r="L271"/>
      <c r="M271"/>
      <c r="N271" s="5"/>
      <c r="P271" s="12"/>
      <c r="Q271" s="11"/>
      <c r="R271" s="11"/>
    </row>
    <row r="272" spans="1:18" s="10" customFormat="1" ht="13.5" customHeight="1" x14ac:dyDescent="0.2">
      <c r="A272" s="1"/>
      <c r="B272"/>
      <c r="C272"/>
      <c r="D272"/>
      <c r="E272"/>
      <c r="F272"/>
      <c r="G272"/>
      <c r="H272" s="38"/>
      <c r="I272" s="38"/>
      <c r="J272"/>
      <c r="K272"/>
      <c r="L272"/>
      <c r="M272"/>
      <c r="N272" s="5"/>
      <c r="P272" s="12"/>
      <c r="Q272" s="11"/>
      <c r="R272" s="11"/>
    </row>
    <row r="273" spans="1:18" s="10" customFormat="1" ht="13.5" customHeight="1" x14ac:dyDescent="0.2">
      <c r="A273" s="1"/>
      <c r="B273"/>
      <c r="C273"/>
      <c r="D273"/>
      <c r="E273"/>
      <c r="F273"/>
      <c r="G273"/>
      <c r="H273" s="39"/>
      <c r="I273" s="39"/>
      <c r="J273"/>
      <c r="K273"/>
      <c r="L273"/>
      <c r="M273"/>
      <c r="N273" s="5"/>
      <c r="P273" s="12"/>
      <c r="Q273" s="11"/>
      <c r="R273" s="11"/>
    </row>
    <row r="274" spans="1:18" s="10" customFormat="1" ht="13.5" customHeight="1" x14ac:dyDescent="0.2">
      <c r="A274" s="1"/>
      <c r="B274"/>
      <c r="C274"/>
      <c r="D274"/>
      <c r="E274"/>
      <c r="F274"/>
      <c r="G274"/>
      <c r="H274" s="38"/>
      <c r="I274" s="38"/>
      <c r="J274"/>
      <c r="K274"/>
      <c r="L274"/>
      <c r="M274"/>
      <c r="N274" s="5"/>
      <c r="P274" s="12"/>
      <c r="Q274" s="11"/>
      <c r="R274" s="11"/>
    </row>
    <row r="275" spans="1:18" s="10" customFormat="1" ht="13.5" customHeight="1" x14ac:dyDescent="0.2">
      <c r="A275" s="1"/>
      <c r="B275"/>
      <c r="C275"/>
      <c r="D275"/>
      <c r="E275"/>
      <c r="F275"/>
      <c r="G275"/>
      <c r="H275" s="38"/>
      <c r="I275" s="38"/>
      <c r="J275"/>
      <c r="K275"/>
      <c r="L275"/>
      <c r="M275"/>
      <c r="N275" s="5"/>
      <c r="P275" s="12"/>
      <c r="Q275" s="11"/>
      <c r="R275" s="11"/>
    </row>
    <row r="276" spans="1:18" s="10" customFormat="1" ht="13.5" customHeight="1" x14ac:dyDescent="0.2">
      <c r="A276" s="1"/>
      <c r="B276"/>
      <c r="C276"/>
      <c r="D276"/>
      <c r="E276"/>
      <c r="F276"/>
      <c r="G276"/>
      <c r="H276" s="38"/>
      <c r="I276" s="38"/>
      <c r="J276"/>
      <c r="K276"/>
      <c r="L276"/>
      <c r="M276"/>
      <c r="N276" s="5"/>
      <c r="P276" s="12"/>
      <c r="Q276" s="11"/>
      <c r="R276" s="11"/>
    </row>
    <row r="277" spans="1:18" s="10" customFormat="1" ht="13.5" customHeight="1" x14ac:dyDescent="0.2">
      <c r="A277" s="1"/>
      <c r="B277"/>
      <c r="C277"/>
      <c r="D277"/>
      <c r="E277"/>
      <c r="F277"/>
      <c r="G277"/>
      <c r="H277" s="38"/>
      <c r="I277" s="38"/>
      <c r="J277"/>
      <c r="K277"/>
      <c r="L277"/>
      <c r="M277"/>
      <c r="N277" s="5"/>
      <c r="P277" s="12"/>
      <c r="Q277" s="11"/>
      <c r="R277" s="11"/>
    </row>
    <row r="278" spans="1:18" s="10" customFormat="1" ht="13.5" customHeight="1" x14ac:dyDescent="0.2">
      <c r="A278" s="1"/>
      <c r="B278"/>
      <c r="C278"/>
      <c r="D278"/>
      <c r="E278"/>
      <c r="F278"/>
      <c r="G278"/>
      <c r="H278" s="38"/>
      <c r="I278" s="38"/>
      <c r="J278"/>
      <c r="K278"/>
      <c r="L278"/>
      <c r="M278"/>
      <c r="N278" s="5"/>
      <c r="P278" s="12"/>
      <c r="Q278" s="11"/>
      <c r="R278" s="11"/>
    </row>
    <row r="279" spans="1:18" s="10" customFormat="1" ht="13.5" customHeight="1" x14ac:dyDescent="0.2">
      <c r="A279" s="1"/>
      <c r="B279"/>
      <c r="C279"/>
      <c r="D279"/>
      <c r="E279"/>
      <c r="F279"/>
      <c r="G279"/>
      <c r="H279" s="38"/>
      <c r="I279" s="38"/>
      <c r="J279"/>
      <c r="K279"/>
      <c r="L279"/>
      <c r="M279"/>
      <c r="N279" s="5"/>
      <c r="P279" s="12"/>
      <c r="Q279" s="11"/>
      <c r="R279" s="11"/>
    </row>
    <row r="280" spans="1:18" s="10" customFormat="1" ht="13.5" customHeight="1" x14ac:dyDescent="0.2">
      <c r="A280" s="1"/>
      <c r="B280"/>
      <c r="C280"/>
      <c r="D280"/>
      <c r="E280"/>
      <c r="F280"/>
      <c r="G280"/>
      <c r="H280" s="38"/>
      <c r="I280" s="38"/>
      <c r="J280"/>
      <c r="K280"/>
      <c r="L280"/>
      <c r="M280"/>
      <c r="N280" s="5"/>
      <c r="P280" s="12"/>
      <c r="Q280" s="11"/>
      <c r="R280" s="11"/>
    </row>
    <row r="281" spans="1:18" s="10" customFormat="1" ht="13.5" customHeight="1" x14ac:dyDescent="0.2">
      <c r="A281" s="1"/>
      <c r="B281"/>
      <c r="C281"/>
      <c r="D281"/>
      <c r="E281"/>
      <c r="F281"/>
      <c r="G281"/>
      <c r="H281" s="39"/>
      <c r="I281" s="39"/>
      <c r="J281"/>
      <c r="K281"/>
      <c r="L281"/>
      <c r="M281"/>
      <c r="N281" s="5"/>
      <c r="P281" s="12"/>
      <c r="Q281" s="11"/>
      <c r="R281" s="11"/>
    </row>
    <row r="282" spans="1:18" s="10" customFormat="1" ht="13.5" customHeight="1" x14ac:dyDescent="0.2">
      <c r="A282" s="1"/>
      <c r="B282"/>
      <c r="C282"/>
      <c r="D282"/>
      <c r="E282"/>
      <c r="F282"/>
      <c r="G282"/>
      <c r="H282" s="38"/>
      <c r="I282" s="38"/>
      <c r="J282"/>
      <c r="K282"/>
      <c r="L282"/>
      <c r="M282"/>
      <c r="N282" s="5"/>
      <c r="P282" s="12"/>
      <c r="Q282" s="11"/>
      <c r="R282" s="11"/>
    </row>
    <row r="283" spans="1:18" s="10" customFormat="1" ht="13.5" customHeight="1" x14ac:dyDescent="0.2">
      <c r="A283" s="1"/>
      <c r="B283"/>
      <c r="C283"/>
      <c r="D283"/>
      <c r="E283"/>
      <c r="F283"/>
      <c r="G283"/>
      <c r="H283" s="39"/>
      <c r="I283" s="39"/>
      <c r="J283"/>
      <c r="K283"/>
      <c r="L283"/>
      <c r="M283"/>
      <c r="N283" s="5"/>
      <c r="P283" s="12"/>
      <c r="Q283" s="11"/>
      <c r="R283" s="11"/>
    </row>
    <row r="284" spans="1:18" s="10" customFormat="1" ht="13.5" customHeight="1" x14ac:dyDescent="0.2">
      <c r="A284" s="1"/>
      <c r="B284"/>
      <c r="C284"/>
      <c r="D284"/>
      <c r="E284"/>
      <c r="F284"/>
      <c r="G284"/>
      <c r="H284" s="43"/>
      <c r="I284" s="43"/>
      <c r="J284"/>
      <c r="K284"/>
      <c r="L284"/>
      <c r="M284"/>
      <c r="N284" s="5"/>
      <c r="P284" s="12"/>
      <c r="Q284" s="11"/>
      <c r="R284" s="11"/>
    </row>
    <row r="285" spans="1:18" s="10" customFormat="1" ht="13.5" customHeight="1" x14ac:dyDescent="0.2">
      <c r="A285" s="1"/>
      <c r="B285"/>
      <c r="C285"/>
      <c r="D285"/>
      <c r="E285"/>
      <c r="F285"/>
      <c r="G285"/>
      <c r="H285" s="43"/>
      <c r="I285" s="43"/>
      <c r="J285"/>
      <c r="K285"/>
      <c r="L285"/>
      <c r="M285"/>
      <c r="N285" s="5"/>
      <c r="P285" s="12"/>
      <c r="Q285" s="11"/>
      <c r="R285" s="11"/>
    </row>
    <row r="286" spans="1:18" s="10" customFormat="1" ht="13.5" customHeight="1" x14ac:dyDescent="0.2">
      <c r="A286" s="1"/>
      <c r="B286"/>
      <c r="C286"/>
      <c r="D286"/>
      <c r="E286"/>
      <c r="F286"/>
      <c r="G286"/>
      <c r="H286" s="38"/>
      <c r="I286" s="38"/>
      <c r="J286"/>
      <c r="K286"/>
      <c r="L286"/>
      <c r="M286"/>
      <c r="N286" s="5"/>
      <c r="P286" s="12"/>
      <c r="Q286" s="11"/>
      <c r="R286" s="11"/>
    </row>
    <row r="287" spans="1:18" s="10" customFormat="1" ht="13.5" customHeight="1" x14ac:dyDescent="0.2">
      <c r="A287" s="1"/>
      <c r="B287"/>
      <c r="C287"/>
      <c r="D287"/>
      <c r="E287"/>
      <c r="F287"/>
      <c r="G287"/>
      <c r="H287" s="43"/>
      <c r="I287" s="43"/>
      <c r="J287"/>
      <c r="K287"/>
      <c r="L287"/>
      <c r="M287"/>
      <c r="N287" s="5"/>
      <c r="P287" s="12"/>
      <c r="Q287" s="11"/>
      <c r="R287" s="11"/>
    </row>
    <row r="288" spans="1:18" s="10" customFormat="1" ht="13.5" customHeight="1" x14ac:dyDescent="0.2">
      <c r="A288" s="1"/>
      <c r="B288"/>
      <c r="C288"/>
      <c r="D288"/>
      <c r="E288"/>
      <c r="F288"/>
      <c r="G288"/>
      <c r="H288" s="38"/>
      <c r="I288" s="38"/>
      <c r="J288"/>
      <c r="K288"/>
      <c r="L288"/>
      <c r="M288"/>
      <c r="N288" s="5"/>
      <c r="P288" s="12"/>
      <c r="Q288" s="11"/>
      <c r="R288" s="11"/>
    </row>
    <row r="289" spans="1:18" s="10" customFormat="1" ht="13.5" customHeight="1" x14ac:dyDescent="0.2">
      <c r="A289" s="1"/>
      <c r="B289"/>
      <c r="C289"/>
      <c r="D289"/>
      <c r="E289"/>
      <c r="F289"/>
      <c r="G289"/>
      <c r="H289" s="39"/>
      <c r="I289" s="39"/>
      <c r="J289"/>
      <c r="K289"/>
      <c r="L289"/>
      <c r="M289"/>
      <c r="N289" s="5"/>
      <c r="P289" s="12"/>
      <c r="Q289" s="11"/>
      <c r="R289" s="11"/>
    </row>
    <row r="290" spans="1:18" s="10" customFormat="1" ht="13.5" customHeight="1" x14ac:dyDescent="0.2">
      <c r="A290" s="1"/>
      <c r="B290"/>
      <c r="C290"/>
      <c r="D290"/>
      <c r="E290"/>
      <c r="F290"/>
      <c r="G290"/>
      <c r="H290" s="38"/>
      <c r="I290" s="38"/>
      <c r="J290"/>
      <c r="K290"/>
      <c r="L290"/>
      <c r="M290"/>
      <c r="N290" s="5"/>
      <c r="P290" s="12"/>
      <c r="Q290" s="11"/>
      <c r="R290" s="11"/>
    </row>
    <row r="291" spans="1:18" s="10" customFormat="1" ht="13.5" customHeight="1" x14ac:dyDescent="0.2">
      <c r="A291" s="1"/>
      <c r="B291"/>
      <c r="C291"/>
      <c r="D291"/>
      <c r="E291"/>
      <c r="F291"/>
      <c r="G291"/>
      <c r="H291" s="38"/>
      <c r="I291" s="38"/>
      <c r="J291"/>
      <c r="K291"/>
      <c r="L291"/>
      <c r="M291"/>
      <c r="N291" s="5"/>
      <c r="P291" s="12"/>
      <c r="Q291" s="11"/>
      <c r="R291" s="11"/>
    </row>
    <row r="292" spans="1:18" s="10" customFormat="1" ht="13.5" customHeight="1" x14ac:dyDescent="0.2">
      <c r="A292" s="1"/>
      <c r="B292"/>
      <c r="C292"/>
      <c r="D292"/>
      <c r="E292"/>
      <c r="F292"/>
      <c r="G292"/>
      <c r="H292" s="38"/>
      <c r="I292" s="38"/>
      <c r="J292"/>
      <c r="K292"/>
      <c r="L292"/>
      <c r="M292"/>
      <c r="N292" s="5"/>
      <c r="P292" s="12"/>
      <c r="Q292" s="11"/>
      <c r="R292" s="11"/>
    </row>
    <row r="293" spans="1:18" s="10" customFormat="1" ht="13.5" customHeight="1" x14ac:dyDescent="0.2">
      <c r="A293" s="1"/>
      <c r="B293"/>
      <c r="C293"/>
      <c r="D293"/>
      <c r="E293"/>
      <c r="F293"/>
      <c r="G293"/>
      <c r="H293" s="38"/>
      <c r="I293" s="38"/>
      <c r="J293"/>
      <c r="K293"/>
      <c r="L293"/>
      <c r="M293"/>
      <c r="N293" s="5"/>
      <c r="P293" s="12"/>
      <c r="Q293" s="11"/>
      <c r="R293" s="11"/>
    </row>
    <row r="294" spans="1:18" s="10" customFormat="1" ht="13.5" customHeight="1" x14ac:dyDescent="0.2">
      <c r="A294" s="1"/>
      <c r="B294"/>
      <c r="C294"/>
      <c r="D294"/>
      <c r="E294"/>
      <c r="F294"/>
      <c r="G294"/>
      <c r="H294" s="39"/>
      <c r="I294" s="39"/>
      <c r="J294"/>
      <c r="K294"/>
      <c r="L294"/>
      <c r="M294"/>
      <c r="N294" s="5"/>
      <c r="P294" s="12"/>
      <c r="Q294" s="11"/>
      <c r="R294" s="11"/>
    </row>
    <row r="295" spans="1:18" s="10" customFormat="1" ht="13.5" customHeight="1" x14ac:dyDescent="0.2">
      <c r="A295" s="1"/>
      <c r="B295"/>
      <c r="C295"/>
      <c r="D295"/>
      <c r="E295"/>
      <c r="F295"/>
      <c r="G295"/>
      <c r="H295" s="39"/>
      <c r="I295" s="39"/>
      <c r="J295"/>
      <c r="K295"/>
      <c r="L295"/>
      <c r="M295"/>
      <c r="N295" s="5"/>
      <c r="P295" s="12"/>
      <c r="Q295" s="11"/>
      <c r="R295" s="11"/>
    </row>
    <row r="296" spans="1:18" s="10" customFormat="1" ht="13.5" customHeight="1" x14ac:dyDescent="0.2">
      <c r="A296" s="1"/>
      <c r="B296"/>
      <c r="C296"/>
      <c r="D296"/>
      <c r="E296"/>
      <c r="F296"/>
      <c r="G296"/>
      <c r="H296" s="38"/>
      <c r="I296" s="38"/>
      <c r="J296"/>
      <c r="K296"/>
      <c r="L296"/>
      <c r="M296"/>
      <c r="N296" s="5"/>
      <c r="P296" s="12"/>
      <c r="Q296" s="11"/>
      <c r="R296" s="11"/>
    </row>
    <row r="297" spans="1:18" s="10" customFormat="1" ht="13.5" customHeight="1" x14ac:dyDescent="0.2">
      <c r="A297" s="1"/>
      <c r="B297"/>
      <c r="C297"/>
      <c r="D297"/>
      <c r="E297"/>
      <c r="F297"/>
      <c r="G297"/>
      <c r="H297" s="38"/>
      <c r="I297" s="38"/>
      <c r="J297"/>
      <c r="K297"/>
      <c r="L297"/>
      <c r="M297"/>
      <c r="N297" s="5"/>
      <c r="P297" s="12"/>
      <c r="Q297" s="11"/>
      <c r="R297" s="11"/>
    </row>
    <row r="298" spans="1:18" s="10" customFormat="1" ht="13.5" customHeight="1" x14ac:dyDescent="0.2">
      <c r="A298" s="1"/>
      <c r="B298"/>
      <c r="C298"/>
      <c r="D298"/>
      <c r="E298"/>
      <c r="F298"/>
      <c r="G298"/>
      <c r="H298" s="38"/>
      <c r="I298" s="38"/>
      <c r="J298"/>
      <c r="K298"/>
      <c r="L298"/>
      <c r="M298"/>
      <c r="N298" s="5"/>
      <c r="P298" s="12"/>
      <c r="Q298" s="11"/>
      <c r="R298" s="11"/>
    </row>
    <row r="299" spans="1:18" s="10" customFormat="1" ht="13.5" customHeight="1" x14ac:dyDescent="0.2">
      <c r="A299" s="1"/>
      <c r="B299"/>
      <c r="C299"/>
      <c r="D299"/>
      <c r="E299"/>
      <c r="F299"/>
      <c r="G299"/>
      <c r="H299" s="38"/>
      <c r="I299" s="38"/>
      <c r="J299"/>
      <c r="K299"/>
      <c r="L299"/>
      <c r="M299"/>
      <c r="N299" s="5"/>
      <c r="P299" s="12"/>
      <c r="Q299" s="11"/>
      <c r="R299" s="11"/>
    </row>
    <row r="300" spans="1:18" s="10" customFormat="1" ht="13.5" customHeight="1" x14ac:dyDescent="0.2">
      <c r="A300" s="1"/>
      <c r="B300"/>
      <c r="C300"/>
      <c r="D300"/>
      <c r="E300"/>
      <c r="F300"/>
      <c r="G300"/>
      <c r="H300" s="38"/>
      <c r="I300" s="38"/>
      <c r="J300"/>
      <c r="K300"/>
      <c r="L300"/>
      <c r="M300"/>
      <c r="N300" s="5"/>
      <c r="P300" s="12"/>
      <c r="Q300" s="11"/>
      <c r="R300" s="11"/>
    </row>
    <row r="301" spans="1:18" s="10" customFormat="1" ht="13.5" customHeight="1" x14ac:dyDescent="0.2">
      <c r="A301" s="1"/>
      <c r="B301"/>
      <c r="C301"/>
      <c r="D301"/>
      <c r="E301"/>
      <c r="F301"/>
      <c r="G301"/>
      <c r="H301" s="38"/>
      <c r="I301" s="38"/>
      <c r="J301"/>
      <c r="K301"/>
      <c r="L301"/>
      <c r="M301"/>
      <c r="N301" s="5"/>
      <c r="P301" s="12"/>
      <c r="Q301" s="11"/>
      <c r="R301" s="11"/>
    </row>
    <row r="302" spans="1:18" s="10" customFormat="1" ht="13.5" customHeight="1" x14ac:dyDescent="0.2">
      <c r="A302" s="1"/>
      <c r="B302"/>
      <c r="C302"/>
      <c r="D302"/>
      <c r="E302"/>
      <c r="F302"/>
      <c r="G302"/>
      <c r="H302" s="38"/>
      <c r="I302" s="38"/>
      <c r="J302"/>
      <c r="K302"/>
      <c r="L302"/>
      <c r="M302"/>
      <c r="N302" s="5"/>
      <c r="P302" s="12"/>
      <c r="Q302" s="11"/>
      <c r="R302" s="11"/>
    </row>
    <row r="303" spans="1:18" s="10" customFormat="1" ht="13.5" customHeight="1" x14ac:dyDescent="0.2">
      <c r="A303" s="1"/>
      <c r="B303"/>
      <c r="C303"/>
      <c r="D303"/>
      <c r="E303"/>
      <c r="F303"/>
      <c r="G303"/>
      <c r="H303" s="38"/>
      <c r="I303" s="38"/>
      <c r="J303"/>
      <c r="K303"/>
      <c r="L303"/>
      <c r="M303"/>
      <c r="N303" s="5"/>
      <c r="P303" s="12"/>
      <c r="Q303" s="11"/>
      <c r="R303" s="11"/>
    </row>
    <row r="304" spans="1:18" s="10" customFormat="1" ht="13.5" customHeight="1" x14ac:dyDescent="0.2">
      <c r="A304" s="1"/>
      <c r="B304"/>
      <c r="C304"/>
      <c r="D304"/>
      <c r="E304"/>
      <c r="F304"/>
      <c r="G304"/>
      <c r="H304" s="38"/>
      <c r="I304" s="38"/>
      <c r="J304"/>
      <c r="K304"/>
      <c r="L304"/>
      <c r="M304"/>
      <c r="N304" s="5"/>
      <c r="P304" s="12"/>
      <c r="Q304" s="11"/>
      <c r="R304" s="11"/>
    </row>
    <row r="305" spans="1:18" s="10" customFormat="1" ht="13.5" customHeight="1" x14ac:dyDescent="0.2">
      <c r="A305" s="1"/>
      <c r="B305"/>
      <c r="C305"/>
      <c r="D305"/>
      <c r="E305"/>
      <c r="F305"/>
      <c r="G305"/>
      <c r="H305" s="39"/>
      <c r="I305" s="39"/>
      <c r="J305"/>
      <c r="K305"/>
      <c r="L305"/>
      <c r="M305"/>
      <c r="N305" s="5"/>
      <c r="P305" s="12"/>
      <c r="Q305" s="11"/>
      <c r="R305" s="11"/>
    </row>
    <row r="306" spans="1:18" s="10" customFormat="1" ht="13.5" customHeight="1" x14ac:dyDescent="0.2">
      <c r="A306" s="1"/>
      <c r="B306"/>
      <c r="C306"/>
      <c r="D306"/>
      <c r="E306"/>
      <c r="F306"/>
      <c r="G306"/>
      <c r="H306" s="38"/>
      <c r="I306" s="38"/>
      <c r="J306"/>
      <c r="K306"/>
      <c r="L306"/>
      <c r="M306"/>
      <c r="N306" s="5"/>
      <c r="P306" s="12"/>
      <c r="Q306" s="11"/>
      <c r="R306" s="11"/>
    </row>
    <row r="307" spans="1:18" s="10" customFormat="1" ht="13.5" customHeight="1" x14ac:dyDescent="0.2">
      <c r="A307" s="1"/>
      <c r="B307"/>
      <c r="C307"/>
      <c r="D307"/>
      <c r="E307"/>
      <c r="F307"/>
      <c r="G307"/>
      <c r="H307" s="39"/>
      <c r="I307" s="39"/>
      <c r="J307"/>
      <c r="K307"/>
      <c r="L307"/>
      <c r="M307"/>
      <c r="N307" s="5"/>
      <c r="P307" s="12"/>
      <c r="Q307" s="11"/>
      <c r="R307" s="11"/>
    </row>
    <row r="308" spans="1:18" s="10" customFormat="1" ht="13.5" customHeight="1" x14ac:dyDescent="0.2">
      <c r="A308" s="1"/>
      <c r="B308"/>
      <c r="C308"/>
      <c r="D308"/>
      <c r="E308"/>
      <c r="F308"/>
      <c r="G308"/>
      <c r="H308" s="39"/>
      <c r="I308" s="39"/>
      <c r="J308"/>
      <c r="K308"/>
      <c r="L308"/>
      <c r="M308"/>
      <c r="N308" s="5"/>
      <c r="P308" s="12"/>
      <c r="Q308" s="11"/>
      <c r="R308" s="11"/>
    </row>
    <row r="309" spans="1:18" s="10" customFormat="1" ht="13.5" customHeight="1" x14ac:dyDescent="0.2">
      <c r="A309" s="1"/>
      <c r="B309"/>
      <c r="C309"/>
      <c r="D309"/>
      <c r="E309"/>
      <c r="F309"/>
      <c r="G309"/>
      <c r="H309" s="39"/>
      <c r="I309" s="39"/>
      <c r="J309"/>
      <c r="K309"/>
      <c r="L309"/>
      <c r="M309"/>
      <c r="N309" s="5"/>
      <c r="P309" s="12"/>
      <c r="Q309" s="11"/>
      <c r="R309" s="11"/>
    </row>
    <row r="310" spans="1:18" s="10" customFormat="1" ht="13.5" customHeight="1" x14ac:dyDescent="0.2">
      <c r="A310" s="1"/>
      <c r="B310"/>
      <c r="C310"/>
      <c r="D310"/>
      <c r="E310"/>
      <c r="F310"/>
      <c r="G310"/>
      <c r="H310" s="38"/>
      <c r="I310" s="38"/>
      <c r="J310"/>
      <c r="K310"/>
      <c r="L310"/>
      <c r="M310"/>
      <c r="N310" s="5"/>
      <c r="P310" s="12"/>
      <c r="Q310" s="11"/>
      <c r="R310" s="11"/>
    </row>
    <row r="311" spans="1:18" s="10" customFormat="1" ht="13.5" customHeight="1" x14ac:dyDescent="0.2">
      <c r="A311" s="1"/>
      <c r="B311"/>
      <c r="C311"/>
      <c r="D311"/>
      <c r="E311"/>
      <c r="F311"/>
      <c r="G311"/>
      <c r="H311" s="38"/>
      <c r="I311" s="38"/>
      <c r="J311"/>
      <c r="K311"/>
      <c r="L311"/>
      <c r="M311"/>
      <c r="N311" s="5"/>
      <c r="P311" s="12"/>
      <c r="Q311" s="11"/>
      <c r="R311" s="11"/>
    </row>
    <row r="312" spans="1:18" s="10" customFormat="1" ht="13.5" customHeight="1" x14ac:dyDescent="0.2">
      <c r="A312" s="1"/>
      <c r="B312"/>
      <c r="C312"/>
      <c r="D312"/>
      <c r="E312"/>
      <c r="F312"/>
      <c r="G312"/>
      <c r="H312" s="40"/>
      <c r="I312" s="40"/>
      <c r="J312"/>
      <c r="K312"/>
      <c r="L312"/>
      <c r="M312"/>
      <c r="N312" s="5"/>
      <c r="P312" s="12"/>
      <c r="Q312" s="11"/>
      <c r="R312" s="11"/>
    </row>
    <row r="313" spans="1:18" s="10" customFormat="1" ht="13.5" customHeight="1" x14ac:dyDescent="0.2">
      <c r="A313" s="1"/>
      <c r="B313"/>
      <c r="C313"/>
      <c r="D313"/>
      <c r="E313"/>
      <c r="F313"/>
      <c r="G313"/>
      <c r="H313" s="39"/>
      <c r="I313" s="39"/>
      <c r="J313"/>
      <c r="K313"/>
      <c r="L313"/>
      <c r="M313"/>
      <c r="N313" s="5"/>
      <c r="P313" s="12"/>
      <c r="Q313" s="11"/>
      <c r="R313" s="11"/>
    </row>
    <row r="314" spans="1:18" s="10" customFormat="1" ht="13.5" customHeight="1" x14ac:dyDescent="0.2">
      <c r="A314" s="1"/>
      <c r="B314"/>
      <c r="C314"/>
      <c r="D314"/>
      <c r="E314"/>
      <c r="F314"/>
      <c r="G314"/>
      <c r="H314" s="41"/>
      <c r="I314" s="41"/>
      <c r="J314"/>
      <c r="K314"/>
      <c r="L314"/>
      <c r="M314"/>
      <c r="N314" s="5"/>
      <c r="P314" s="12"/>
      <c r="Q314" s="11"/>
      <c r="R314" s="11"/>
    </row>
    <row r="315" spans="1:18" s="10" customFormat="1" ht="13.5" customHeight="1" x14ac:dyDescent="0.2">
      <c r="A315" s="1"/>
      <c r="B315"/>
      <c r="C315"/>
      <c r="D315"/>
      <c r="E315"/>
      <c r="F315"/>
      <c r="G315"/>
      <c r="H315" s="39"/>
      <c r="I315" s="39"/>
      <c r="J315"/>
      <c r="K315"/>
      <c r="L315"/>
      <c r="M315"/>
      <c r="N315" s="5"/>
      <c r="P315" s="12"/>
      <c r="Q315" s="11"/>
      <c r="R315" s="11"/>
    </row>
    <row r="316" spans="1:18" s="10" customFormat="1" ht="13.5" customHeight="1" x14ac:dyDescent="0.2">
      <c r="A316" s="1"/>
      <c r="B316"/>
      <c r="C316"/>
      <c r="D316"/>
      <c r="E316"/>
      <c r="F316"/>
      <c r="G316"/>
      <c r="H316" s="38"/>
      <c r="I316" s="38"/>
      <c r="J316"/>
      <c r="K316"/>
      <c r="L316"/>
      <c r="M316"/>
      <c r="N316" s="5"/>
      <c r="P316" s="12"/>
      <c r="Q316" s="11"/>
      <c r="R316" s="11"/>
    </row>
    <row r="317" spans="1:18" s="10" customFormat="1" ht="13.5" customHeight="1" x14ac:dyDescent="0.2">
      <c r="A317" s="1"/>
      <c r="B317"/>
      <c r="C317"/>
      <c r="D317"/>
      <c r="E317"/>
      <c r="F317"/>
      <c r="G317"/>
      <c r="H317" s="39"/>
      <c r="I317" s="39"/>
      <c r="J317"/>
      <c r="K317"/>
      <c r="L317"/>
      <c r="M317"/>
      <c r="N317" s="5"/>
      <c r="P317" s="12"/>
      <c r="Q317" s="11"/>
      <c r="R317" s="11"/>
    </row>
    <row r="318" spans="1:18" s="10" customFormat="1" ht="13.5" customHeight="1" x14ac:dyDescent="0.2">
      <c r="A318" s="1"/>
      <c r="B318"/>
      <c r="C318"/>
      <c r="D318"/>
      <c r="E318"/>
      <c r="F318"/>
      <c r="G318"/>
      <c r="H318" s="38"/>
      <c r="I318" s="38"/>
      <c r="J318"/>
      <c r="K318"/>
      <c r="L318"/>
      <c r="M318"/>
      <c r="N318" s="5"/>
      <c r="P318" s="12"/>
      <c r="Q318" s="11"/>
      <c r="R318" s="11"/>
    </row>
    <row r="319" spans="1:18" s="10" customFormat="1" ht="13.5" customHeight="1" x14ac:dyDescent="0.2">
      <c r="A319" s="1"/>
      <c r="B319"/>
      <c r="C319"/>
      <c r="D319"/>
      <c r="E319"/>
      <c r="F319"/>
      <c r="G319"/>
      <c r="H319" s="38"/>
      <c r="I319" s="38"/>
      <c r="J319"/>
      <c r="K319"/>
      <c r="L319"/>
      <c r="M319"/>
      <c r="N319" s="5"/>
      <c r="P319" s="12"/>
      <c r="Q319" s="11"/>
      <c r="R319" s="11"/>
    </row>
    <row r="320" spans="1:18" s="10" customFormat="1" ht="13.5" customHeight="1" x14ac:dyDescent="0.2">
      <c r="A320" s="1"/>
      <c r="B320"/>
      <c r="C320"/>
      <c r="D320"/>
      <c r="E320"/>
      <c r="F320"/>
      <c r="G320"/>
      <c r="H320" s="38"/>
      <c r="I320" s="38"/>
      <c r="J320"/>
      <c r="K320"/>
      <c r="L320"/>
      <c r="M320"/>
      <c r="N320" s="5"/>
      <c r="P320" s="12"/>
      <c r="Q320" s="11"/>
      <c r="R320" s="11"/>
    </row>
    <row r="321" spans="1:18" s="10" customFormat="1" ht="13.5" customHeight="1" x14ac:dyDescent="0.2">
      <c r="A321" s="1"/>
      <c r="B321"/>
      <c r="C321"/>
      <c r="D321"/>
      <c r="E321"/>
      <c r="F321"/>
      <c r="G321"/>
      <c r="H321" s="38"/>
      <c r="I321" s="38"/>
      <c r="J321"/>
      <c r="K321"/>
      <c r="L321"/>
      <c r="M321"/>
      <c r="N321" s="5"/>
      <c r="P321" s="12"/>
      <c r="Q321" s="11"/>
      <c r="R321" s="11"/>
    </row>
    <row r="322" spans="1:18" s="10" customFormat="1" ht="13.5" customHeight="1" x14ac:dyDescent="0.2">
      <c r="A322" s="1"/>
      <c r="B322"/>
      <c r="C322"/>
      <c r="D322"/>
      <c r="E322"/>
      <c r="F322"/>
      <c r="G322"/>
      <c r="H322" s="38"/>
      <c r="I322" s="38"/>
      <c r="J322"/>
      <c r="K322"/>
      <c r="L322"/>
      <c r="M322"/>
      <c r="N322" s="5"/>
      <c r="P322" s="12"/>
      <c r="Q322" s="11"/>
      <c r="R322" s="11"/>
    </row>
    <row r="323" spans="1:18" s="10" customFormat="1" ht="13.5" customHeight="1" x14ac:dyDescent="0.2">
      <c r="A323" s="1"/>
      <c r="B323"/>
      <c r="C323"/>
      <c r="D323"/>
      <c r="E323"/>
      <c r="F323"/>
      <c r="G323"/>
      <c r="H323" s="38"/>
      <c r="I323" s="38"/>
      <c r="J323"/>
      <c r="K323"/>
      <c r="L323"/>
      <c r="M323"/>
      <c r="N323" s="5"/>
      <c r="P323" s="12"/>
      <c r="Q323" s="11"/>
      <c r="R323" s="11"/>
    </row>
    <row r="324" spans="1:18" s="10" customFormat="1" ht="13.5" customHeight="1" x14ac:dyDescent="0.2">
      <c r="A324" s="1"/>
      <c r="B324"/>
      <c r="C324"/>
      <c r="D324"/>
      <c r="E324"/>
      <c r="F324"/>
      <c r="G324"/>
      <c r="H324" s="38"/>
      <c r="I324" s="38"/>
      <c r="J324"/>
      <c r="K324"/>
      <c r="L324"/>
      <c r="M324"/>
      <c r="N324" s="5"/>
      <c r="P324" s="12"/>
      <c r="Q324" s="11"/>
      <c r="R324" s="11"/>
    </row>
    <row r="325" spans="1:18" s="10" customFormat="1" ht="13.5" customHeight="1" x14ac:dyDescent="0.2">
      <c r="A325" s="1"/>
      <c r="B325"/>
      <c r="C325"/>
      <c r="D325"/>
      <c r="E325"/>
      <c r="F325"/>
      <c r="G325"/>
      <c r="H325" s="38"/>
      <c r="I325" s="38"/>
      <c r="J325"/>
      <c r="K325"/>
      <c r="L325"/>
      <c r="M325"/>
      <c r="N325" s="5"/>
      <c r="P325" s="12"/>
      <c r="Q325" s="11"/>
      <c r="R325" s="11"/>
    </row>
    <row r="326" spans="1:18" s="10" customFormat="1" ht="13.5" customHeight="1" x14ac:dyDescent="0.2">
      <c r="A326" s="1"/>
      <c r="B326"/>
      <c r="C326"/>
      <c r="D326"/>
      <c r="E326"/>
      <c r="F326"/>
      <c r="G326"/>
      <c r="H326" s="38"/>
      <c r="I326" s="38"/>
      <c r="J326"/>
      <c r="K326"/>
      <c r="L326"/>
      <c r="M326"/>
      <c r="N326" s="5"/>
      <c r="P326" s="12"/>
      <c r="Q326" s="11"/>
      <c r="R326" s="11"/>
    </row>
    <row r="327" spans="1:18" s="10" customFormat="1" ht="13.5" customHeight="1" x14ac:dyDescent="0.2">
      <c r="A327" s="1"/>
      <c r="B327"/>
      <c r="C327"/>
      <c r="D327"/>
      <c r="E327"/>
      <c r="F327"/>
      <c r="G327"/>
      <c r="H327" s="38"/>
      <c r="I327" s="38"/>
      <c r="J327"/>
      <c r="K327"/>
      <c r="L327"/>
      <c r="M327"/>
      <c r="N327" s="5"/>
      <c r="P327" s="12"/>
      <c r="Q327" s="11"/>
      <c r="R327" s="11"/>
    </row>
    <row r="328" spans="1:18" s="10" customFormat="1" ht="13.5" customHeight="1" x14ac:dyDescent="0.2">
      <c r="A328" s="1"/>
      <c r="B328"/>
      <c r="C328"/>
      <c r="D328"/>
      <c r="E328"/>
      <c r="F328"/>
      <c r="G328"/>
      <c r="H328" s="38"/>
      <c r="I328" s="38"/>
      <c r="J328"/>
      <c r="K328"/>
      <c r="L328"/>
      <c r="M328"/>
      <c r="N328" s="5"/>
      <c r="P328" s="12"/>
      <c r="Q328" s="11"/>
      <c r="R328" s="11"/>
    </row>
    <row r="329" spans="1:18" s="10" customFormat="1" ht="13.5" customHeight="1" x14ac:dyDescent="0.2">
      <c r="A329" s="1"/>
      <c r="B329"/>
      <c r="C329"/>
      <c r="D329"/>
      <c r="E329"/>
      <c r="F329"/>
      <c r="G329"/>
      <c r="H329" s="39"/>
      <c r="I329" s="39"/>
      <c r="J329"/>
      <c r="K329"/>
      <c r="L329"/>
      <c r="M329"/>
      <c r="N329" s="5"/>
      <c r="P329" s="12"/>
      <c r="Q329" s="11"/>
      <c r="R329" s="11"/>
    </row>
    <row r="330" spans="1:18" s="10" customFormat="1" ht="13.5" customHeight="1" x14ac:dyDescent="0.2">
      <c r="A330" s="1"/>
      <c r="B330"/>
      <c r="C330"/>
      <c r="D330"/>
      <c r="E330"/>
      <c r="F330"/>
      <c r="G330"/>
      <c r="H330" s="43"/>
      <c r="I330" s="43"/>
      <c r="J330"/>
      <c r="K330"/>
      <c r="L330"/>
      <c r="M330"/>
      <c r="N330" s="5"/>
      <c r="P330" s="12"/>
      <c r="Q330" s="11"/>
      <c r="R330" s="11"/>
    </row>
    <row r="331" spans="1:18" s="10" customFormat="1" ht="13.5" customHeight="1" x14ac:dyDescent="0.2">
      <c r="A331" s="1"/>
      <c r="B331"/>
      <c r="C331"/>
      <c r="D331"/>
      <c r="E331"/>
      <c r="F331"/>
      <c r="G331"/>
      <c r="H331" s="38"/>
      <c r="I331" s="38"/>
      <c r="J331"/>
      <c r="K331"/>
      <c r="L331"/>
      <c r="M331"/>
      <c r="N331" s="5"/>
      <c r="P331" s="12"/>
      <c r="Q331" s="11"/>
      <c r="R331" s="11"/>
    </row>
    <row r="332" spans="1:18" s="10" customFormat="1" ht="13.5" customHeight="1" x14ac:dyDescent="0.2">
      <c r="A332" s="1"/>
      <c r="B332"/>
      <c r="C332"/>
      <c r="D332"/>
      <c r="E332"/>
      <c r="F332"/>
      <c r="G332"/>
      <c r="H332" s="38"/>
      <c r="I332" s="38"/>
      <c r="J332"/>
      <c r="K332"/>
      <c r="L332"/>
      <c r="M332"/>
      <c r="N332" s="5"/>
      <c r="P332" s="12"/>
      <c r="Q332" s="11"/>
      <c r="R332" s="11"/>
    </row>
    <row r="333" spans="1:18" s="10" customFormat="1" ht="13.5" customHeight="1" x14ac:dyDescent="0.2">
      <c r="A333" s="1"/>
      <c r="B333"/>
      <c r="C333"/>
      <c r="D333"/>
      <c r="E333"/>
      <c r="F333"/>
      <c r="G333"/>
      <c r="H333" s="38"/>
      <c r="I333" s="38"/>
      <c r="J333"/>
      <c r="K333"/>
      <c r="L333"/>
      <c r="M333"/>
      <c r="N333" s="5"/>
      <c r="P333" s="12"/>
      <c r="Q333" s="11"/>
      <c r="R333" s="11"/>
    </row>
    <row r="334" spans="1:18" s="10" customFormat="1" ht="13.5" customHeight="1" x14ac:dyDescent="0.2">
      <c r="A334" s="1"/>
      <c r="B334"/>
      <c r="C334"/>
      <c r="D334"/>
      <c r="E334"/>
      <c r="F334"/>
      <c r="G334"/>
      <c r="H334" s="38"/>
      <c r="I334" s="38"/>
      <c r="J334"/>
      <c r="K334"/>
      <c r="L334"/>
      <c r="M334"/>
      <c r="N334" s="5"/>
      <c r="P334" s="12"/>
      <c r="Q334" s="11"/>
      <c r="R334" s="11"/>
    </row>
    <row r="335" spans="1:18" s="10" customFormat="1" ht="13.5" customHeight="1" x14ac:dyDescent="0.2">
      <c r="A335" s="1"/>
      <c r="B335"/>
      <c r="C335"/>
      <c r="D335"/>
      <c r="E335"/>
      <c r="F335"/>
      <c r="G335"/>
      <c r="H335" s="41"/>
      <c r="I335" s="41"/>
      <c r="J335"/>
      <c r="K335"/>
      <c r="L335"/>
      <c r="M335"/>
      <c r="N335" s="5"/>
      <c r="P335" s="12"/>
      <c r="Q335" s="11"/>
      <c r="R335" s="11"/>
    </row>
    <row r="336" spans="1:18" s="10" customFormat="1" ht="13.5" customHeight="1" x14ac:dyDescent="0.2">
      <c r="A336" s="1"/>
      <c r="B336"/>
      <c r="C336"/>
      <c r="D336"/>
      <c r="E336"/>
      <c r="F336"/>
      <c r="G336"/>
      <c r="H336" s="40"/>
      <c r="I336" s="40"/>
      <c r="J336"/>
      <c r="K336"/>
      <c r="L336"/>
      <c r="M336"/>
      <c r="N336" s="5"/>
      <c r="P336" s="12"/>
      <c r="Q336" s="11"/>
      <c r="R336" s="11"/>
    </row>
    <row r="337" spans="1:18" s="10" customFormat="1" ht="13.5" customHeight="1" x14ac:dyDescent="0.2">
      <c r="A337" s="1"/>
      <c r="B337"/>
      <c r="C337"/>
      <c r="D337"/>
      <c r="E337"/>
      <c r="F337"/>
      <c r="G337"/>
      <c r="H337" s="38"/>
      <c r="I337" s="38"/>
      <c r="J337"/>
      <c r="K337"/>
      <c r="L337"/>
      <c r="M337"/>
      <c r="N337" s="5"/>
      <c r="P337" s="12"/>
      <c r="Q337" s="11"/>
      <c r="R337" s="11"/>
    </row>
    <row r="338" spans="1:18" s="10" customFormat="1" ht="13.5" customHeight="1" x14ac:dyDescent="0.2">
      <c r="A338" s="1"/>
      <c r="B338"/>
      <c r="C338"/>
      <c r="D338"/>
      <c r="E338"/>
      <c r="F338"/>
      <c r="G338"/>
      <c r="H338" s="38"/>
      <c r="I338" s="38"/>
      <c r="J338"/>
      <c r="K338"/>
      <c r="L338"/>
      <c r="M338"/>
      <c r="N338" s="5"/>
      <c r="P338" s="12"/>
      <c r="Q338" s="11"/>
      <c r="R338" s="11"/>
    </row>
    <row r="339" spans="1:18" s="10" customFormat="1" ht="13.5" customHeight="1" x14ac:dyDescent="0.2">
      <c r="A339" s="1"/>
      <c r="B339"/>
      <c r="C339"/>
      <c r="D339"/>
      <c r="E339"/>
      <c r="F339"/>
      <c r="G339"/>
      <c r="H339" s="38"/>
      <c r="I339" s="38"/>
      <c r="J339"/>
      <c r="K339"/>
      <c r="L339"/>
      <c r="M339"/>
      <c r="N339" s="5"/>
      <c r="P339" s="12"/>
      <c r="Q339" s="11"/>
      <c r="R339" s="11"/>
    </row>
    <row r="340" spans="1:18" s="10" customFormat="1" ht="13.5" customHeight="1" x14ac:dyDescent="0.2">
      <c r="A340" s="1"/>
      <c r="B340"/>
      <c r="C340"/>
      <c r="D340"/>
      <c r="E340"/>
      <c r="F340"/>
      <c r="G340"/>
      <c r="H340" s="38"/>
      <c r="I340" s="38"/>
      <c r="J340"/>
      <c r="K340"/>
      <c r="L340"/>
      <c r="M340"/>
      <c r="N340" s="5"/>
      <c r="P340" s="12"/>
      <c r="Q340" s="11"/>
      <c r="R340" s="11"/>
    </row>
    <row r="341" spans="1:18" s="10" customFormat="1" ht="13.5" customHeight="1" x14ac:dyDescent="0.2">
      <c r="A341" s="1"/>
      <c r="B341"/>
      <c r="C341"/>
      <c r="D341"/>
      <c r="E341"/>
      <c r="F341"/>
      <c r="G341"/>
      <c r="H341" s="38"/>
      <c r="I341" s="38"/>
      <c r="J341"/>
      <c r="K341"/>
      <c r="L341"/>
      <c r="M341"/>
      <c r="N341" s="5"/>
      <c r="P341" s="12"/>
      <c r="Q341" s="11"/>
      <c r="R341" s="11"/>
    </row>
    <row r="342" spans="1:18" s="10" customFormat="1" ht="13.5" customHeight="1" x14ac:dyDescent="0.2">
      <c r="A342" s="1"/>
      <c r="B342"/>
      <c r="C342"/>
      <c r="D342"/>
      <c r="E342"/>
      <c r="F342"/>
      <c r="G342"/>
      <c r="H342" s="41"/>
      <c r="I342" s="41"/>
      <c r="J342"/>
      <c r="K342"/>
      <c r="L342"/>
      <c r="M342"/>
      <c r="N342" s="5"/>
      <c r="P342" s="12"/>
      <c r="Q342" s="11"/>
      <c r="R342" s="11"/>
    </row>
    <row r="343" spans="1:18" s="10" customFormat="1" ht="13.5" customHeight="1" x14ac:dyDescent="0.2">
      <c r="A343" s="1"/>
      <c r="B343"/>
      <c r="C343"/>
      <c r="D343"/>
      <c r="E343"/>
      <c r="F343"/>
      <c r="G343"/>
      <c r="H343" s="40"/>
      <c r="I343" s="40"/>
      <c r="J343"/>
      <c r="K343"/>
      <c r="L343"/>
      <c r="M343"/>
      <c r="N343" s="5"/>
      <c r="P343" s="12"/>
      <c r="Q343" s="11"/>
      <c r="R343" s="11"/>
    </row>
    <row r="344" spans="1:18" s="10" customFormat="1" ht="13.5" customHeight="1" x14ac:dyDescent="0.2">
      <c r="A344" s="1"/>
      <c r="B344"/>
      <c r="C344"/>
      <c r="D344"/>
      <c r="E344"/>
      <c r="F344"/>
      <c r="G344"/>
      <c r="H344" s="38"/>
      <c r="I344" s="38"/>
      <c r="J344"/>
      <c r="K344"/>
      <c r="L344"/>
      <c r="M344"/>
      <c r="N344" s="5"/>
      <c r="P344" s="12"/>
      <c r="Q344" s="11"/>
      <c r="R344" s="11"/>
    </row>
    <row r="345" spans="1:18" s="10" customFormat="1" ht="13.5" customHeight="1" x14ac:dyDescent="0.2">
      <c r="A345" s="1"/>
      <c r="B345"/>
      <c r="C345"/>
      <c r="D345"/>
      <c r="E345"/>
      <c r="F345"/>
      <c r="G345"/>
      <c r="H345" s="38"/>
      <c r="I345" s="38"/>
      <c r="J345"/>
      <c r="K345"/>
      <c r="L345"/>
      <c r="M345"/>
      <c r="N345" s="5"/>
      <c r="P345" s="12"/>
      <c r="Q345" s="11"/>
      <c r="R345" s="11"/>
    </row>
    <row r="346" spans="1:18" s="10" customFormat="1" ht="13.5" customHeight="1" x14ac:dyDescent="0.2">
      <c r="A346" s="1"/>
      <c r="B346"/>
      <c r="C346"/>
      <c r="D346"/>
      <c r="E346"/>
      <c r="F346"/>
      <c r="G346"/>
      <c r="H346" s="38"/>
      <c r="I346" s="38"/>
      <c r="J346"/>
      <c r="K346"/>
      <c r="L346"/>
      <c r="M346"/>
      <c r="N346" s="5"/>
      <c r="P346" s="12"/>
      <c r="Q346" s="11"/>
      <c r="R346" s="11"/>
    </row>
    <row r="347" spans="1:18" s="10" customFormat="1" ht="13.5" customHeight="1" x14ac:dyDescent="0.2">
      <c r="A347" s="1"/>
      <c r="B347"/>
      <c r="C347"/>
      <c r="D347"/>
      <c r="E347"/>
      <c r="F347"/>
      <c r="G347"/>
      <c r="H347" s="38"/>
      <c r="I347" s="38"/>
      <c r="J347"/>
      <c r="K347"/>
      <c r="L347"/>
      <c r="M347"/>
      <c r="N347" s="5"/>
      <c r="P347" s="12"/>
      <c r="Q347" s="11"/>
      <c r="R347" s="11"/>
    </row>
    <row r="348" spans="1:18" s="10" customFormat="1" ht="13.5" customHeight="1" x14ac:dyDescent="0.2">
      <c r="A348" s="1"/>
      <c r="B348"/>
      <c r="C348"/>
      <c r="D348"/>
      <c r="E348"/>
      <c r="F348"/>
      <c r="G348"/>
      <c r="H348" s="38"/>
      <c r="I348" s="38"/>
      <c r="J348"/>
      <c r="K348"/>
      <c r="L348"/>
      <c r="M348"/>
      <c r="N348" s="5"/>
      <c r="P348" s="12"/>
      <c r="Q348" s="11"/>
      <c r="R348" s="11"/>
    </row>
    <row r="349" spans="1:18" s="10" customFormat="1" ht="13.5" customHeight="1" x14ac:dyDescent="0.2">
      <c r="A349" s="1"/>
      <c r="B349"/>
      <c r="C349"/>
      <c r="D349"/>
      <c r="E349"/>
      <c r="F349"/>
      <c r="G349"/>
      <c r="H349" s="38"/>
      <c r="I349" s="38"/>
      <c r="J349"/>
      <c r="K349"/>
      <c r="L349"/>
      <c r="M349"/>
      <c r="N349" s="5"/>
      <c r="P349" s="12"/>
      <c r="Q349" s="11"/>
      <c r="R349" s="11"/>
    </row>
    <row r="350" spans="1:18" s="10" customFormat="1" ht="13.5" customHeight="1" x14ac:dyDescent="0.2">
      <c r="A350" s="1"/>
      <c r="B350"/>
      <c r="C350"/>
      <c r="D350"/>
      <c r="E350"/>
      <c r="F350"/>
      <c r="G350"/>
      <c r="H350" s="40"/>
      <c r="I350" s="40"/>
      <c r="J350"/>
      <c r="K350"/>
      <c r="L350"/>
      <c r="M350"/>
      <c r="N350" s="5"/>
      <c r="P350" s="12"/>
      <c r="Q350" s="11"/>
      <c r="R350" s="11"/>
    </row>
    <row r="351" spans="1:18" s="10" customFormat="1" ht="13.5" customHeight="1" x14ac:dyDescent="0.2">
      <c r="A351" s="1"/>
      <c r="B351"/>
      <c r="C351"/>
      <c r="D351"/>
      <c r="E351"/>
      <c r="F351"/>
      <c r="G351"/>
      <c r="H351" s="38"/>
      <c r="I351" s="38"/>
      <c r="J351"/>
      <c r="K351"/>
      <c r="L351"/>
      <c r="M351"/>
      <c r="N351" s="5"/>
      <c r="P351" s="12"/>
      <c r="Q351" s="11"/>
      <c r="R351" s="11"/>
    </row>
    <row r="352" spans="1:18" s="10" customFormat="1" ht="13.5" customHeight="1" x14ac:dyDescent="0.2">
      <c r="A352" s="1"/>
      <c r="B352"/>
      <c r="C352"/>
      <c r="D352"/>
      <c r="E352"/>
      <c r="F352"/>
      <c r="G352"/>
      <c r="H352" s="38"/>
      <c r="I352" s="38"/>
      <c r="J352"/>
      <c r="K352"/>
      <c r="L352"/>
      <c r="M352"/>
      <c r="N352" s="5"/>
      <c r="P352" s="12"/>
      <c r="Q352" s="11"/>
      <c r="R352" s="11"/>
    </row>
    <row r="353" spans="1:18" s="10" customFormat="1" ht="13.5" customHeight="1" x14ac:dyDescent="0.2">
      <c r="A353" s="1"/>
      <c r="B353"/>
      <c r="C353"/>
      <c r="D353"/>
      <c r="E353"/>
      <c r="F353"/>
      <c r="G353"/>
      <c r="H353" s="41"/>
      <c r="I353" s="41"/>
      <c r="J353"/>
      <c r="K353"/>
      <c r="L353"/>
      <c r="M353"/>
      <c r="N353" s="5"/>
      <c r="P353" s="12"/>
      <c r="Q353" s="11"/>
      <c r="R353" s="11"/>
    </row>
    <row r="354" spans="1:18" s="10" customFormat="1" ht="13.5" customHeight="1" x14ac:dyDescent="0.2">
      <c r="A354" s="1"/>
      <c r="B354"/>
      <c r="C354"/>
      <c r="D354"/>
      <c r="E354"/>
      <c r="F354"/>
      <c r="G354"/>
      <c r="H354" s="39"/>
      <c r="I354" s="39"/>
      <c r="J354"/>
      <c r="K354"/>
      <c r="L354"/>
      <c r="M354"/>
      <c r="N354" s="5"/>
      <c r="P354" s="12"/>
      <c r="Q354" s="11"/>
      <c r="R354" s="11"/>
    </row>
    <row r="355" spans="1:18" s="10" customFormat="1" ht="13.5" customHeight="1" x14ac:dyDescent="0.2">
      <c r="A355" s="1"/>
      <c r="B355"/>
      <c r="C355"/>
      <c r="D355"/>
      <c r="E355"/>
      <c r="F355"/>
      <c r="G355"/>
      <c r="H355" s="40"/>
      <c r="I355" s="40"/>
      <c r="J355"/>
      <c r="K355"/>
      <c r="L355"/>
      <c r="M355"/>
      <c r="N355" s="5"/>
      <c r="P355" s="12"/>
      <c r="Q355" s="11"/>
      <c r="R355" s="11"/>
    </row>
    <row r="356" spans="1:18" s="10" customFormat="1" ht="13.5" customHeight="1" x14ac:dyDescent="0.2">
      <c r="A356" s="1"/>
      <c r="B356"/>
      <c r="C356"/>
      <c r="D356"/>
      <c r="E356"/>
      <c r="F356"/>
      <c r="G356"/>
      <c r="H356" s="38"/>
      <c r="I356" s="38"/>
      <c r="J356"/>
      <c r="K356"/>
      <c r="L356"/>
      <c r="M356"/>
      <c r="N356" s="5"/>
      <c r="P356" s="12"/>
      <c r="Q356" s="11"/>
      <c r="R356" s="11"/>
    </row>
    <row r="357" spans="1:18" s="3" customFormat="1" ht="13.5" customHeight="1" x14ac:dyDescent="0.2">
      <c r="A357" s="1"/>
      <c r="B357"/>
      <c r="C357"/>
      <c r="D357"/>
      <c r="E357"/>
      <c r="F357"/>
      <c r="G357"/>
      <c r="H357"/>
      <c r="I357"/>
      <c r="J357"/>
      <c r="K357"/>
      <c r="L357"/>
      <c r="M357"/>
      <c r="P357" s="6"/>
    </row>
  </sheetData>
  <phoneticPr fontId="0" type="noConversion"/>
  <pageMargins left="0.75" right="0.21" top="1" bottom="1" header="0.5" footer="0.5"/>
  <pageSetup scale="88" orientation="landscape" r:id="rId1"/>
  <headerFooter alignWithMargins="0">
    <oddFooter>Page &amp;P of &amp;N</oddFooter>
  </headerFooter>
  <colBreaks count="1" manualBreakCount="1">
    <brk id="9"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documentManagement>
</p:properties>
</file>

<file path=customXml/itemProps1.xml><?xml version="1.0" encoding="utf-8"?>
<ds:datastoreItem xmlns:ds="http://schemas.openxmlformats.org/officeDocument/2006/customXml" ds:itemID="{85CB4B2B-8619-459D-AC77-D2FFCC39FCE2}">
  <ds:schemaRefs>
    <ds:schemaRef ds:uri="http://schemas.microsoft.com/sharepoint/events"/>
  </ds:schemaRefs>
</ds:datastoreItem>
</file>

<file path=customXml/itemProps2.xml><?xml version="1.0" encoding="utf-8"?>
<ds:datastoreItem xmlns:ds="http://schemas.openxmlformats.org/officeDocument/2006/customXml" ds:itemID="{07F2EE35-322B-4F75-A1A6-B030906CA596}">
  <ds:schemaRefs>
    <ds:schemaRef ds:uri="http://schemas.microsoft.com/sharepoint/v3/contenttype/forms"/>
  </ds:schemaRefs>
</ds:datastoreItem>
</file>

<file path=customXml/itemProps3.xml><?xml version="1.0" encoding="utf-8"?>
<ds:datastoreItem xmlns:ds="http://schemas.openxmlformats.org/officeDocument/2006/customXml" ds:itemID="{D77723D3-F83D-4DAC-B5EF-458221A68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7DAF5DD-DE12-48BC-A71D-B74E361A4059}">
  <ds:schemaRefs>
    <ds:schemaRef ds:uri="http://schemas.microsoft.com/office/2006/metadata/longProperties"/>
  </ds:schemaRefs>
</ds:datastoreItem>
</file>

<file path=customXml/itemProps5.xml><?xml version="1.0" encoding="utf-8"?>
<ds:datastoreItem xmlns:ds="http://schemas.openxmlformats.org/officeDocument/2006/customXml" ds:itemID="{3F2F97DB-A8ED-4A51-96AB-9858FBB43BC9}">
  <ds:schemaRefs>
    <ds:schemaRef ds:uri="http://schemas.microsoft.com/office/2006/metadata/properties"/>
    <ds:schemaRef ds:uri="http://schemas.openxmlformats.org/package/2006/metadata/core-properties"/>
    <ds:schemaRef ds:uri="0a4e05da-b9bc-4326-ad73-01ef31b95567"/>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733efe1c-5bbe-4968-87dc-d400e65c879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Calendar</vt:lpstr>
      <vt:lpstr>data</vt:lpstr>
      <vt:lpstr>cal</vt:lpstr>
      <vt:lpstr>Other</vt:lpstr>
      <vt:lpstr>Calendar!Print_Area</vt:lpstr>
      <vt:lpstr>data!Print_Area</vt:lpstr>
      <vt:lpstr>data!Print_Titles</vt:lpstr>
      <vt:lpstr>Prog_list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Private School Calendar</dc:title>
  <dc:creator>DESE</dc:creator>
  <cp:lastModifiedBy>dzou</cp:lastModifiedBy>
  <cp:lastPrinted>2018-06-26T18:14:55Z</cp:lastPrinted>
  <dcterms:created xsi:type="dcterms:W3CDTF">2004-04-27T19:35:17Z</dcterms:created>
  <dcterms:modified xsi:type="dcterms:W3CDTF">2018-06-26T18:17:00Z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26 2018</vt:lpwstr>
  </property>
</Properties>
</file>