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C:\Users\dzou\Desktop\2024-03\SCTASK0523997\"/>
    </mc:Choice>
  </mc:AlternateContent>
  <xr:revisionPtr revIDLastSave="0" documentId="13_ncr:1_{A4B8D901-2F2E-4B49-84B8-54F0D373CB49}" xr6:coauthVersionLast="47" xr6:coauthVersionMax="47" xr10:uidLastSave="{00000000-0000-0000-0000-000000000000}"/>
  <bookViews>
    <workbookView xWindow="-120" yWindow="-120" windowWidth="29040" windowHeight="15720" xr2:uid="{00000000-000D-0000-FFFF-FFFF00000000}"/>
  </bookViews>
  <sheets>
    <sheet name="salaries" sheetId="6" r:id="rId1"/>
    <sheet name="summary" sheetId="2" r:id="rId2"/>
    <sheet name="expdata" sheetId="7" state="hidden" r:id="rId3"/>
    <sheet name="teacherdata" sheetId="8" state="hidden" r:id="rId4"/>
    <sheet name="District Teacher LTS FTE data 2" sheetId="9" state="hidden" r:id="rId5"/>
    <sheet name="notes" sheetId="3" state="hidden" r:id="rId6"/>
  </sheets>
  <externalReferences>
    <externalReference r:id="rId7"/>
    <externalReference r:id="rId8"/>
  </externalReferences>
  <definedNames>
    <definedName name="_Fill" localSheetId="2" hidden="1">'[1]9300'!#REF!</definedName>
    <definedName name="_Fill" localSheetId="3" hidden="1">'[1]9300'!#REF!</definedName>
    <definedName name="_Fill" hidden="1">'[1]9300'!#REF!</definedName>
    <definedName name="_xlnm._FilterDatabase" localSheetId="2" hidden="1">expdata!$A$3:$P$324</definedName>
    <definedName name="_xlnm._FilterDatabase" localSheetId="0" hidden="1">salaries!$B$10:$P$982</definedName>
    <definedName name="_xlnm._FilterDatabase" localSheetId="1" hidden="1">summary!$A$3:$T$327</definedName>
    <definedName name="_xlnm._FilterDatabase" localSheetId="3" hidden="1">teacherdata!$A$5:$H$326</definedName>
    <definedName name="_Key1" localSheetId="2" hidden="1">[2]CALC!#REF!</definedName>
    <definedName name="_Key1" localSheetId="3" hidden="1">[2]CALC!#REF!</definedName>
    <definedName name="_Key1" hidden="1">[2]CALC!#REF!</definedName>
    <definedName name="_Key2" localSheetId="2" hidden="1">[2]CALC!#REF!</definedName>
    <definedName name="_Key2" localSheetId="3" hidden="1">[2]CALC!#REF!</definedName>
    <definedName name="_Key2" hidden="1">[2]CALC!#REF!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expdata">expdata!$G:$H</definedName>
    <definedName name="_xlnm.Print_Area" localSheetId="0">salaries!$E$1:$J$946</definedName>
    <definedName name="_xlnm.Print_Titles" localSheetId="0">salaries!$1:$10</definedName>
    <definedName name="pyexpdata">expdata!$B:$C</definedName>
    <definedName name="source_query__avgteachersalary_23052354">expdata!$M$2:$M$1048576</definedName>
    <definedName name="summary">summary!$A$4:$T$327</definedName>
    <definedName name="teacherFTEs">teacherdata!$B$5:$G$326</definedName>
    <definedName name="vocFTE">teacherdata!$T$5:$V$20</definedName>
  </definedNames>
  <calcPr calcId="191029"/>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7" i="2" l="1"/>
  <c r="N327" i="2" s="1"/>
  <c r="L327" i="2"/>
  <c r="C6" i="8" l="1"/>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D3" i="8" l="1"/>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P980" i="6" l="1"/>
  <c r="P981" i="6"/>
  <c r="P982" i="6"/>
  <c r="O308" i="6" l="1"/>
  <c r="O309" i="6"/>
  <c r="O310" i="6"/>
  <c r="O320" i="6"/>
  <c r="O321" i="6"/>
  <c r="O322" i="6"/>
  <c r="O500" i="6"/>
  <c r="O501" i="6"/>
  <c r="O502" i="6"/>
  <c r="O692" i="6"/>
  <c r="O693" i="6"/>
  <c r="O694" i="6"/>
  <c r="O974" i="6"/>
  <c r="O975" i="6"/>
  <c r="O976" i="6"/>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03" i="7"/>
  <c r="K304" i="7"/>
  <c r="K305" i="7"/>
  <c r="K306" i="7"/>
  <c r="K307" i="7"/>
  <c r="K308" i="7"/>
  <c r="K309" i="7"/>
  <c r="K310" i="7"/>
  <c r="K311" i="7"/>
  <c r="K312" i="7"/>
  <c r="K313" i="7"/>
  <c r="K314" i="7"/>
  <c r="K315" i="7"/>
  <c r="K316" i="7"/>
  <c r="K317" i="7"/>
  <c r="K318" i="7"/>
  <c r="K319" i="7"/>
  <c r="K320" i="7"/>
  <c r="K321" i="7"/>
  <c r="K322" i="7"/>
  <c r="K4" i="7"/>
  <c r="F292" i="7"/>
  <c r="F284" i="7"/>
  <c r="F161" i="7"/>
  <c r="F93" i="7"/>
  <c r="F77" i="7"/>
  <c r="F65" i="7"/>
  <c r="F40" i="7"/>
  <c r="M7" i="2" l="1"/>
  <c r="P23" i="6" s="1"/>
  <c r="M15" i="2"/>
  <c r="P62" i="6" s="1"/>
  <c r="M23" i="2"/>
  <c r="P92" i="6" s="1"/>
  <c r="M31" i="2"/>
  <c r="P134" i="6" s="1"/>
  <c r="M39" i="2"/>
  <c r="P164" i="6" s="1"/>
  <c r="M47" i="2"/>
  <c r="P194" i="6" s="1"/>
  <c r="M55" i="2"/>
  <c r="P230" i="6" s="1"/>
  <c r="M63" i="2"/>
  <c r="P257" i="6" s="1"/>
  <c r="M71" i="2"/>
  <c r="P293" i="6" s="1"/>
  <c r="M79" i="2"/>
  <c r="P338" i="6" s="1"/>
  <c r="M87" i="2"/>
  <c r="P374" i="6" s="1"/>
  <c r="M95" i="2"/>
  <c r="P404" i="6" s="1"/>
  <c r="M103" i="2"/>
  <c r="P428" i="6" s="1"/>
  <c r="M111" i="2"/>
  <c r="P455" i="6" s="1"/>
  <c r="M119" i="2"/>
  <c r="P488" i="6" s="1"/>
  <c r="M127" i="2"/>
  <c r="P515" i="6" s="1"/>
  <c r="M135" i="2"/>
  <c r="P563" i="6" s="1"/>
  <c r="M143" i="2"/>
  <c r="P593" i="6" s="1"/>
  <c r="M151" i="2"/>
  <c r="P635" i="6" s="1"/>
  <c r="M159" i="2"/>
  <c r="P668" i="6" s="1"/>
  <c r="M167" i="2"/>
  <c r="P707" i="6" s="1"/>
  <c r="M175" i="2"/>
  <c r="P731" i="6" s="1"/>
  <c r="M183" i="2"/>
  <c r="P758" i="6" s="1"/>
  <c r="M191" i="2"/>
  <c r="P809" i="6" s="1"/>
  <c r="M199" i="2"/>
  <c r="P833" i="6" s="1"/>
  <c r="M207" i="2"/>
  <c r="P875" i="6" s="1"/>
  <c r="M215" i="2"/>
  <c r="P899" i="6" s="1"/>
  <c r="M223" i="2"/>
  <c r="P926" i="6" s="1"/>
  <c r="M231" i="2"/>
  <c r="M239" i="2"/>
  <c r="P977" i="6" s="1"/>
  <c r="M247" i="2"/>
  <c r="P80" i="6" s="1"/>
  <c r="M255" i="2"/>
  <c r="P209" i="6" s="1"/>
  <c r="M263" i="2"/>
  <c r="P332" i="6" s="1"/>
  <c r="M271" i="2"/>
  <c r="P461" i="6" s="1"/>
  <c r="M279" i="2"/>
  <c r="P557" i="6" s="1"/>
  <c r="M287" i="2"/>
  <c r="P704" i="6" s="1"/>
  <c r="M295" i="2"/>
  <c r="P863" i="6" s="1"/>
  <c r="M303" i="2"/>
  <c r="P152" i="6" s="1"/>
  <c r="M311" i="2"/>
  <c r="P530" i="6" s="1"/>
  <c r="M319" i="2"/>
  <c r="P794" i="6" s="1"/>
  <c r="M8" i="2"/>
  <c r="P26" i="6" s="1"/>
  <c r="M16" i="2"/>
  <c r="P65" i="6" s="1"/>
  <c r="M24" i="2"/>
  <c r="P104" i="6" s="1"/>
  <c r="M32" i="2"/>
  <c r="P137" i="6" s="1"/>
  <c r="M40" i="2"/>
  <c r="P167" i="6" s="1"/>
  <c r="M48" i="2"/>
  <c r="P197" i="6" s="1"/>
  <c r="M56" i="2"/>
  <c r="P236" i="6" s="1"/>
  <c r="M64" i="2"/>
  <c r="P260" i="6" s="1"/>
  <c r="M72" i="2"/>
  <c r="P299" i="6" s="1"/>
  <c r="M80" i="2"/>
  <c r="P350" i="6" s="1"/>
  <c r="M88" i="2"/>
  <c r="P377" i="6" s="1"/>
  <c r="M96" i="2"/>
  <c r="M104" i="2"/>
  <c r="P431" i="6" s="1"/>
  <c r="M112" i="2"/>
  <c r="P458" i="6" s="1"/>
  <c r="M120" i="2"/>
  <c r="P491" i="6" s="1"/>
  <c r="M128" i="2"/>
  <c r="P518" i="6" s="1"/>
  <c r="M136" i="2"/>
  <c r="P569" i="6" s="1"/>
  <c r="M144" i="2"/>
  <c r="P596" i="6" s="1"/>
  <c r="M152" i="2"/>
  <c r="P638" i="6" s="1"/>
  <c r="M160" i="2"/>
  <c r="P674" i="6" s="1"/>
  <c r="M168" i="2"/>
  <c r="P710" i="6" s="1"/>
  <c r="M176" i="2"/>
  <c r="P734" i="6" s="1"/>
  <c r="M184" i="2"/>
  <c r="P761" i="6" s="1"/>
  <c r="M192" i="2"/>
  <c r="P812" i="6" s="1"/>
  <c r="M200" i="2"/>
  <c r="P839" i="6" s="1"/>
  <c r="M208" i="2"/>
  <c r="P878" i="6" s="1"/>
  <c r="M216" i="2"/>
  <c r="P902" i="6" s="1"/>
  <c r="M224" i="2"/>
  <c r="P929" i="6" s="1"/>
  <c r="M232" i="2"/>
  <c r="P956" i="6" s="1"/>
  <c r="M240" i="2"/>
  <c r="P611" i="6" s="1"/>
  <c r="M248" i="2"/>
  <c r="P86" i="6" s="1"/>
  <c r="M256" i="2"/>
  <c r="P218" i="6" s="1"/>
  <c r="M264" i="2"/>
  <c r="P302" i="6" s="1"/>
  <c r="M272" i="2"/>
  <c r="P479" i="6" s="1"/>
  <c r="M280" i="2"/>
  <c r="P575" i="6" s="1"/>
  <c r="M288" i="2"/>
  <c r="P764" i="6" s="1"/>
  <c r="M296" i="2"/>
  <c r="P872" i="6" s="1"/>
  <c r="M304" i="2"/>
  <c r="P251" i="6" s="1"/>
  <c r="M312" i="2"/>
  <c r="P542" i="6" s="1"/>
  <c r="M320" i="2"/>
  <c r="P782" i="6" s="1"/>
  <c r="M9" i="2"/>
  <c r="P32" i="6" s="1"/>
  <c r="M17" i="2"/>
  <c r="P68" i="6" s="1"/>
  <c r="M25" i="2"/>
  <c r="P107" i="6" s="1"/>
  <c r="M33" i="2"/>
  <c r="P140" i="6" s="1"/>
  <c r="M41" i="2"/>
  <c r="P173" i="6" s="1"/>
  <c r="M49" i="2"/>
  <c r="P200" i="6" s="1"/>
  <c r="M57" i="2"/>
  <c r="P239" i="6" s="1"/>
  <c r="M65" i="2"/>
  <c r="P263" i="6" s="1"/>
  <c r="M73" i="2"/>
  <c r="P305" i="6" s="1"/>
  <c r="M81" i="2"/>
  <c r="P353" i="6" s="1"/>
  <c r="M89" i="2"/>
  <c r="P380" i="6" s="1"/>
  <c r="M97" i="2"/>
  <c r="P410" i="6" s="1"/>
  <c r="M105" i="2"/>
  <c r="P437" i="6" s="1"/>
  <c r="M113" i="2"/>
  <c r="P464" i="6" s="1"/>
  <c r="M121" i="2"/>
  <c r="P494" i="6" s="1"/>
  <c r="M129" i="2"/>
  <c r="P521" i="6" s="1"/>
  <c r="M137" i="2"/>
  <c r="P572" i="6" s="1"/>
  <c r="M145" i="2"/>
  <c r="P617" i="6" s="1"/>
  <c r="M153" i="2"/>
  <c r="P647" i="6" s="1"/>
  <c r="M161" i="2"/>
  <c r="P680" i="6" s="1"/>
  <c r="M169" i="2"/>
  <c r="P713" i="6" s="1"/>
  <c r="M177" i="2"/>
  <c r="P737" i="6" s="1"/>
  <c r="M185" i="2"/>
  <c r="P767" i="6" s="1"/>
  <c r="M193" i="2"/>
  <c r="P815" i="6" s="1"/>
  <c r="M201" i="2"/>
  <c r="P842" i="6" s="1"/>
  <c r="M209" i="2"/>
  <c r="P881" i="6" s="1"/>
  <c r="M217" i="2"/>
  <c r="P905" i="6" s="1"/>
  <c r="M225" i="2"/>
  <c r="P932" i="6" s="1"/>
  <c r="M233" i="2"/>
  <c r="P959" i="6" s="1"/>
  <c r="M241" i="2"/>
  <c r="P14" i="6" s="1"/>
  <c r="M249" i="2"/>
  <c r="P98" i="6" s="1"/>
  <c r="M257" i="2"/>
  <c r="P224" i="6" s="1"/>
  <c r="M265" i="2"/>
  <c r="P341" i="6" s="1"/>
  <c r="M273" i="2"/>
  <c r="P482" i="6" s="1"/>
  <c r="M281" i="2"/>
  <c r="P614" i="6" s="1"/>
  <c r="M289" i="2"/>
  <c r="P770" i="6" s="1"/>
  <c r="M297" i="2"/>
  <c r="P698" i="6" s="1"/>
  <c r="M305" i="2"/>
  <c r="P284" i="6" s="1"/>
  <c r="M313" i="2"/>
  <c r="P626" i="6" s="1"/>
  <c r="M321" i="2"/>
  <c r="P800" i="6" s="1"/>
  <c r="M154" i="2"/>
  <c r="P650" i="6" s="1"/>
  <c r="M186" i="2"/>
  <c r="P773" i="6" s="1"/>
  <c r="M202" i="2"/>
  <c r="P845" i="6" s="1"/>
  <c r="M218" i="2"/>
  <c r="P917" i="6" s="1"/>
  <c r="M226" i="2"/>
  <c r="P914" i="6" s="1"/>
  <c r="M10" i="2"/>
  <c r="P35" i="6" s="1"/>
  <c r="M18" i="2"/>
  <c r="P71" i="6" s="1"/>
  <c r="M26" i="2"/>
  <c r="P110" i="6" s="1"/>
  <c r="M34" i="2"/>
  <c r="P143" i="6" s="1"/>
  <c r="M42" i="2"/>
  <c r="P176" i="6" s="1"/>
  <c r="M50" i="2"/>
  <c r="P203" i="6" s="1"/>
  <c r="M58" i="2"/>
  <c r="P233" i="6" s="1"/>
  <c r="M66" i="2"/>
  <c r="P269" i="6" s="1"/>
  <c r="M74" i="2"/>
  <c r="M82" i="2"/>
  <c r="P356" i="6" s="1"/>
  <c r="M90" i="2"/>
  <c r="P386" i="6" s="1"/>
  <c r="M98" i="2"/>
  <c r="P413" i="6" s="1"/>
  <c r="M106" i="2"/>
  <c r="P440" i="6" s="1"/>
  <c r="M114" i="2"/>
  <c r="P467" i="6" s="1"/>
  <c r="M122" i="2"/>
  <c r="P497" i="6" s="1"/>
  <c r="M130" i="2"/>
  <c r="P524" i="6" s="1"/>
  <c r="M138" i="2"/>
  <c r="P578" i="6" s="1"/>
  <c r="M146" i="2"/>
  <c r="P620" i="6" s="1"/>
  <c r="M162" i="2"/>
  <c r="P683" i="6" s="1"/>
  <c r="M170" i="2"/>
  <c r="P716" i="6" s="1"/>
  <c r="M178" i="2"/>
  <c r="P740" i="6" s="1"/>
  <c r="M194" i="2"/>
  <c r="P818" i="6" s="1"/>
  <c r="M210" i="2"/>
  <c r="P884" i="6" s="1"/>
  <c r="M234" i="2"/>
  <c r="P962" i="6" s="1"/>
  <c r="M12" i="2"/>
  <c r="P50" i="6" s="1"/>
  <c r="M28" i="2"/>
  <c r="P116" i="6" s="1"/>
  <c r="M44" i="2"/>
  <c r="P182" i="6" s="1"/>
  <c r="M60" i="2"/>
  <c r="P245" i="6" s="1"/>
  <c r="M76" i="2"/>
  <c r="P314" i="6" s="1"/>
  <c r="M92" i="2"/>
  <c r="P392" i="6" s="1"/>
  <c r="M108" i="2"/>
  <c r="P446" i="6" s="1"/>
  <c r="M124" i="2"/>
  <c r="P503" i="6" s="1"/>
  <c r="M140" i="2"/>
  <c r="P584" i="6" s="1"/>
  <c r="M156" i="2"/>
  <c r="P656" i="6" s="1"/>
  <c r="M172" i="2"/>
  <c r="P722" i="6" s="1"/>
  <c r="M188" i="2"/>
  <c r="P788" i="6" s="1"/>
  <c r="M204" i="2"/>
  <c r="P857" i="6" s="1"/>
  <c r="M220" i="2"/>
  <c r="P911" i="6" s="1"/>
  <c r="M236" i="2"/>
  <c r="P968" i="6" s="1"/>
  <c r="M250" i="2"/>
  <c r="P122" i="6" s="1"/>
  <c r="M261" i="2"/>
  <c r="P290" i="6" s="1"/>
  <c r="M275" i="2"/>
  <c r="P536" i="6" s="1"/>
  <c r="M286" i="2"/>
  <c r="P695" i="6" s="1"/>
  <c r="M300" i="2"/>
  <c r="P95" i="6" s="1"/>
  <c r="M314" i="2"/>
  <c r="P560" i="6" s="1"/>
  <c r="M325" i="2"/>
  <c r="P128" i="6" s="1"/>
  <c r="M317" i="2"/>
  <c r="P659" i="6" s="1"/>
  <c r="M165" i="2"/>
  <c r="M283" i="2"/>
  <c r="P644" i="6" s="1"/>
  <c r="M6" i="2"/>
  <c r="P20" i="6" s="1"/>
  <c r="M54" i="2"/>
  <c r="P227" i="6" s="1"/>
  <c r="M102" i="2"/>
  <c r="P425" i="6" s="1"/>
  <c r="M150" i="2"/>
  <c r="P632" i="6" s="1"/>
  <c r="M198" i="2"/>
  <c r="P830" i="6" s="1"/>
  <c r="M259" i="2"/>
  <c r="P266" i="6" s="1"/>
  <c r="M323" i="2"/>
  <c r="P866" i="6" s="1"/>
  <c r="M75" i="2"/>
  <c r="P311" i="6" s="1"/>
  <c r="M171" i="2"/>
  <c r="P719" i="6" s="1"/>
  <c r="M246" i="2"/>
  <c r="P59" i="6" s="1"/>
  <c r="M310" i="2"/>
  <c r="P779" i="6" s="1"/>
  <c r="M13" i="2"/>
  <c r="P53" i="6" s="1"/>
  <c r="M29" i="2"/>
  <c r="P119" i="6" s="1"/>
  <c r="M45" i="2"/>
  <c r="P185" i="6" s="1"/>
  <c r="M61" i="2"/>
  <c r="P248" i="6" s="1"/>
  <c r="M77" i="2"/>
  <c r="P329" i="6" s="1"/>
  <c r="M93" i="2"/>
  <c r="P395" i="6" s="1"/>
  <c r="M109" i="2"/>
  <c r="P449" i="6" s="1"/>
  <c r="M125" i="2"/>
  <c r="P509" i="6" s="1"/>
  <c r="M141" i="2"/>
  <c r="P590" i="6" s="1"/>
  <c r="M157" i="2"/>
  <c r="P662" i="6" s="1"/>
  <c r="M173" i="2"/>
  <c r="P725" i="6" s="1"/>
  <c r="M189" i="2"/>
  <c r="P791" i="6" s="1"/>
  <c r="M205" i="2"/>
  <c r="P860" i="6" s="1"/>
  <c r="M221" i="2"/>
  <c r="P920" i="6" s="1"/>
  <c r="M237" i="2"/>
  <c r="P971" i="6" s="1"/>
  <c r="M251" i="2"/>
  <c r="P170" i="6" s="1"/>
  <c r="M262" i="2"/>
  <c r="P296" i="6" s="1"/>
  <c r="M276" i="2"/>
  <c r="P545" i="6" s="1"/>
  <c r="M290" i="2"/>
  <c r="P797" i="6" s="1"/>
  <c r="M301" i="2"/>
  <c r="P101" i="6" s="1"/>
  <c r="M315" i="2"/>
  <c r="P623" i="6" s="1"/>
  <c r="M326" i="2"/>
  <c r="P587" i="6" s="1"/>
  <c r="M83" i="2"/>
  <c r="P359" i="6" s="1"/>
  <c r="M115" i="2"/>
  <c r="P470" i="6" s="1"/>
  <c r="M163" i="2"/>
  <c r="P686" i="6" s="1"/>
  <c r="M227" i="2"/>
  <c r="P935" i="6" s="1"/>
  <c r="M267" i="2"/>
  <c r="P347" i="6" s="1"/>
  <c r="M292" i="2"/>
  <c r="P806" i="6" s="1"/>
  <c r="M213" i="2"/>
  <c r="P893" i="6" s="1"/>
  <c r="M308" i="2"/>
  <c r="P326" i="6" s="1"/>
  <c r="M166" i="2"/>
  <c r="P701" i="6" s="1"/>
  <c r="M284" i="2"/>
  <c r="P671" i="6" s="1"/>
  <c r="M187" i="2"/>
  <c r="P785" i="6" s="1"/>
  <c r="M299" i="2"/>
  <c r="P44" i="6" s="1"/>
  <c r="M14" i="2"/>
  <c r="P56" i="6" s="1"/>
  <c r="M30" i="2"/>
  <c r="P125" i="6" s="1"/>
  <c r="M46" i="2"/>
  <c r="P191" i="6" s="1"/>
  <c r="M62" i="2"/>
  <c r="P254" i="6" s="1"/>
  <c r="M78" i="2"/>
  <c r="P335" i="6" s="1"/>
  <c r="M94" i="2"/>
  <c r="P398" i="6" s="1"/>
  <c r="M110" i="2"/>
  <c r="P452" i="6" s="1"/>
  <c r="M126" i="2"/>
  <c r="P512" i="6" s="1"/>
  <c r="M142" i="2"/>
  <c r="P608" i="6" s="1"/>
  <c r="M158" i="2"/>
  <c r="P665" i="6" s="1"/>
  <c r="M174" i="2"/>
  <c r="P728" i="6" s="1"/>
  <c r="M190" i="2"/>
  <c r="P776" i="6" s="1"/>
  <c r="M206" i="2"/>
  <c r="P869" i="6" s="1"/>
  <c r="M222" i="2"/>
  <c r="P923" i="6" s="1"/>
  <c r="M238" i="2"/>
  <c r="M252" i="2"/>
  <c r="P161" i="6" s="1"/>
  <c r="M266" i="2"/>
  <c r="P344" i="6" s="1"/>
  <c r="M277" i="2"/>
  <c r="P533" i="6" s="1"/>
  <c r="M291" i="2"/>
  <c r="P803" i="6" s="1"/>
  <c r="M302" i="2"/>
  <c r="P131" i="6" s="1"/>
  <c r="M316" i="2"/>
  <c r="P641" i="6" s="1"/>
  <c r="M4" i="2"/>
  <c r="M19" i="2"/>
  <c r="P74" i="6" s="1"/>
  <c r="M51" i="2"/>
  <c r="P212" i="6" s="1"/>
  <c r="M67" i="2"/>
  <c r="P272" i="6" s="1"/>
  <c r="M99" i="2"/>
  <c r="P416" i="6" s="1"/>
  <c r="M147" i="2"/>
  <c r="P599" i="6" s="1"/>
  <c r="M179" i="2"/>
  <c r="P743" i="6" s="1"/>
  <c r="M211" i="2"/>
  <c r="P887" i="6" s="1"/>
  <c r="M242" i="2"/>
  <c r="P383" i="6" s="1"/>
  <c r="M278" i="2"/>
  <c r="P554" i="6" s="1"/>
  <c r="M5" i="2"/>
  <c r="P17" i="6" s="1"/>
  <c r="M21" i="2"/>
  <c r="P83" i="6" s="1"/>
  <c r="M37" i="2"/>
  <c r="P155" i="6" s="1"/>
  <c r="M69" i="2"/>
  <c r="P278" i="6" s="1"/>
  <c r="M85" i="2"/>
  <c r="P368" i="6" s="1"/>
  <c r="M117" i="2"/>
  <c r="P476" i="6" s="1"/>
  <c r="M133" i="2"/>
  <c r="P548" i="6" s="1"/>
  <c r="M197" i="2"/>
  <c r="P827" i="6" s="1"/>
  <c r="M269" i="2"/>
  <c r="P401" i="6" s="1"/>
  <c r="M294" i="2"/>
  <c r="P854" i="6" s="1"/>
  <c r="M86" i="2"/>
  <c r="P371" i="6" s="1"/>
  <c r="M230" i="2"/>
  <c r="P950" i="6" s="1"/>
  <c r="M298" i="2"/>
  <c r="P944" i="6" s="1"/>
  <c r="M107" i="2"/>
  <c r="P443" i="6" s="1"/>
  <c r="M219" i="2"/>
  <c r="P908" i="6" s="1"/>
  <c r="M285" i="2"/>
  <c r="P677" i="6" s="1"/>
  <c r="M35" i="2"/>
  <c r="P146" i="6" s="1"/>
  <c r="M131" i="2"/>
  <c r="P527" i="6" s="1"/>
  <c r="M195" i="2"/>
  <c r="P821" i="6" s="1"/>
  <c r="M253" i="2"/>
  <c r="P188" i="6" s="1"/>
  <c r="M306" i="2"/>
  <c r="P317" i="6" s="1"/>
  <c r="M229" i="2"/>
  <c r="P941" i="6" s="1"/>
  <c r="M38" i="2"/>
  <c r="P158" i="6" s="1"/>
  <c r="M134" i="2"/>
  <c r="P551" i="6" s="1"/>
  <c r="M214" i="2"/>
  <c r="P896" i="6" s="1"/>
  <c r="M270" i="2"/>
  <c r="P434" i="6" s="1"/>
  <c r="M11" i="2"/>
  <c r="P41" i="6" s="1"/>
  <c r="M27" i="2"/>
  <c r="P113" i="6" s="1"/>
  <c r="M43" i="2"/>
  <c r="P179" i="6" s="1"/>
  <c r="M91" i="2"/>
  <c r="P389" i="6" s="1"/>
  <c r="M123" i="2"/>
  <c r="M155" i="2"/>
  <c r="P653" i="6" s="1"/>
  <c r="M235" i="2"/>
  <c r="P965" i="6" s="1"/>
  <c r="M274" i="2"/>
  <c r="P506" i="6" s="1"/>
  <c r="M20" i="2"/>
  <c r="P77" i="6" s="1"/>
  <c r="M36" i="2"/>
  <c r="P149" i="6" s="1"/>
  <c r="M52" i="2"/>
  <c r="P215" i="6" s="1"/>
  <c r="M68" i="2"/>
  <c r="P275" i="6" s="1"/>
  <c r="M84" i="2"/>
  <c r="P362" i="6" s="1"/>
  <c r="M100" i="2"/>
  <c r="P419" i="6" s="1"/>
  <c r="M116" i="2"/>
  <c r="P473" i="6" s="1"/>
  <c r="M132" i="2"/>
  <c r="P539" i="6" s="1"/>
  <c r="M148" i="2"/>
  <c r="P605" i="6" s="1"/>
  <c r="M164" i="2"/>
  <c r="P689" i="6" s="1"/>
  <c r="M180" i="2"/>
  <c r="P746" i="6" s="1"/>
  <c r="M196" i="2"/>
  <c r="P824" i="6" s="1"/>
  <c r="M212" i="2"/>
  <c r="P890" i="6" s="1"/>
  <c r="M228" i="2"/>
  <c r="P938" i="6" s="1"/>
  <c r="M243" i="2"/>
  <c r="P29" i="6" s="1"/>
  <c r="M254" i="2"/>
  <c r="P206" i="6" s="1"/>
  <c r="M268" i="2"/>
  <c r="P365" i="6" s="1"/>
  <c r="M282" i="2"/>
  <c r="P602" i="6" s="1"/>
  <c r="M293" i="2"/>
  <c r="P836" i="6" s="1"/>
  <c r="M307" i="2"/>
  <c r="M318" i="2"/>
  <c r="P752" i="6" s="1"/>
  <c r="M101" i="2"/>
  <c r="P422" i="6" s="1"/>
  <c r="M181" i="2"/>
  <c r="P749" i="6" s="1"/>
  <c r="M258" i="2"/>
  <c r="P566" i="6" s="1"/>
  <c r="M322" i="2"/>
  <c r="P851" i="6" s="1"/>
  <c r="M53" i="2"/>
  <c r="P221" i="6" s="1"/>
  <c r="M149" i="2"/>
  <c r="P629" i="6" s="1"/>
  <c r="M244" i="2"/>
  <c r="P38" i="6" s="1"/>
  <c r="M22" i="2"/>
  <c r="P89" i="6" s="1"/>
  <c r="M70" i="2"/>
  <c r="P281" i="6" s="1"/>
  <c r="M118" i="2"/>
  <c r="P485" i="6" s="1"/>
  <c r="M182" i="2"/>
  <c r="P755" i="6" s="1"/>
  <c r="M245" i="2"/>
  <c r="P47" i="6" s="1"/>
  <c r="M309" i="2"/>
  <c r="P323" i="6" s="1"/>
  <c r="M59" i="2"/>
  <c r="P242" i="6" s="1"/>
  <c r="M139" i="2"/>
  <c r="P581" i="6" s="1"/>
  <c r="M203" i="2"/>
  <c r="P848" i="6" s="1"/>
  <c r="M260" i="2"/>
  <c r="P287" i="6" s="1"/>
  <c r="M324" i="2"/>
  <c r="P947" i="6" s="1"/>
  <c r="I326" i="2"/>
  <c r="I325" i="2"/>
  <c r="I324" i="2"/>
  <c r="I323" i="2"/>
  <c r="I322" i="2"/>
  <c r="I321" i="2"/>
  <c r="I320" i="2"/>
  <c r="I319" i="2"/>
  <c r="I318" i="2"/>
  <c r="I317" i="2"/>
  <c r="I316" i="2"/>
  <c r="I315" i="2"/>
  <c r="I314" i="2"/>
  <c r="I313" i="2"/>
  <c r="I312" i="2"/>
  <c r="I311" i="2"/>
  <c r="I310" i="2"/>
  <c r="I309" i="2"/>
  <c r="I308" i="2"/>
  <c r="I306" i="2"/>
  <c r="I305" i="2"/>
  <c r="I304" i="2"/>
  <c r="I303" i="2"/>
  <c r="I302" i="2"/>
  <c r="I301" i="2"/>
  <c r="I300" i="2"/>
  <c r="I299" i="2"/>
  <c r="I298" i="2"/>
  <c r="I297" i="2"/>
  <c r="I295" i="2"/>
  <c r="I294" i="2"/>
  <c r="I293" i="2"/>
  <c r="I292" i="2"/>
  <c r="I291" i="2"/>
  <c r="I290" i="2"/>
  <c r="I289"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7" i="2"/>
  <c r="I236" i="2"/>
  <c r="I235" i="2"/>
  <c r="I234" i="2"/>
  <c r="I233" i="2"/>
  <c r="I232"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6" i="2"/>
  <c r="I175" i="2"/>
  <c r="I174" i="2"/>
  <c r="I173" i="2"/>
  <c r="I172" i="2"/>
  <c r="I171" i="2"/>
  <c r="I170" i="2"/>
  <c r="I169" i="2"/>
  <c r="I168" i="2"/>
  <c r="I167" i="2"/>
  <c r="I166" i="2"/>
  <c r="I163" i="2"/>
  <c r="I162" i="2"/>
  <c r="I161" i="2"/>
  <c r="I160" i="2"/>
  <c r="I159" i="2"/>
  <c r="I158" i="2"/>
  <c r="I157" i="2"/>
  <c r="I156" i="2"/>
  <c r="I155"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4" i="2"/>
  <c r="I93" i="2"/>
  <c r="I92" i="2"/>
  <c r="I91" i="2"/>
  <c r="I90" i="2"/>
  <c r="I89" i="2"/>
  <c r="I88" i="2"/>
  <c r="I87" i="2"/>
  <c r="I86" i="2"/>
  <c r="I85" i="2"/>
  <c r="I84" i="2"/>
  <c r="I83" i="2"/>
  <c r="I82" i="2"/>
  <c r="I81" i="2"/>
  <c r="I80" i="2"/>
  <c r="I78" i="2"/>
  <c r="I77" i="2"/>
  <c r="I76" i="2"/>
  <c r="I75" i="2"/>
  <c r="I73" i="2"/>
  <c r="I72" i="2"/>
  <c r="I71" i="2"/>
  <c r="I70" i="2"/>
  <c r="I69" i="2"/>
  <c r="I68" i="2"/>
  <c r="I66" i="2"/>
  <c r="I65" i="2"/>
  <c r="I64" i="2"/>
  <c r="I63" i="2"/>
  <c r="I62" i="2"/>
  <c r="I61" i="2"/>
  <c r="I60" i="2"/>
  <c r="I59" i="2"/>
  <c r="I58" i="2"/>
  <c r="I57" i="2"/>
  <c r="I56" i="2"/>
  <c r="I55" i="2"/>
  <c r="I54" i="2"/>
  <c r="I53" i="2"/>
  <c r="I52" i="2"/>
  <c r="I51" i="2"/>
  <c r="I50" i="2"/>
  <c r="I49" i="2"/>
  <c r="I48" i="2"/>
  <c r="I47" i="2"/>
  <c r="I46" i="2"/>
  <c r="I45" i="2"/>
  <c r="I44" i="2"/>
  <c r="I43" i="2"/>
  <c r="I41" i="2"/>
  <c r="I40" i="2"/>
  <c r="I39" i="2"/>
  <c r="I38" i="2"/>
  <c r="I37" i="2"/>
  <c r="I36" i="2"/>
  <c r="I35" i="2"/>
  <c r="I34" i="2"/>
  <c r="I33" i="2"/>
  <c r="I32" i="2"/>
  <c r="I31" i="2"/>
  <c r="I30" i="2"/>
  <c r="I29" i="2"/>
  <c r="I28" i="2"/>
  <c r="I26" i="2"/>
  <c r="I25" i="2"/>
  <c r="I24" i="2"/>
  <c r="I23" i="2"/>
  <c r="I22" i="2"/>
  <c r="I20" i="2"/>
  <c r="I19" i="2"/>
  <c r="I18" i="2"/>
  <c r="I17" i="2"/>
  <c r="I16" i="2"/>
  <c r="I15" i="2"/>
  <c r="I14" i="2"/>
  <c r="I13" i="2"/>
  <c r="I12" i="2"/>
  <c r="I11" i="2"/>
  <c r="I10" i="2"/>
  <c r="I9" i="2"/>
  <c r="I8" i="2"/>
  <c r="I7" i="2"/>
  <c r="I6" i="2"/>
  <c r="I5" i="2"/>
  <c r="P11" i="6" l="1"/>
  <c r="Q74" i="2"/>
  <c r="P308" i="6"/>
  <c r="Q307" i="2"/>
  <c r="P320" i="6"/>
  <c r="Q165" i="2"/>
  <c r="P692" i="6"/>
  <c r="P953" i="6"/>
  <c r="L231" i="2"/>
  <c r="P407" i="6"/>
  <c r="L96" i="2"/>
  <c r="Q238" i="2"/>
  <c r="P974" i="6"/>
  <c r="Q123" i="2"/>
  <c r="P500" i="6"/>
  <c r="O584" i="6"/>
  <c r="Q140" i="2"/>
  <c r="O596" i="6"/>
  <c r="Q144" i="2"/>
  <c r="O605" i="6"/>
  <c r="Q148" i="2"/>
  <c r="O638" i="6"/>
  <c r="Q152" i="2"/>
  <c r="O662" i="6"/>
  <c r="Q157" i="2"/>
  <c r="O680" i="6"/>
  <c r="Q161" i="2"/>
  <c r="O707" i="6"/>
  <c r="Q167" i="2"/>
  <c r="O719" i="6"/>
  <c r="Q171" i="2"/>
  <c r="O731" i="6"/>
  <c r="Q175" i="2"/>
  <c r="O746" i="6"/>
  <c r="Q180" i="2"/>
  <c r="O761" i="6"/>
  <c r="Q184" i="2"/>
  <c r="O788" i="6"/>
  <c r="Q188" i="2"/>
  <c r="O812" i="6"/>
  <c r="Q192" i="2"/>
  <c r="O824" i="6"/>
  <c r="Q196" i="2"/>
  <c r="O839" i="6"/>
  <c r="Q200" i="2"/>
  <c r="O857" i="6"/>
  <c r="Q204" i="2"/>
  <c r="O878" i="6"/>
  <c r="Q208" i="2"/>
  <c r="O890" i="6"/>
  <c r="Q212" i="2"/>
  <c r="O902" i="6"/>
  <c r="Q216" i="2"/>
  <c r="O911" i="6"/>
  <c r="Q220" i="2"/>
  <c r="O929" i="6"/>
  <c r="Q224" i="2"/>
  <c r="O938" i="6"/>
  <c r="Q228" i="2"/>
  <c r="O959" i="6"/>
  <c r="Q233" i="2"/>
  <c r="O971" i="6"/>
  <c r="Q237" i="2"/>
  <c r="O383" i="6"/>
  <c r="Q242" i="2"/>
  <c r="O59" i="6"/>
  <c r="Q246" i="2"/>
  <c r="O122" i="6"/>
  <c r="Q250" i="2"/>
  <c r="O206" i="6"/>
  <c r="Q254" i="2"/>
  <c r="O566" i="6"/>
  <c r="Q258" i="2"/>
  <c r="O296" i="6"/>
  <c r="Q262" i="2"/>
  <c r="O344" i="6"/>
  <c r="Q266" i="2"/>
  <c r="O434" i="6"/>
  <c r="Q270" i="2"/>
  <c r="O506" i="6"/>
  <c r="Q274" i="2"/>
  <c r="O554" i="6"/>
  <c r="Q278" i="2"/>
  <c r="O602" i="6"/>
  <c r="Q282" i="2"/>
  <c r="O695" i="6"/>
  <c r="Q286" i="2"/>
  <c r="O803" i="6"/>
  <c r="Q291" i="2"/>
  <c r="O863" i="6"/>
  <c r="Q295" i="2"/>
  <c r="O95" i="6"/>
  <c r="Q300" i="2"/>
  <c r="O251" i="6"/>
  <c r="Q304" i="2"/>
  <c r="O323" i="6"/>
  <c r="Q309" i="2"/>
  <c r="O626" i="6"/>
  <c r="Q313" i="2"/>
  <c r="O659" i="6"/>
  <c r="Q317" i="2"/>
  <c r="O800" i="6"/>
  <c r="Q321" i="2"/>
  <c r="O128" i="6"/>
  <c r="Q325" i="2"/>
  <c r="O101" i="6"/>
  <c r="Q301" i="2"/>
  <c r="O284" i="6"/>
  <c r="Q305" i="2"/>
  <c r="O779" i="6"/>
  <c r="Q310" i="2"/>
  <c r="O560" i="6"/>
  <c r="Q314" i="2"/>
  <c r="O752" i="6"/>
  <c r="Q318" i="2"/>
  <c r="O851" i="6"/>
  <c r="Q322" i="2"/>
  <c r="O587" i="6"/>
  <c r="Q326" i="2"/>
  <c r="O644" i="6"/>
  <c r="Q283" i="2"/>
  <c r="O806" i="6"/>
  <c r="Q292" i="2"/>
  <c r="O17" i="6"/>
  <c r="Q5" i="2"/>
  <c r="O32" i="6"/>
  <c r="Q9" i="2"/>
  <c r="O305" i="6"/>
  <c r="Q73" i="2"/>
  <c r="O335" i="6"/>
  <c r="Q78" i="2"/>
  <c r="O359" i="6"/>
  <c r="Q83" i="2"/>
  <c r="O374" i="6"/>
  <c r="Q87" i="2"/>
  <c r="O476" i="6"/>
  <c r="Q117" i="2"/>
  <c r="O512" i="6"/>
  <c r="Q126" i="2"/>
  <c r="O551" i="6"/>
  <c r="Q134" i="2"/>
  <c r="O608" i="6"/>
  <c r="Q142" i="2"/>
  <c r="O632" i="6"/>
  <c r="Q150" i="2"/>
  <c r="O686" i="6"/>
  <c r="Q163" i="2"/>
  <c r="O725" i="6"/>
  <c r="Q173" i="2"/>
  <c r="O755" i="6"/>
  <c r="Q182" i="2"/>
  <c r="O773" i="6"/>
  <c r="Q186" i="2"/>
  <c r="O776" i="6"/>
  <c r="Q190" i="2"/>
  <c r="O818" i="6"/>
  <c r="Q194" i="2"/>
  <c r="O830" i="6"/>
  <c r="Q198" i="2"/>
  <c r="O845" i="6"/>
  <c r="Q202" i="2"/>
  <c r="O869" i="6"/>
  <c r="Q206" i="2"/>
  <c r="O884" i="6"/>
  <c r="Q210" i="2"/>
  <c r="O896" i="6"/>
  <c r="Q214" i="2"/>
  <c r="O917" i="6"/>
  <c r="Q218" i="2"/>
  <c r="O950" i="6"/>
  <c r="Q230" i="2"/>
  <c r="O611" i="6"/>
  <c r="Q240" i="2"/>
  <c r="O161" i="6"/>
  <c r="Q252" i="2"/>
  <c r="O218" i="6"/>
  <c r="Q256" i="2"/>
  <c r="O287" i="6"/>
  <c r="Q260" i="2"/>
  <c r="O302" i="6"/>
  <c r="Q264" i="2"/>
  <c r="O365" i="6"/>
  <c r="Q268" i="2"/>
  <c r="O479" i="6"/>
  <c r="Q272" i="2"/>
  <c r="O545" i="6"/>
  <c r="Q276" i="2"/>
  <c r="O575" i="6"/>
  <c r="Q280" i="2"/>
  <c r="O671" i="6"/>
  <c r="Q284" i="2"/>
  <c r="O770" i="6"/>
  <c r="Q289" i="2"/>
  <c r="O836" i="6"/>
  <c r="Q293" i="2"/>
  <c r="O944" i="6"/>
  <c r="Q298" i="2"/>
  <c r="O131" i="6"/>
  <c r="Q302" i="2"/>
  <c r="O317" i="6"/>
  <c r="Q306" i="2"/>
  <c r="O530" i="6"/>
  <c r="Q311" i="2"/>
  <c r="O623" i="6"/>
  <c r="Q315" i="2"/>
  <c r="O794" i="6"/>
  <c r="Q319" i="2"/>
  <c r="O866" i="6"/>
  <c r="Q323" i="2"/>
  <c r="O23" i="6"/>
  <c r="Q7" i="2"/>
  <c r="O41" i="6"/>
  <c r="Q11" i="2"/>
  <c r="O62" i="6"/>
  <c r="Q15" i="2"/>
  <c r="O74" i="6"/>
  <c r="Q19" i="2"/>
  <c r="O104" i="6"/>
  <c r="Q24" i="2"/>
  <c r="O119" i="6"/>
  <c r="Q29" i="2"/>
  <c r="O140" i="6"/>
  <c r="Q33" i="2"/>
  <c r="O155" i="6"/>
  <c r="Q37" i="2"/>
  <c r="O173" i="6"/>
  <c r="Q41" i="2"/>
  <c r="O191" i="6"/>
  <c r="Q46" i="2"/>
  <c r="O203" i="6"/>
  <c r="Q50" i="2"/>
  <c r="O227" i="6"/>
  <c r="Q54" i="2"/>
  <c r="O233" i="6"/>
  <c r="Q58" i="2"/>
  <c r="O254" i="6"/>
  <c r="Q62" i="2"/>
  <c r="O269" i="6"/>
  <c r="Q66" i="2"/>
  <c r="O293" i="6"/>
  <c r="Q71" i="2"/>
  <c r="O314" i="6"/>
  <c r="Q76" i="2"/>
  <c r="O353" i="6"/>
  <c r="Q81" i="2"/>
  <c r="O368" i="6"/>
  <c r="Q85" i="2"/>
  <c r="O380" i="6"/>
  <c r="Q89" i="2"/>
  <c r="O395" i="6"/>
  <c r="Q93" i="2"/>
  <c r="O416" i="6"/>
  <c r="Q99" i="2"/>
  <c r="O428" i="6"/>
  <c r="Q103" i="2"/>
  <c r="O443" i="6"/>
  <c r="Q107" i="2"/>
  <c r="O455" i="6"/>
  <c r="Q111" i="2"/>
  <c r="O470" i="6"/>
  <c r="Q115" i="2"/>
  <c r="O488" i="6"/>
  <c r="Q119" i="2"/>
  <c r="O503" i="6"/>
  <c r="Q124" i="2"/>
  <c r="O518" i="6"/>
  <c r="Q128" i="2"/>
  <c r="O539" i="6"/>
  <c r="Q132" i="2"/>
  <c r="O569" i="6"/>
  <c r="Q136" i="2"/>
  <c r="O26" i="6"/>
  <c r="Q8" i="2"/>
  <c r="O50" i="6"/>
  <c r="Q12" i="2"/>
  <c r="O65" i="6"/>
  <c r="Q16" i="2"/>
  <c r="O77" i="6"/>
  <c r="Q20" i="2"/>
  <c r="O107" i="6"/>
  <c r="Q25" i="2"/>
  <c r="O125" i="6"/>
  <c r="Q30" i="2"/>
  <c r="O143" i="6"/>
  <c r="Q34" i="2"/>
  <c r="O158" i="6"/>
  <c r="Q38" i="2"/>
  <c r="O179" i="6"/>
  <c r="Q43" i="2"/>
  <c r="O194" i="6"/>
  <c r="Q47" i="2"/>
  <c r="O212" i="6"/>
  <c r="Q51" i="2"/>
  <c r="O230" i="6"/>
  <c r="Q55" i="2"/>
  <c r="O242" i="6"/>
  <c r="Q59" i="2"/>
  <c r="O257" i="6"/>
  <c r="Q63" i="2"/>
  <c r="O275" i="6"/>
  <c r="Q68" i="2"/>
  <c r="O299" i="6"/>
  <c r="Q72" i="2"/>
  <c r="O329" i="6"/>
  <c r="Q77" i="2"/>
  <c r="O356" i="6"/>
  <c r="Q82" i="2"/>
  <c r="O371" i="6"/>
  <c r="Q86" i="2"/>
  <c r="O386" i="6"/>
  <c r="Q90" i="2"/>
  <c r="O398" i="6"/>
  <c r="Q94" i="2"/>
  <c r="O419" i="6"/>
  <c r="Q100" i="2"/>
  <c r="O431" i="6"/>
  <c r="Q104" i="2"/>
  <c r="O446" i="6"/>
  <c r="Q108" i="2"/>
  <c r="O458" i="6"/>
  <c r="Q112" i="2"/>
  <c r="O473" i="6"/>
  <c r="Q116" i="2"/>
  <c r="O491" i="6"/>
  <c r="Q120" i="2"/>
  <c r="O509" i="6"/>
  <c r="Q125" i="2"/>
  <c r="O521" i="6"/>
  <c r="Q129" i="2"/>
  <c r="O548" i="6"/>
  <c r="Q133" i="2"/>
  <c r="O572" i="6"/>
  <c r="Q137" i="2"/>
  <c r="O590" i="6"/>
  <c r="Q141" i="2"/>
  <c r="O617" i="6"/>
  <c r="Q145" i="2"/>
  <c r="O629" i="6"/>
  <c r="Q149" i="2"/>
  <c r="O647" i="6"/>
  <c r="Q153" i="2"/>
  <c r="O665" i="6"/>
  <c r="Q158" i="2"/>
  <c r="O683" i="6"/>
  <c r="Q162" i="2"/>
  <c r="O710" i="6"/>
  <c r="Q168" i="2"/>
  <c r="O722" i="6"/>
  <c r="Q172" i="2"/>
  <c r="O734" i="6"/>
  <c r="Q176" i="2"/>
  <c r="O749" i="6"/>
  <c r="Q181" i="2"/>
  <c r="O767" i="6"/>
  <c r="Q185" i="2"/>
  <c r="O791" i="6"/>
  <c r="Q189" i="2"/>
  <c r="O815" i="6"/>
  <c r="Q193" i="2"/>
  <c r="O827" i="6"/>
  <c r="Q197" i="2"/>
  <c r="O842" i="6"/>
  <c r="Q201" i="2"/>
  <c r="O860" i="6"/>
  <c r="Q205" i="2"/>
  <c r="O881" i="6"/>
  <c r="Q209" i="2"/>
  <c r="O893" i="6"/>
  <c r="Q213" i="2"/>
  <c r="O905" i="6"/>
  <c r="Q217" i="2"/>
  <c r="O920" i="6"/>
  <c r="Q221" i="2"/>
  <c r="O932" i="6"/>
  <c r="Q225" i="2"/>
  <c r="O941" i="6"/>
  <c r="Q229" i="2"/>
  <c r="O962" i="6"/>
  <c r="Q234" i="2"/>
  <c r="O977" i="6"/>
  <c r="Q239" i="2"/>
  <c r="O29" i="6"/>
  <c r="Q243" i="2"/>
  <c r="O80" i="6"/>
  <c r="Q247" i="2"/>
  <c r="O170" i="6"/>
  <c r="Q251" i="2"/>
  <c r="O209" i="6"/>
  <c r="Q255" i="2"/>
  <c r="O266" i="6"/>
  <c r="Q259" i="2"/>
  <c r="O332" i="6"/>
  <c r="Q263" i="2"/>
  <c r="O347" i="6"/>
  <c r="Q267" i="2"/>
  <c r="O461" i="6"/>
  <c r="Q271" i="2"/>
  <c r="O536" i="6"/>
  <c r="Q275" i="2"/>
  <c r="O557" i="6"/>
  <c r="Q279" i="2"/>
  <c r="O704" i="6"/>
  <c r="Q287" i="2"/>
  <c r="O698" i="6"/>
  <c r="Q297" i="2"/>
  <c r="O53" i="6"/>
  <c r="Q13" i="2"/>
  <c r="O68" i="6"/>
  <c r="Q17" i="2"/>
  <c r="O89" i="6"/>
  <c r="Q22" i="2"/>
  <c r="O110" i="6"/>
  <c r="Q26" i="2"/>
  <c r="O134" i="6"/>
  <c r="Q31" i="2"/>
  <c r="O146" i="6"/>
  <c r="Q35" i="2"/>
  <c r="O164" i="6"/>
  <c r="Q39" i="2"/>
  <c r="O182" i="6"/>
  <c r="Q44" i="2"/>
  <c r="O197" i="6"/>
  <c r="Q48" i="2"/>
  <c r="O215" i="6"/>
  <c r="Q52" i="2"/>
  <c r="O236" i="6"/>
  <c r="Q56" i="2"/>
  <c r="O245" i="6"/>
  <c r="Q60" i="2"/>
  <c r="O260" i="6"/>
  <c r="Q64" i="2"/>
  <c r="O278" i="6"/>
  <c r="Q69" i="2"/>
  <c r="O389" i="6"/>
  <c r="Q91" i="2"/>
  <c r="O410" i="6"/>
  <c r="Q97" i="2"/>
  <c r="O422" i="6"/>
  <c r="Q101" i="2"/>
  <c r="O437" i="6"/>
  <c r="Q105" i="2"/>
  <c r="O449" i="6"/>
  <c r="Q109" i="2"/>
  <c r="O464" i="6"/>
  <c r="Q113" i="2"/>
  <c r="O494" i="6"/>
  <c r="Q121" i="2"/>
  <c r="O524" i="6"/>
  <c r="Q130" i="2"/>
  <c r="O578" i="6"/>
  <c r="Q138" i="2"/>
  <c r="O620" i="6"/>
  <c r="Q146" i="2"/>
  <c r="O653" i="6"/>
  <c r="Q155" i="2"/>
  <c r="O668" i="6"/>
  <c r="Q159" i="2"/>
  <c r="O713" i="6"/>
  <c r="Q169" i="2"/>
  <c r="O740" i="6"/>
  <c r="Q178" i="2"/>
  <c r="O923" i="6"/>
  <c r="Q222" i="2"/>
  <c r="O914" i="6"/>
  <c r="Q226" i="2"/>
  <c r="O965" i="6"/>
  <c r="Q235" i="2"/>
  <c r="O38" i="6"/>
  <c r="Q244" i="2"/>
  <c r="O86" i="6"/>
  <c r="Q248" i="2"/>
  <c r="O20" i="6"/>
  <c r="Q6" i="2"/>
  <c r="O35" i="6"/>
  <c r="Q10" i="2"/>
  <c r="O56" i="6"/>
  <c r="Q14" i="2"/>
  <c r="O71" i="6"/>
  <c r="Q18" i="2"/>
  <c r="O92" i="6"/>
  <c r="Q23" i="2"/>
  <c r="O116" i="6"/>
  <c r="Q28" i="2"/>
  <c r="O137" i="6"/>
  <c r="Q32" i="2"/>
  <c r="O149" i="6"/>
  <c r="Q36" i="2"/>
  <c r="O167" i="6"/>
  <c r="Q40" i="2"/>
  <c r="O185" i="6"/>
  <c r="Q45" i="2"/>
  <c r="O200" i="6"/>
  <c r="Q49" i="2"/>
  <c r="O221" i="6"/>
  <c r="Q53" i="2"/>
  <c r="O239" i="6"/>
  <c r="Q57" i="2"/>
  <c r="O248" i="6"/>
  <c r="Q61" i="2"/>
  <c r="O263" i="6"/>
  <c r="Q65" i="2"/>
  <c r="O281" i="6"/>
  <c r="Q70" i="2"/>
  <c r="O311" i="6"/>
  <c r="Q75" i="2"/>
  <c r="O350" i="6"/>
  <c r="Q80" i="2"/>
  <c r="O362" i="6"/>
  <c r="Q84" i="2"/>
  <c r="O377" i="6"/>
  <c r="Q88" i="2"/>
  <c r="O392" i="6"/>
  <c r="Q92" i="2"/>
  <c r="O413" i="6"/>
  <c r="Q98" i="2"/>
  <c r="O425" i="6"/>
  <c r="Q102" i="2"/>
  <c r="O440" i="6"/>
  <c r="Q106" i="2"/>
  <c r="O452" i="6"/>
  <c r="Q110" i="2"/>
  <c r="O467" i="6"/>
  <c r="Q114" i="2"/>
  <c r="O485" i="6"/>
  <c r="Q118" i="2"/>
  <c r="O497" i="6"/>
  <c r="Q122" i="2"/>
  <c r="O515" i="6"/>
  <c r="Q127" i="2"/>
  <c r="O527" i="6"/>
  <c r="Q131" i="2"/>
  <c r="O563" i="6"/>
  <c r="Q135" i="2"/>
  <c r="O581" i="6"/>
  <c r="Q139" i="2"/>
  <c r="O593" i="6"/>
  <c r="Q143" i="2"/>
  <c r="O599" i="6"/>
  <c r="Q147" i="2"/>
  <c r="O635" i="6"/>
  <c r="Q151" i="2"/>
  <c r="O656" i="6"/>
  <c r="Q156" i="2"/>
  <c r="O674" i="6"/>
  <c r="Q160" i="2"/>
  <c r="O701" i="6"/>
  <c r="Q166" i="2"/>
  <c r="O716" i="6"/>
  <c r="Q170" i="2"/>
  <c r="O728" i="6"/>
  <c r="Q174" i="2"/>
  <c r="O743" i="6"/>
  <c r="Q179" i="2"/>
  <c r="O758" i="6"/>
  <c r="Q183" i="2"/>
  <c r="O785" i="6"/>
  <c r="Q187" i="2"/>
  <c r="O809" i="6"/>
  <c r="Q191" i="2"/>
  <c r="O821" i="6"/>
  <c r="Q195" i="2"/>
  <c r="O833" i="6"/>
  <c r="Q199" i="2"/>
  <c r="O848" i="6"/>
  <c r="Q203" i="2"/>
  <c r="O875" i="6"/>
  <c r="Q207" i="2"/>
  <c r="O887" i="6"/>
  <c r="Q211" i="2"/>
  <c r="O899" i="6"/>
  <c r="Q215" i="2"/>
  <c r="O908" i="6"/>
  <c r="Q219" i="2"/>
  <c r="O926" i="6"/>
  <c r="Q223" i="2"/>
  <c r="O935" i="6"/>
  <c r="Q227" i="2"/>
  <c r="O956" i="6"/>
  <c r="Q232" i="2"/>
  <c r="O968" i="6"/>
  <c r="Q236" i="2"/>
  <c r="O14" i="6"/>
  <c r="Q241" i="2"/>
  <c r="O47" i="6"/>
  <c r="Q245" i="2"/>
  <c r="O98" i="6"/>
  <c r="Q249" i="2"/>
  <c r="O188" i="6"/>
  <c r="Q253" i="2"/>
  <c r="O224" i="6"/>
  <c r="Q257" i="2"/>
  <c r="O290" i="6"/>
  <c r="Q261" i="2"/>
  <c r="O341" i="6"/>
  <c r="Q265" i="2"/>
  <c r="O401" i="6"/>
  <c r="Q269" i="2"/>
  <c r="O482" i="6"/>
  <c r="Q273" i="2"/>
  <c r="O533" i="6"/>
  <c r="Q277" i="2"/>
  <c r="O614" i="6"/>
  <c r="Q281" i="2"/>
  <c r="O677" i="6"/>
  <c r="Q285" i="2"/>
  <c r="O797" i="6"/>
  <c r="Q290" i="2"/>
  <c r="O854" i="6"/>
  <c r="Q294" i="2"/>
  <c r="O44" i="6"/>
  <c r="Q299" i="2"/>
  <c r="O152" i="6"/>
  <c r="Q303" i="2"/>
  <c r="O326" i="6"/>
  <c r="Q308" i="2"/>
  <c r="O542" i="6"/>
  <c r="Q312" i="2"/>
  <c r="O641" i="6"/>
  <c r="Q316" i="2"/>
  <c r="O782" i="6"/>
  <c r="Q320" i="2"/>
  <c r="O947" i="6"/>
  <c r="Q324" i="2"/>
  <c r="D327" i="2"/>
  <c r="P231" i="2" l="1"/>
  <c r="P954" i="6"/>
  <c r="N96" i="2"/>
  <c r="P409" i="6" s="1"/>
  <c r="P96" i="2"/>
  <c r="P408" i="6"/>
  <c r="N231" i="2"/>
  <c r="P955" i="6" s="1"/>
  <c r="E5" i="2"/>
  <c r="F5" i="2" s="1"/>
  <c r="E6" i="2"/>
  <c r="F6" i="2" s="1"/>
  <c r="E7" i="2"/>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E29" i="2"/>
  <c r="F29" i="2" s="1"/>
  <c r="E30" i="2"/>
  <c r="F30" i="2" s="1"/>
  <c r="E31" i="2"/>
  <c r="F31" i="2" s="1"/>
  <c r="E32" i="2"/>
  <c r="F32" i="2" s="1"/>
  <c r="E33" i="2"/>
  <c r="F33" i="2" s="1"/>
  <c r="E34" i="2"/>
  <c r="F34" i="2" s="1"/>
  <c r="E35" i="2"/>
  <c r="F35" i="2" s="1"/>
  <c r="E36" i="2"/>
  <c r="F36" i="2" s="1"/>
  <c r="E37" i="2"/>
  <c r="F37" i="2" s="1"/>
  <c r="E38" i="2"/>
  <c r="F38" i="2" s="1"/>
  <c r="E39" i="2"/>
  <c r="E40" i="2"/>
  <c r="F40" i="2" s="1"/>
  <c r="E41" i="2"/>
  <c r="F41" i="2" s="1"/>
  <c r="E42" i="2"/>
  <c r="F42" i="2" s="1"/>
  <c r="E43" i="2"/>
  <c r="F43" i="2" s="1"/>
  <c r="E44" i="2"/>
  <c r="E45" i="2"/>
  <c r="F45" i="2" s="1"/>
  <c r="E46" i="2"/>
  <c r="F46" i="2" s="1"/>
  <c r="E47" i="2"/>
  <c r="F47" i="2" s="1"/>
  <c r="E48" i="2"/>
  <c r="F48" i="2" s="1"/>
  <c r="E49" i="2"/>
  <c r="F49" i="2" s="1"/>
  <c r="E50" i="2"/>
  <c r="F50" i="2" s="1"/>
  <c r="E51" i="2"/>
  <c r="F51" i="2" s="1"/>
  <c r="E52" i="2"/>
  <c r="E53" i="2"/>
  <c r="F53" i="2" s="1"/>
  <c r="E54" i="2"/>
  <c r="F54" i="2" s="1"/>
  <c r="E55" i="2"/>
  <c r="F55" i="2" s="1"/>
  <c r="E56" i="2"/>
  <c r="E57" i="2"/>
  <c r="F57" i="2" s="1"/>
  <c r="E58" i="2"/>
  <c r="F58" i="2" s="1"/>
  <c r="E59" i="2"/>
  <c r="F59" i="2" s="1"/>
  <c r="E60" i="2"/>
  <c r="F60" i="2" s="1"/>
  <c r="E61" i="2"/>
  <c r="F61" i="2" s="1"/>
  <c r="E62" i="2"/>
  <c r="F62" i="2" s="1"/>
  <c r="E63" i="2"/>
  <c r="F63" i="2" s="1"/>
  <c r="E64" i="2"/>
  <c r="E65" i="2"/>
  <c r="F65" i="2" s="1"/>
  <c r="E66" i="2"/>
  <c r="F66" i="2" s="1"/>
  <c r="E67" i="2"/>
  <c r="F67" i="2" s="1"/>
  <c r="E68" i="2"/>
  <c r="E69" i="2"/>
  <c r="F69" i="2" s="1"/>
  <c r="E70" i="2"/>
  <c r="F70" i="2" s="1"/>
  <c r="E71" i="2"/>
  <c r="F71" i="2" s="1"/>
  <c r="E72" i="2"/>
  <c r="F72" i="2" s="1"/>
  <c r="E73" i="2"/>
  <c r="F73"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E88" i="2"/>
  <c r="F88" i="2" s="1"/>
  <c r="E89" i="2"/>
  <c r="F89" i="2" s="1"/>
  <c r="E90" i="2"/>
  <c r="F90" i="2" s="1"/>
  <c r="E91" i="2"/>
  <c r="F91" i="2" s="1"/>
  <c r="E92" i="2"/>
  <c r="E93" i="2"/>
  <c r="F93" i="2" s="1"/>
  <c r="E94" i="2"/>
  <c r="F94" i="2" s="1"/>
  <c r="E95" i="2"/>
  <c r="F95" i="2" s="1"/>
  <c r="E96" i="2"/>
  <c r="F96" i="2" s="1"/>
  <c r="E97" i="2"/>
  <c r="F97" i="2" s="1"/>
  <c r="E98" i="2"/>
  <c r="F98" i="2" s="1"/>
  <c r="E99" i="2"/>
  <c r="F99" i="2" s="1"/>
  <c r="E100" i="2"/>
  <c r="E101" i="2"/>
  <c r="F101" i="2" s="1"/>
  <c r="E102" i="2"/>
  <c r="F102" i="2" s="1"/>
  <c r="E103" i="2"/>
  <c r="F103" i="2" s="1"/>
  <c r="E104" i="2"/>
  <c r="F104" i="2" s="1"/>
  <c r="E105" i="2"/>
  <c r="F105" i="2" s="1"/>
  <c r="E106" i="2"/>
  <c r="F106" i="2" s="1"/>
  <c r="E107" i="2"/>
  <c r="F107" i="2" s="1"/>
  <c r="E108" i="2"/>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E125" i="2"/>
  <c r="E126" i="2"/>
  <c r="F126" i="2" s="1"/>
  <c r="E127" i="2"/>
  <c r="F127" i="2" s="1"/>
  <c r="E128" i="2"/>
  <c r="E129" i="2"/>
  <c r="F129" i="2" s="1"/>
  <c r="E130" i="2"/>
  <c r="F130" i="2" s="1"/>
  <c r="E131" i="2"/>
  <c r="E132" i="2"/>
  <c r="E133" i="2"/>
  <c r="E134" i="2"/>
  <c r="F134" i="2" s="1"/>
  <c r="E135" i="2"/>
  <c r="F135" i="2" s="1"/>
  <c r="E136" i="2"/>
  <c r="E137" i="2"/>
  <c r="F137" i="2" s="1"/>
  <c r="E138" i="2"/>
  <c r="F138" i="2" s="1"/>
  <c r="E139" i="2"/>
  <c r="F139" i="2" s="1"/>
  <c r="E140" i="2"/>
  <c r="E141" i="2"/>
  <c r="E142" i="2"/>
  <c r="F142" i="2" s="1"/>
  <c r="E143" i="2"/>
  <c r="F143" i="2" s="1"/>
  <c r="E144" i="2"/>
  <c r="E145" i="2"/>
  <c r="F145" i="2" s="1"/>
  <c r="E146" i="2"/>
  <c r="F146" i="2" s="1"/>
  <c r="E147" i="2"/>
  <c r="E148" i="2"/>
  <c r="F148" i="2" s="1"/>
  <c r="E149" i="2"/>
  <c r="F149" i="2" s="1"/>
  <c r="E150" i="2"/>
  <c r="F150" i="2" s="1"/>
  <c r="E151" i="2"/>
  <c r="F151" i="2" s="1"/>
  <c r="E152" i="2"/>
  <c r="E153" i="2"/>
  <c r="F153" i="2" s="1"/>
  <c r="E154" i="2"/>
  <c r="F154" i="2" s="1"/>
  <c r="E155" i="2"/>
  <c r="F155" i="2" s="1"/>
  <c r="E156" i="2"/>
  <c r="E157" i="2"/>
  <c r="E158" i="2"/>
  <c r="F158" i="2" s="1"/>
  <c r="E159" i="2"/>
  <c r="F159" i="2" s="1"/>
  <c r="E160" i="2"/>
  <c r="E161" i="2"/>
  <c r="F161" i="2" s="1"/>
  <c r="E162" i="2"/>
  <c r="F162" i="2" s="1"/>
  <c r="E163" i="2"/>
  <c r="E164" i="2"/>
  <c r="F164" i="2" s="1"/>
  <c r="E166" i="2"/>
  <c r="F166" i="2" s="1"/>
  <c r="E167" i="2"/>
  <c r="F167" i="2" s="1"/>
  <c r="E168" i="2"/>
  <c r="E169" i="2"/>
  <c r="F169" i="2" s="1"/>
  <c r="E170" i="2"/>
  <c r="F170" i="2" s="1"/>
  <c r="E171" i="2"/>
  <c r="E172" i="2"/>
  <c r="F172" i="2" s="1"/>
  <c r="E173" i="2"/>
  <c r="F173" i="2" s="1"/>
  <c r="E174" i="2"/>
  <c r="F174" i="2" s="1"/>
  <c r="E175" i="2"/>
  <c r="F175" i="2" s="1"/>
  <c r="E176" i="2"/>
  <c r="E177" i="2"/>
  <c r="F177" i="2" s="1"/>
  <c r="E178" i="2"/>
  <c r="F178" i="2" s="1"/>
  <c r="E179" i="2"/>
  <c r="E180" i="2"/>
  <c r="F180" i="2" s="1"/>
  <c r="E181" i="2"/>
  <c r="F181" i="2" s="1"/>
  <c r="E182" i="2"/>
  <c r="F182" i="2" s="1"/>
  <c r="E183" i="2"/>
  <c r="F183" i="2" s="1"/>
  <c r="E184" i="2"/>
  <c r="E185" i="2"/>
  <c r="F185" i="2" s="1"/>
  <c r="E186" i="2"/>
  <c r="F186" i="2" s="1"/>
  <c r="E187" i="2"/>
  <c r="E188" i="2"/>
  <c r="F188" i="2" s="1"/>
  <c r="E189" i="2"/>
  <c r="E190" i="2"/>
  <c r="F190" i="2" s="1"/>
  <c r="E191" i="2"/>
  <c r="F191" i="2" s="1"/>
  <c r="E192" i="2"/>
  <c r="E193" i="2"/>
  <c r="F193" i="2" s="1"/>
  <c r="E194" i="2"/>
  <c r="F194" i="2" s="1"/>
  <c r="E195" i="2"/>
  <c r="E196" i="2"/>
  <c r="E197" i="2"/>
  <c r="E198" i="2"/>
  <c r="F198" i="2" s="1"/>
  <c r="E199" i="2"/>
  <c r="F199" i="2" s="1"/>
  <c r="E200" i="2"/>
  <c r="E201" i="2"/>
  <c r="F201" i="2" s="1"/>
  <c r="E202" i="2"/>
  <c r="F202" i="2" s="1"/>
  <c r="E203" i="2"/>
  <c r="F203" i="2" s="1"/>
  <c r="E204" i="2"/>
  <c r="F204" i="2" s="1"/>
  <c r="E205" i="2"/>
  <c r="E206" i="2"/>
  <c r="F206" i="2" s="1"/>
  <c r="E207" i="2"/>
  <c r="F207" i="2" s="1"/>
  <c r="E208" i="2"/>
  <c r="E209" i="2"/>
  <c r="F209" i="2" s="1"/>
  <c r="E210" i="2"/>
  <c r="F210" i="2" s="1"/>
  <c r="E211" i="2"/>
  <c r="E212" i="2"/>
  <c r="F212" i="2" s="1"/>
  <c r="E213" i="2"/>
  <c r="F213" i="2" s="1"/>
  <c r="E214" i="2"/>
  <c r="F214" i="2" s="1"/>
  <c r="E215" i="2"/>
  <c r="F215" i="2" s="1"/>
  <c r="E216" i="2"/>
  <c r="E217" i="2"/>
  <c r="F217" i="2" s="1"/>
  <c r="E218" i="2"/>
  <c r="F218" i="2" s="1"/>
  <c r="E219" i="2"/>
  <c r="E220" i="2"/>
  <c r="E221" i="2"/>
  <c r="E222" i="2"/>
  <c r="F222" i="2" s="1"/>
  <c r="E223" i="2"/>
  <c r="F223" i="2" s="1"/>
  <c r="E224" i="2"/>
  <c r="E225" i="2"/>
  <c r="F225" i="2" s="1"/>
  <c r="E226" i="2"/>
  <c r="F226" i="2" s="1"/>
  <c r="E227" i="2"/>
  <c r="E228" i="2"/>
  <c r="F228" i="2" s="1"/>
  <c r="E229" i="2"/>
  <c r="F229" i="2" s="1"/>
  <c r="E230" i="2"/>
  <c r="F230" i="2" s="1"/>
  <c r="E231" i="2"/>
  <c r="E232" i="2"/>
  <c r="E233" i="2"/>
  <c r="F233" i="2" s="1"/>
  <c r="E234" i="2"/>
  <c r="F234" i="2" s="1"/>
  <c r="E235" i="2"/>
  <c r="F235" i="2" s="1"/>
  <c r="E236" i="2"/>
  <c r="E237" i="2"/>
  <c r="E238" i="2"/>
  <c r="F238" i="2" s="1"/>
  <c r="E239" i="2"/>
  <c r="F239" i="2" s="1"/>
  <c r="E240" i="2"/>
  <c r="E241" i="2"/>
  <c r="F241" i="2" s="1"/>
  <c r="E242" i="2"/>
  <c r="F242" i="2" s="1"/>
  <c r="E243" i="2"/>
  <c r="F243" i="2" s="1"/>
  <c r="E244" i="2"/>
  <c r="E245" i="2"/>
  <c r="E246" i="2"/>
  <c r="F246" i="2" s="1"/>
  <c r="E247" i="2"/>
  <c r="E248" i="2"/>
  <c r="E249" i="2"/>
  <c r="F249" i="2" s="1"/>
  <c r="E250" i="2"/>
  <c r="F250" i="2" s="1"/>
  <c r="E251" i="2"/>
  <c r="F251" i="2" s="1"/>
  <c r="E252" i="2"/>
  <c r="F252" i="2" s="1"/>
  <c r="E253" i="2"/>
  <c r="E254" i="2"/>
  <c r="F254" i="2" s="1"/>
  <c r="E255" i="2"/>
  <c r="E256" i="2"/>
  <c r="E257" i="2"/>
  <c r="F257" i="2" s="1"/>
  <c r="E258" i="2"/>
  <c r="F258" i="2" s="1"/>
  <c r="E259" i="2"/>
  <c r="F259" i="2" s="1"/>
  <c r="E260" i="2"/>
  <c r="E261" i="2"/>
  <c r="E262" i="2"/>
  <c r="F262" i="2" s="1"/>
  <c r="E263" i="2"/>
  <c r="E264" i="2"/>
  <c r="E265" i="2"/>
  <c r="F265" i="2" s="1"/>
  <c r="E266" i="2"/>
  <c r="F266" i="2" s="1"/>
  <c r="E267" i="2"/>
  <c r="E268" i="2"/>
  <c r="F268" i="2" s="1"/>
  <c r="E269" i="2"/>
  <c r="E270" i="2"/>
  <c r="F270" i="2" s="1"/>
  <c r="E271" i="2"/>
  <c r="E272" i="2"/>
  <c r="E273" i="2"/>
  <c r="F273" i="2" s="1"/>
  <c r="E274" i="2"/>
  <c r="F274" i="2" s="1"/>
  <c r="E275" i="2"/>
  <c r="F275" i="2" s="1"/>
  <c r="E276" i="2"/>
  <c r="F276" i="2" s="1"/>
  <c r="E277" i="2"/>
  <c r="E278" i="2"/>
  <c r="F278" i="2" s="1"/>
  <c r="E279" i="2"/>
  <c r="F279" i="2" s="1"/>
  <c r="E280" i="2"/>
  <c r="E281" i="2"/>
  <c r="F281" i="2" s="1"/>
  <c r="E282" i="2"/>
  <c r="F282" i="2" s="1"/>
  <c r="E283" i="2"/>
  <c r="E284" i="2"/>
  <c r="E285" i="2"/>
  <c r="F285" i="2" s="1"/>
  <c r="E286" i="2"/>
  <c r="F286" i="2" s="1"/>
  <c r="E287" i="2"/>
  <c r="F287" i="2" s="1"/>
  <c r="E288" i="2"/>
  <c r="E289" i="2"/>
  <c r="F289" i="2" s="1"/>
  <c r="E290" i="2"/>
  <c r="F290" i="2" s="1"/>
  <c r="E291" i="2"/>
  <c r="E292" i="2"/>
  <c r="E293" i="2"/>
  <c r="E294" i="2"/>
  <c r="F294" i="2" s="1"/>
  <c r="E295" i="2"/>
  <c r="E296" i="2"/>
  <c r="E297" i="2"/>
  <c r="F297" i="2" s="1"/>
  <c r="E298" i="2"/>
  <c r="F298" i="2" s="1"/>
  <c r="E299" i="2"/>
  <c r="F299" i="2" s="1"/>
  <c r="E300" i="2"/>
  <c r="E301" i="2"/>
  <c r="F301" i="2" s="1"/>
  <c r="E302" i="2"/>
  <c r="F302" i="2" s="1"/>
  <c r="E303" i="2"/>
  <c r="F303" i="2" s="1"/>
  <c r="E304" i="2"/>
  <c r="E305" i="2"/>
  <c r="F305" i="2" s="1"/>
  <c r="E306" i="2"/>
  <c r="F306" i="2" s="1"/>
  <c r="E307" i="2"/>
  <c r="E308" i="2"/>
  <c r="E309" i="2"/>
  <c r="E310" i="2"/>
  <c r="F310" i="2" s="1"/>
  <c r="E311" i="2"/>
  <c r="E312" i="2"/>
  <c r="E313" i="2"/>
  <c r="F313" i="2" s="1"/>
  <c r="E314" i="2"/>
  <c r="F314" i="2" s="1"/>
  <c r="E315" i="2"/>
  <c r="E316" i="2"/>
  <c r="F316" i="2" s="1"/>
  <c r="E317" i="2"/>
  <c r="E318" i="2"/>
  <c r="F318" i="2" s="1"/>
  <c r="E319" i="2"/>
  <c r="F319" i="2" s="1"/>
  <c r="E320" i="2"/>
  <c r="E321" i="2"/>
  <c r="F321" i="2" s="1"/>
  <c r="E322" i="2"/>
  <c r="F322" i="2" s="1"/>
  <c r="E323" i="2"/>
  <c r="E324" i="2"/>
  <c r="E325" i="2"/>
  <c r="E326" i="2"/>
  <c r="F326" i="2" s="1"/>
  <c r="E4" i="2"/>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4" i="7"/>
  <c r="E327" i="2" l="1"/>
  <c r="F323" i="2"/>
  <c r="F315" i="2"/>
  <c r="F307" i="2"/>
  <c r="F291" i="2"/>
  <c r="F283" i="2"/>
  <c r="F267" i="2"/>
  <c r="F227" i="2"/>
  <c r="F219" i="2"/>
  <c r="F211" i="2"/>
  <c r="F195" i="2"/>
  <c r="F187" i="2"/>
  <c r="F179" i="2"/>
  <c r="F171" i="2"/>
  <c r="F163" i="2"/>
  <c r="F147" i="2"/>
  <c r="F320" i="2"/>
  <c r="F312" i="2"/>
  <c r="F304" i="2"/>
  <c r="F296" i="2"/>
  <c r="F288" i="2"/>
  <c r="F280" i="2"/>
  <c r="F272" i="2"/>
  <c r="F264" i="2"/>
  <c r="F256" i="2"/>
  <c r="F248" i="2"/>
  <c r="F240" i="2"/>
  <c r="F232" i="2"/>
  <c r="F224" i="2"/>
  <c r="F216" i="2"/>
  <c r="F208" i="2"/>
  <c r="F200" i="2"/>
  <c r="F192" i="2"/>
  <c r="F184" i="2"/>
  <c r="F176" i="2"/>
  <c r="F168" i="2"/>
  <c r="F160" i="2"/>
  <c r="F152" i="2"/>
  <c r="F144" i="2"/>
  <c r="F136" i="2"/>
  <c r="F4" i="2"/>
  <c r="F311" i="2"/>
  <c r="F295" i="2"/>
  <c r="F271" i="2"/>
  <c r="F263" i="2"/>
  <c r="F255" i="2"/>
  <c r="F247" i="2"/>
  <c r="F325" i="2"/>
  <c r="F317" i="2"/>
  <c r="F309" i="2"/>
  <c r="F293" i="2"/>
  <c r="F277" i="2"/>
  <c r="F269" i="2"/>
  <c r="F261" i="2"/>
  <c r="F253" i="2"/>
  <c r="F245" i="2"/>
  <c r="F237" i="2"/>
  <c r="F221" i="2"/>
  <c r="F205" i="2"/>
  <c r="F197" i="2"/>
  <c r="F189" i="2"/>
  <c r="F157" i="2"/>
  <c r="F141" i="2"/>
  <c r="F133" i="2"/>
  <c r="F324" i="2"/>
  <c r="F308" i="2"/>
  <c r="F300" i="2"/>
  <c r="F292" i="2"/>
  <c r="F284" i="2"/>
  <c r="F260" i="2"/>
  <c r="F244" i="2"/>
  <c r="F236" i="2"/>
  <c r="F220" i="2"/>
  <c r="F196" i="2"/>
  <c r="F156" i="2"/>
  <c r="F140" i="2"/>
  <c r="F132" i="2"/>
  <c r="F124" i="2"/>
  <c r="F108" i="2"/>
  <c r="F100" i="2"/>
  <c r="F92" i="2"/>
  <c r="F68" i="2"/>
  <c r="F52" i="2"/>
  <c r="F44" i="2"/>
  <c r="F28" i="2"/>
  <c r="F131" i="2"/>
  <c r="F128" i="2"/>
  <c r="F64" i="2"/>
  <c r="F56" i="2"/>
  <c r="F231" i="2"/>
  <c r="F87" i="2"/>
  <c r="F39" i="2"/>
  <c r="F7" i="2"/>
  <c r="F125" i="2"/>
  <c r="I154" i="2"/>
  <c r="Q154" i="2" s="1"/>
  <c r="O650" i="6" l="1"/>
  <c r="F327" i="2"/>
  <c r="I21" i="2"/>
  <c r="Q21" i="2" s="1"/>
  <c r="I27" i="2"/>
  <c r="Q27" i="2" s="1"/>
  <c r="I42" i="2"/>
  <c r="Q42" i="2" s="1"/>
  <c r="I67" i="2"/>
  <c r="Q67" i="2" s="1"/>
  <c r="I79" i="2"/>
  <c r="Q79" i="2" s="1"/>
  <c r="I95" i="2"/>
  <c r="Q95" i="2" s="1"/>
  <c r="I96" i="2"/>
  <c r="Q96" i="2" s="1"/>
  <c r="I164" i="2"/>
  <c r="Q164" i="2" s="1"/>
  <c r="I177" i="2"/>
  <c r="Q177" i="2" s="1"/>
  <c r="I231" i="2"/>
  <c r="Q231" i="2" s="1"/>
  <c r="I288" i="2"/>
  <c r="Q288" i="2" s="1"/>
  <c r="I296" i="2"/>
  <c r="Q296" i="2" s="1"/>
  <c r="I4" i="2"/>
  <c r="Q4" i="2" s="1"/>
  <c r="E7" i="8"/>
  <c r="G26" i="8"/>
  <c r="L24" i="2" s="1"/>
  <c r="P105" i="6" s="1"/>
  <c r="E6" i="8"/>
  <c r="V3" i="8"/>
  <c r="V19" i="8"/>
  <c r="V50" i="8"/>
  <c r="P24" i="2" l="1"/>
  <c r="N24" i="2"/>
  <c r="P106" i="6" s="1"/>
  <c r="O953" i="6"/>
  <c r="O113" i="6"/>
  <c r="O407" i="6"/>
  <c r="O272" i="6"/>
  <c r="O737" i="6"/>
  <c r="O689" i="6"/>
  <c r="O404" i="6"/>
  <c r="O338" i="6"/>
  <c r="O176" i="6"/>
  <c r="J24" i="2"/>
  <c r="O105" i="6"/>
  <c r="O11" i="6"/>
  <c r="O872" i="6"/>
  <c r="O764" i="6"/>
  <c r="O83" i="6"/>
  <c r="O408" i="6"/>
  <c r="I327" i="2"/>
  <c r="O106" i="6" l="1"/>
  <c r="R24" i="2"/>
  <c r="S24" i="2" s="1"/>
  <c r="O114" i="6"/>
  <c r="O954" i="6"/>
  <c r="O980" i="6"/>
  <c r="O84" i="6"/>
  <c r="J96" i="2"/>
  <c r="J231" i="2"/>
  <c r="J21" i="2"/>
  <c r="J27" i="2"/>
  <c r="F322" i="7"/>
  <c r="R96" i="2" l="1"/>
  <c r="S96" i="2" s="1"/>
  <c r="R231" i="2"/>
  <c r="S231" i="2" s="1"/>
  <c r="O955" i="6"/>
  <c r="O115" i="6"/>
  <c r="O85" i="6"/>
  <c r="O409" i="6"/>
  <c r="F317" i="7"/>
  <c r="F318" i="7"/>
  <c r="F319" i="7"/>
  <c r="F320" i="7"/>
  <c r="F321" i="7"/>
  <c r="F316" i="7" l="1"/>
  <c r="F315" i="7"/>
  <c r="F314" i="7"/>
  <c r="F313" i="7"/>
  <c r="F312" i="7"/>
  <c r="F311" i="7"/>
  <c r="F310" i="7"/>
  <c r="F309" i="7"/>
  <c r="F308" i="7"/>
  <c r="F307" i="7"/>
  <c r="F306" i="7"/>
  <c r="F305" i="7"/>
  <c r="F304" i="7"/>
  <c r="F303" i="7"/>
  <c r="F302" i="7"/>
  <c r="F301" i="7"/>
  <c r="F300" i="7"/>
  <c r="F299" i="7"/>
  <c r="F298" i="7"/>
  <c r="F297" i="7"/>
  <c r="F296" i="7"/>
  <c r="F295" i="7"/>
  <c r="F294" i="7"/>
  <c r="F293" i="7"/>
  <c r="F291" i="7"/>
  <c r="F290" i="7"/>
  <c r="F289" i="7"/>
  <c r="F288" i="7"/>
  <c r="F287" i="7"/>
  <c r="F286" i="7"/>
  <c r="F285"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2" i="7"/>
  <c r="F91" i="7"/>
  <c r="F90" i="7"/>
  <c r="F89" i="7"/>
  <c r="F88" i="7"/>
  <c r="F87" i="7"/>
  <c r="F86" i="7"/>
  <c r="F85" i="7"/>
  <c r="F84" i="7"/>
  <c r="F83" i="7"/>
  <c r="F82" i="7"/>
  <c r="F81" i="7"/>
  <c r="F80" i="7"/>
  <c r="F79" i="7"/>
  <c r="F78" i="7"/>
  <c r="F76" i="7"/>
  <c r="F75" i="7"/>
  <c r="F74" i="7"/>
  <c r="F73" i="7"/>
  <c r="F72" i="7"/>
  <c r="F71" i="7"/>
  <c r="F70" i="7"/>
  <c r="F69" i="7"/>
  <c r="F68" i="7"/>
  <c r="F67" i="7"/>
  <c r="F66" i="7"/>
  <c r="F64" i="7"/>
  <c r="F63" i="7"/>
  <c r="F62" i="7"/>
  <c r="F61" i="7"/>
  <c r="F60" i="7"/>
  <c r="F59" i="7"/>
  <c r="F58" i="7"/>
  <c r="F57" i="7"/>
  <c r="F56" i="7"/>
  <c r="F55" i="7"/>
  <c r="F54" i="7"/>
  <c r="F53" i="7"/>
  <c r="F52" i="7"/>
  <c r="F51" i="7"/>
  <c r="F50" i="7"/>
  <c r="F49" i="7"/>
  <c r="F48" i="7"/>
  <c r="F47" i="7"/>
  <c r="F46" i="7"/>
  <c r="F45" i="7"/>
  <c r="F44" i="7"/>
  <c r="F43" i="7"/>
  <c r="F42" i="7"/>
  <c r="F41"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Q327" i="2" l="1"/>
  <c r="G7" i="8"/>
  <c r="L5" i="2" s="1"/>
  <c r="P18" i="6" s="1"/>
  <c r="G8" i="8"/>
  <c r="L6" i="2" s="1"/>
  <c r="P21" i="6" s="1"/>
  <c r="G9" i="8"/>
  <c r="L7" i="2" s="1"/>
  <c r="P24" i="6" s="1"/>
  <c r="G10" i="8"/>
  <c r="L8" i="2" s="1"/>
  <c r="P27" i="6" s="1"/>
  <c r="G11" i="8"/>
  <c r="L9" i="2" s="1"/>
  <c r="P33" i="6" s="1"/>
  <c r="G12" i="8"/>
  <c r="L10" i="2" s="1"/>
  <c r="P36" i="6" s="1"/>
  <c r="G13" i="8"/>
  <c r="L11" i="2" s="1"/>
  <c r="P42" i="6" s="1"/>
  <c r="G14" i="8"/>
  <c r="L12" i="2" s="1"/>
  <c r="P51" i="6" s="1"/>
  <c r="G15" i="8"/>
  <c r="L13" i="2" s="1"/>
  <c r="P54" i="6" s="1"/>
  <c r="G16" i="8"/>
  <c r="L14" i="2" s="1"/>
  <c r="P57" i="6" s="1"/>
  <c r="G17" i="8"/>
  <c r="L15" i="2" s="1"/>
  <c r="P63" i="6" s="1"/>
  <c r="G18" i="8"/>
  <c r="L16" i="2" s="1"/>
  <c r="P66" i="6" s="1"/>
  <c r="G19" i="8"/>
  <c r="L17" i="2" s="1"/>
  <c r="P69" i="6" s="1"/>
  <c r="G20" i="8"/>
  <c r="L18" i="2" s="1"/>
  <c r="P72" i="6" s="1"/>
  <c r="G21" i="8"/>
  <c r="L19" i="2" s="1"/>
  <c r="P75" i="6" s="1"/>
  <c r="G22" i="8"/>
  <c r="L20" i="2" s="1"/>
  <c r="P78" i="6" s="1"/>
  <c r="G23" i="8"/>
  <c r="L21" i="2" s="1"/>
  <c r="P84" i="6" s="1"/>
  <c r="G24" i="8"/>
  <c r="L22" i="2" s="1"/>
  <c r="P90" i="6" s="1"/>
  <c r="G25" i="8"/>
  <c r="L23" i="2" s="1"/>
  <c r="P93" i="6" s="1"/>
  <c r="G27" i="8"/>
  <c r="L25" i="2" s="1"/>
  <c r="P108" i="6" s="1"/>
  <c r="G28" i="8"/>
  <c r="L26" i="2" s="1"/>
  <c r="P111" i="6" s="1"/>
  <c r="G29" i="8"/>
  <c r="L27" i="2" s="1"/>
  <c r="P114" i="6" s="1"/>
  <c r="G30" i="8"/>
  <c r="L28" i="2" s="1"/>
  <c r="P117" i="6" s="1"/>
  <c r="G31" i="8"/>
  <c r="L29" i="2" s="1"/>
  <c r="P120" i="6" s="1"/>
  <c r="G32" i="8"/>
  <c r="L30" i="2" s="1"/>
  <c r="P126" i="6" s="1"/>
  <c r="G33" i="8"/>
  <c r="L31" i="2" s="1"/>
  <c r="P135" i="6" s="1"/>
  <c r="G34" i="8"/>
  <c r="L32" i="2" s="1"/>
  <c r="P138" i="6" s="1"/>
  <c r="G35" i="8"/>
  <c r="L33" i="2" s="1"/>
  <c r="P141" i="6" s="1"/>
  <c r="G36" i="8"/>
  <c r="L34" i="2" s="1"/>
  <c r="P144" i="6" s="1"/>
  <c r="G37" i="8"/>
  <c r="L35" i="2" s="1"/>
  <c r="P147" i="6" s="1"/>
  <c r="G38" i="8"/>
  <c r="L36" i="2" s="1"/>
  <c r="P150" i="6" s="1"/>
  <c r="G39" i="8"/>
  <c r="L37" i="2" s="1"/>
  <c r="P156" i="6" s="1"/>
  <c r="G40" i="8"/>
  <c r="L38" i="2" s="1"/>
  <c r="P159" i="6" s="1"/>
  <c r="G41" i="8"/>
  <c r="L39" i="2" s="1"/>
  <c r="P165" i="6" s="1"/>
  <c r="G42" i="8"/>
  <c r="L40" i="2" s="1"/>
  <c r="P168" i="6" s="1"/>
  <c r="G43" i="8"/>
  <c r="L41" i="2" s="1"/>
  <c r="P174" i="6" s="1"/>
  <c r="G44" i="8"/>
  <c r="L42" i="2" s="1"/>
  <c r="P177" i="6" s="1"/>
  <c r="G45" i="8"/>
  <c r="L43" i="2" s="1"/>
  <c r="P180" i="6" s="1"/>
  <c r="G46" i="8"/>
  <c r="L44" i="2" s="1"/>
  <c r="P183" i="6" s="1"/>
  <c r="G47" i="8"/>
  <c r="L45" i="2" s="1"/>
  <c r="P186" i="6" s="1"/>
  <c r="G48" i="8"/>
  <c r="L46" i="2" s="1"/>
  <c r="P192" i="6" s="1"/>
  <c r="G49" i="8"/>
  <c r="L47" i="2" s="1"/>
  <c r="P195" i="6" s="1"/>
  <c r="G50" i="8"/>
  <c r="L48" i="2" s="1"/>
  <c r="P198" i="6" s="1"/>
  <c r="G51" i="8"/>
  <c r="L49" i="2" s="1"/>
  <c r="P201" i="6" s="1"/>
  <c r="G52" i="8"/>
  <c r="L50" i="2" s="1"/>
  <c r="P204" i="6" s="1"/>
  <c r="G53" i="8"/>
  <c r="L51" i="2" s="1"/>
  <c r="P213" i="6" s="1"/>
  <c r="G54" i="8"/>
  <c r="L52" i="2" s="1"/>
  <c r="P216" i="6" s="1"/>
  <c r="G55" i="8"/>
  <c r="L53" i="2" s="1"/>
  <c r="P222" i="6" s="1"/>
  <c r="G56" i="8"/>
  <c r="L54" i="2" s="1"/>
  <c r="P228" i="6" s="1"/>
  <c r="G57" i="8"/>
  <c r="L55" i="2" s="1"/>
  <c r="P231" i="6" s="1"/>
  <c r="G58" i="8"/>
  <c r="L56" i="2" s="1"/>
  <c r="P237" i="6" s="1"/>
  <c r="G59" i="8"/>
  <c r="L57" i="2" s="1"/>
  <c r="P240" i="6" s="1"/>
  <c r="G60" i="8"/>
  <c r="L58" i="2" s="1"/>
  <c r="P234" i="6" s="1"/>
  <c r="G61" i="8"/>
  <c r="L59" i="2" s="1"/>
  <c r="P243" i="6" s="1"/>
  <c r="G62" i="8"/>
  <c r="L60" i="2" s="1"/>
  <c r="P246" i="6" s="1"/>
  <c r="G63" i="8"/>
  <c r="L61" i="2" s="1"/>
  <c r="P249" i="6" s="1"/>
  <c r="G64" i="8"/>
  <c r="L62" i="2" s="1"/>
  <c r="P255" i="6" s="1"/>
  <c r="G65" i="8"/>
  <c r="L63" i="2" s="1"/>
  <c r="P258" i="6" s="1"/>
  <c r="G66" i="8"/>
  <c r="L64" i="2" s="1"/>
  <c r="P261" i="6" s="1"/>
  <c r="G67" i="8"/>
  <c r="L65" i="2" s="1"/>
  <c r="P264" i="6" s="1"/>
  <c r="G68" i="8"/>
  <c r="L66" i="2" s="1"/>
  <c r="P270" i="6" s="1"/>
  <c r="G69" i="8"/>
  <c r="L67" i="2" s="1"/>
  <c r="P273" i="6" s="1"/>
  <c r="G70" i="8"/>
  <c r="L68" i="2" s="1"/>
  <c r="P276" i="6" s="1"/>
  <c r="G71" i="8"/>
  <c r="L69" i="2" s="1"/>
  <c r="P279" i="6" s="1"/>
  <c r="G72" i="8"/>
  <c r="L70" i="2" s="1"/>
  <c r="P282" i="6" s="1"/>
  <c r="G73" i="8"/>
  <c r="L71" i="2" s="1"/>
  <c r="P294" i="6" s="1"/>
  <c r="G74" i="8"/>
  <c r="L72" i="2" s="1"/>
  <c r="P300" i="6" s="1"/>
  <c r="G75" i="8"/>
  <c r="L73" i="2" s="1"/>
  <c r="P306" i="6" s="1"/>
  <c r="G76" i="8"/>
  <c r="L74" i="2" s="1"/>
  <c r="P309" i="6" s="1"/>
  <c r="G77" i="8"/>
  <c r="L75" i="2" s="1"/>
  <c r="P312" i="6" s="1"/>
  <c r="G78" i="8"/>
  <c r="L76" i="2" s="1"/>
  <c r="P315" i="6" s="1"/>
  <c r="G79" i="8"/>
  <c r="L77" i="2" s="1"/>
  <c r="P330" i="6" s="1"/>
  <c r="G80" i="8"/>
  <c r="L78" i="2" s="1"/>
  <c r="P336" i="6" s="1"/>
  <c r="G81" i="8"/>
  <c r="L79" i="2" s="1"/>
  <c r="P339" i="6" s="1"/>
  <c r="G82" i="8"/>
  <c r="L80" i="2" s="1"/>
  <c r="P351" i="6" s="1"/>
  <c r="G83" i="8"/>
  <c r="L81" i="2" s="1"/>
  <c r="P354" i="6" s="1"/>
  <c r="G84" i="8"/>
  <c r="L82" i="2" s="1"/>
  <c r="P357" i="6" s="1"/>
  <c r="G85" i="8"/>
  <c r="L83" i="2" s="1"/>
  <c r="P360" i="6" s="1"/>
  <c r="G86" i="8"/>
  <c r="L84" i="2" s="1"/>
  <c r="P363" i="6" s="1"/>
  <c r="G87" i="8"/>
  <c r="L85" i="2" s="1"/>
  <c r="P369" i="6" s="1"/>
  <c r="G88" i="8"/>
  <c r="L86" i="2" s="1"/>
  <c r="P372" i="6" s="1"/>
  <c r="G89" i="8"/>
  <c r="L87" i="2" s="1"/>
  <c r="P375" i="6" s="1"/>
  <c r="G90" i="8"/>
  <c r="L88" i="2" s="1"/>
  <c r="P378" i="6" s="1"/>
  <c r="G91" i="8"/>
  <c r="L89" i="2" s="1"/>
  <c r="P381" i="6" s="1"/>
  <c r="G92" i="8"/>
  <c r="L90" i="2" s="1"/>
  <c r="P387" i="6" s="1"/>
  <c r="G93" i="8"/>
  <c r="L91" i="2" s="1"/>
  <c r="P390" i="6" s="1"/>
  <c r="G94" i="8"/>
  <c r="L92" i="2" s="1"/>
  <c r="P393" i="6" s="1"/>
  <c r="G95" i="8"/>
  <c r="L93" i="2" s="1"/>
  <c r="P396" i="6" s="1"/>
  <c r="G96" i="8"/>
  <c r="L94" i="2" s="1"/>
  <c r="P399" i="6" s="1"/>
  <c r="G97" i="8"/>
  <c r="L95" i="2" s="1"/>
  <c r="P405" i="6" s="1"/>
  <c r="G98" i="8"/>
  <c r="L97" i="2" s="1"/>
  <c r="P411" i="6" s="1"/>
  <c r="G99" i="8"/>
  <c r="L98" i="2" s="1"/>
  <c r="P414" i="6" s="1"/>
  <c r="G100" i="8"/>
  <c r="L99" i="2" s="1"/>
  <c r="P417" i="6" s="1"/>
  <c r="G101" i="8"/>
  <c r="L100" i="2" s="1"/>
  <c r="P420" i="6" s="1"/>
  <c r="G102" i="8"/>
  <c r="L101" i="2" s="1"/>
  <c r="P423" i="6" s="1"/>
  <c r="G103" i="8"/>
  <c r="L102" i="2" s="1"/>
  <c r="P426" i="6" s="1"/>
  <c r="G104" i="8"/>
  <c r="L103" i="2" s="1"/>
  <c r="P429" i="6" s="1"/>
  <c r="G105" i="8"/>
  <c r="L104" i="2" s="1"/>
  <c r="P432" i="6" s="1"/>
  <c r="G106" i="8"/>
  <c r="L105" i="2" s="1"/>
  <c r="P438" i="6" s="1"/>
  <c r="G107" i="8"/>
  <c r="L106" i="2" s="1"/>
  <c r="P441" i="6" s="1"/>
  <c r="G108" i="8"/>
  <c r="L107" i="2" s="1"/>
  <c r="P444" i="6" s="1"/>
  <c r="G109" i="8"/>
  <c r="L108" i="2" s="1"/>
  <c r="P447" i="6" s="1"/>
  <c r="G110" i="8"/>
  <c r="L109" i="2" s="1"/>
  <c r="P450" i="6" s="1"/>
  <c r="G111" i="8"/>
  <c r="L110" i="2" s="1"/>
  <c r="P453" i="6" s="1"/>
  <c r="G112" i="8"/>
  <c r="L111" i="2" s="1"/>
  <c r="P456" i="6" s="1"/>
  <c r="G113" i="8"/>
  <c r="L112" i="2" s="1"/>
  <c r="P459" i="6" s="1"/>
  <c r="G114" i="8"/>
  <c r="L113" i="2" s="1"/>
  <c r="P465" i="6" s="1"/>
  <c r="G115" i="8"/>
  <c r="L114" i="2" s="1"/>
  <c r="P468" i="6" s="1"/>
  <c r="G116" i="8"/>
  <c r="L115" i="2" s="1"/>
  <c r="P471" i="6" s="1"/>
  <c r="G117" i="8"/>
  <c r="L116" i="2" s="1"/>
  <c r="P474" i="6" s="1"/>
  <c r="G118" i="8"/>
  <c r="L117" i="2" s="1"/>
  <c r="P477" i="6" s="1"/>
  <c r="G119" i="8"/>
  <c r="L118" i="2" s="1"/>
  <c r="P486" i="6" s="1"/>
  <c r="G120" i="8"/>
  <c r="L119" i="2" s="1"/>
  <c r="P489" i="6" s="1"/>
  <c r="G121" i="8"/>
  <c r="L120" i="2" s="1"/>
  <c r="P492" i="6" s="1"/>
  <c r="G122" i="8"/>
  <c r="L121" i="2" s="1"/>
  <c r="P495" i="6" s="1"/>
  <c r="G123" i="8"/>
  <c r="L122" i="2" s="1"/>
  <c r="P498" i="6" s="1"/>
  <c r="G124" i="8"/>
  <c r="L123" i="2" s="1"/>
  <c r="P501" i="6" s="1"/>
  <c r="G125" i="8"/>
  <c r="L124" i="2" s="1"/>
  <c r="P504" i="6" s="1"/>
  <c r="G126" i="8"/>
  <c r="L125" i="2" s="1"/>
  <c r="P510" i="6" s="1"/>
  <c r="G127" i="8"/>
  <c r="L126" i="2" s="1"/>
  <c r="P513" i="6" s="1"/>
  <c r="G128" i="8"/>
  <c r="L127" i="2" s="1"/>
  <c r="P516" i="6" s="1"/>
  <c r="G129" i="8"/>
  <c r="L128" i="2" s="1"/>
  <c r="P519" i="6" s="1"/>
  <c r="G130" i="8"/>
  <c r="L129" i="2" s="1"/>
  <c r="P522" i="6" s="1"/>
  <c r="G131" i="8"/>
  <c r="L130" i="2" s="1"/>
  <c r="P525" i="6" s="1"/>
  <c r="G132" i="8"/>
  <c r="L131" i="2" s="1"/>
  <c r="P528" i="6" s="1"/>
  <c r="G133" i="8"/>
  <c r="L132" i="2" s="1"/>
  <c r="P540" i="6" s="1"/>
  <c r="G134" i="8"/>
  <c r="L133" i="2" s="1"/>
  <c r="P549" i="6" s="1"/>
  <c r="G135" i="8"/>
  <c r="L134" i="2" s="1"/>
  <c r="P552" i="6" s="1"/>
  <c r="G136" i="8"/>
  <c r="L135" i="2" s="1"/>
  <c r="P564" i="6" s="1"/>
  <c r="G137" i="8"/>
  <c r="L136" i="2" s="1"/>
  <c r="P570" i="6" s="1"/>
  <c r="G138" i="8"/>
  <c r="L137" i="2" s="1"/>
  <c r="P573" i="6" s="1"/>
  <c r="G139" i="8"/>
  <c r="L138" i="2" s="1"/>
  <c r="P579" i="6" s="1"/>
  <c r="G140" i="8"/>
  <c r="L139" i="2" s="1"/>
  <c r="P582" i="6" s="1"/>
  <c r="G141" i="8"/>
  <c r="L140" i="2" s="1"/>
  <c r="P585" i="6" s="1"/>
  <c r="G142" i="8"/>
  <c r="L141" i="2" s="1"/>
  <c r="P591" i="6" s="1"/>
  <c r="G143" i="8"/>
  <c r="L142" i="2" s="1"/>
  <c r="P609" i="6" s="1"/>
  <c r="G144" i="8"/>
  <c r="L143" i="2" s="1"/>
  <c r="P594" i="6" s="1"/>
  <c r="G145" i="8"/>
  <c r="L144" i="2" s="1"/>
  <c r="P597" i="6" s="1"/>
  <c r="G146" i="8"/>
  <c r="L145" i="2" s="1"/>
  <c r="P618" i="6" s="1"/>
  <c r="G147" i="8"/>
  <c r="L146" i="2" s="1"/>
  <c r="P621" i="6" s="1"/>
  <c r="G148" i="8"/>
  <c r="L147" i="2" s="1"/>
  <c r="P600" i="6" s="1"/>
  <c r="G149" i="8"/>
  <c r="L148" i="2" s="1"/>
  <c r="P606" i="6" s="1"/>
  <c r="G150" i="8"/>
  <c r="L149" i="2" s="1"/>
  <c r="P630" i="6" s="1"/>
  <c r="G151" i="8"/>
  <c r="L150" i="2" s="1"/>
  <c r="P633" i="6" s="1"/>
  <c r="G152" i="8"/>
  <c r="L151" i="2" s="1"/>
  <c r="P636" i="6" s="1"/>
  <c r="G153" i="8"/>
  <c r="L152" i="2" s="1"/>
  <c r="P639" i="6" s="1"/>
  <c r="G154" i="8"/>
  <c r="L153" i="2" s="1"/>
  <c r="P648" i="6" s="1"/>
  <c r="G155" i="8"/>
  <c r="G156" i="8"/>
  <c r="L155" i="2" s="1"/>
  <c r="P654" i="6" s="1"/>
  <c r="G157" i="8"/>
  <c r="L156" i="2" s="1"/>
  <c r="P657" i="6" s="1"/>
  <c r="G158" i="8"/>
  <c r="L157" i="2" s="1"/>
  <c r="P663" i="6" s="1"/>
  <c r="G159" i="8"/>
  <c r="L158" i="2" s="1"/>
  <c r="P666" i="6" s="1"/>
  <c r="G160" i="8"/>
  <c r="L159" i="2" s="1"/>
  <c r="P669" i="6" s="1"/>
  <c r="G161" i="8"/>
  <c r="L160" i="2" s="1"/>
  <c r="P675" i="6" s="1"/>
  <c r="G162" i="8"/>
  <c r="L161" i="2" s="1"/>
  <c r="P681" i="6" s="1"/>
  <c r="G163" i="8"/>
  <c r="L162" i="2" s="1"/>
  <c r="P684" i="6" s="1"/>
  <c r="G164" i="8"/>
  <c r="L163" i="2" s="1"/>
  <c r="P687" i="6" s="1"/>
  <c r="G165" i="8"/>
  <c r="L164" i="2" s="1"/>
  <c r="P690" i="6" s="1"/>
  <c r="G166" i="8"/>
  <c r="L165" i="2" s="1"/>
  <c r="P693" i="6" s="1"/>
  <c r="G167" i="8"/>
  <c r="L166" i="2" s="1"/>
  <c r="P702" i="6" s="1"/>
  <c r="G168" i="8"/>
  <c r="L167" i="2" s="1"/>
  <c r="P708" i="6" s="1"/>
  <c r="G169" i="8"/>
  <c r="L168" i="2" s="1"/>
  <c r="P711" i="6" s="1"/>
  <c r="G170" i="8"/>
  <c r="L169" i="2" s="1"/>
  <c r="P714" i="6" s="1"/>
  <c r="G171" i="8"/>
  <c r="L170" i="2" s="1"/>
  <c r="P717" i="6" s="1"/>
  <c r="G172" i="8"/>
  <c r="L171" i="2" s="1"/>
  <c r="P720" i="6" s="1"/>
  <c r="G173" i="8"/>
  <c r="L172" i="2" s="1"/>
  <c r="P723" i="6" s="1"/>
  <c r="G174" i="8"/>
  <c r="L173" i="2" s="1"/>
  <c r="P726" i="6" s="1"/>
  <c r="G175" i="8"/>
  <c r="L174" i="2" s="1"/>
  <c r="P729" i="6" s="1"/>
  <c r="G176" i="8"/>
  <c r="L175" i="2" s="1"/>
  <c r="P732" i="6" s="1"/>
  <c r="G177" i="8"/>
  <c r="L176" i="2" s="1"/>
  <c r="P735" i="6" s="1"/>
  <c r="G178" i="8"/>
  <c r="L177" i="2" s="1"/>
  <c r="P738" i="6" s="1"/>
  <c r="G179" i="8"/>
  <c r="L178" i="2" s="1"/>
  <c r="P741" i="6" s="1"/>
  <c r="G180" i="8"/>
  <c r="L179" i="2" s="1"/>
  <c r="P744" i="6" s="1"/>
  <c r="G181" i="8"/>
  <c r="L180" i="2" s="1"/>
  <c r="P747" i="6" s="1"/>
  <c r="G182" i="8"/>
  <c r="L181" i="2" s="1"/>
  <c r="P750" i="6" s="1"/>
  <c r="G183" i="8"/>
  <c r="L182" i="2" s="1"/>
  <c r="P756" i="6" s="1"/>
  <c r="G184" i="8"/>
  <c r="L183" i="2" s="1"/>
  <c r="P759" i="6" s="1"/>
  <c r="G185" i="8"/>
  <c r="L184" i="2" s="1"/>
  <c r="P762" i="6" s="1"/>
  <c r="G186" i="8"/>
  <c r="L185" i="2" s="1"/>
  <c r="P768" i="6" s="1"/>
  <c r="G187" i="8"/>
  <c r="L186" i="2" s="1"/>
  <c r="P774" i="6" s="1"/>
  <c r="G188" i="8"/>
  <c r="L187" i="2" s="1"/>
  <c r="P786" i="6" s="1"/>
  <c r="G189" i="8"/>
  <c r="L188" i="2" s="1"/>
  <c r="P789" i="6" s="1"/>
  <c r="G190" i="8"/>
  <c r="L189" i="2" s="1"/>
  <c r="P792" i="6" s="1"/>
  <c r="G191" i="8"/>
  <c r="L190" i="2" s="1"/>
  <c r="P777" i="6" s="1"/>
  <c r="G192" i="8"/>
  <c r="L191" i="2" s="1"/>
  <c r="P810" i="6" s="1"/>
  <c r="G193" i="8"/>
  <c r="L192" i="2" s="1"/>
  <c r="P813" i="6" s="1"/>
  <c r="G195" i="8"/>
  <c r="L194" i="2" s="1"/>
  <c r="P819" i="6" s="1"/>
  <c r="G196" i="8"/>
  <c r="L195" i="2" s="1"/>
  <c r="P822" i="6" s="1"/>
  <c r="G197" i="8"/>
  <c r="L196" i="2" s="1"/>
  <c r="P825" i="6" s="1"/>
  <c r="G199" i="8"/>
  <c r="L198" i="2" s="1"/>
  <c r="P831" i="6" s="1"/>
  <c r="G200" i="8"/>
  <c r="L199" i="2" s="1"/>
  <c r="P834" i="6" s="1"/>
  <c r="G201" i="8"/>
  <c r="L200" i="2" s="1"/>
  <c r="P840" i="6" s="1"/>
  <c r="G203" i="8"/>
  <c r="L202" i="2" s="1"/>
  <c r="P846" i="6" s="1"/>
  <c r="G204" i="8"/>
  <c r="L203" i="2" s="1"/>
  <c r="P849" i="6" s="1"/>
  <c r="G205" i="8"/>
  <c r="L204" i="2" s="1"/>
  <c r="P858" i="6" s="1"/>
  <c r="G207" i="8"/>
  <c r="L206" i="2" s="1"/>
  <c r="P870" i="6" s="1"/>
  <c r="G208" i="8"/>
  <c r="L207" i="2" s="1"/>
  <c r="P876" i="6" s="1"/>
  <c r="G209" i="8"/>
  <c r="L208" i="2" s="1"/>
  <c r="P879" i="6" s="1"/>
  <c r="G211" i="8"/>
  <c r="L210" i="2" s="1"/>
  <c r="P885" i="6" s="1"/>
  <c r="G212" i="8"/>
  <c r="L211" i="2" s="1"/>
  <c r="P888" i="6" s="1"/>
  <c r="G213" i="8"/>
  <c r="L212" i="2" s="1"/>
  <c r="P891" i="6" s="1"/>
  <c r="G215" i="8"/>
  <c r="L214" i="2" s="1"/>
  <c r="P897" i="6" s="1"/>
  <c r="G216" i="8"/>
  <c r="L215" i="2" s="1"/>
  <c r="P900" i="6" s="1"/>
  <c r="G217" i="8"/>
  <c r="L216" i="2" s="1"/>
  <c r="P903" i="6" s="1"/>
  <c r="G219" i="8"/>
  <c r="L218" i="2" s="1"/>
  <c r="P918" i="6" s="1"/>
  <c r="G220" i="8"/>
  <c r="L219" i="2" s="1"/>
  <c r="P909" i="6" s="1"/>
  <c r="G221" i="8"/>
  <c r="L220" i="2" s="1"/>
  <c r="P912" i="6" s="1"/>
  <c r="G223" i="8"/>
  <c r="L222" i="2" s="1"/>
  <c r="P924" i="6" s="1"/>
  <c r="G224" i="8"/>
  <c r="L223" i="2" s="1"/>
  <c r="P927" i="6" s="1"/>
  <c r="G225" i="8"/>
  <c r="L224" i="2" s="1"/>
  <c r="P930" i="6" s="1"/>
  <c r="G227" i="8"/>
  <c r="L226" i="2" s="1"/>
  <c r="P915" i="6" s="1"/>
  <c r="G228" i="8"/>
  <c r="L227" i="2" s="1"/>
  <c r="P936" i="6" s="1"/>
  <c r="G229" i="8"/>
  <c r="L228" i="2" s="1"/>
  <c r="P939" i="6" s="1"/>
  <c r="G231" i="8"/>
  <c r="L230" i="2" s="1"/>
  <c r="P951" i="6" s="1"/>
  <c r="G232" i="8"/>
  <c r="L232" i="2" s="1"/>
  <c r="P957" i="6" s="1"/>
  <c r="G233" i="8"/>
  <c r="L233" i="2" s="1"/>
  <c r="P960" i="6" s="1"/>
  <c r="G235" i="8"/>
  <c r="L235" i="2" s="1"/>
  <c r="P966" i="6" s="1"/>
  <c r="G236" i="8"/>
  <c r="L236" i="2" s="1"/>
  <c r="P969" i="6" s="1"/>
  <c r="G237" i="8"/>
  <c r="L237" i="2" s="1"/>
  <c r="P972" i="6" s="1"/>
  <c r="G239" i="8"/>
  <c r="L239" i="2" s="1"/>
  <c r="P978" i="6" s="1"/>
  <c r="G240" i="8"/>
  <c r="L240" i="2" s="1"/>
  <c r="P612" i="6" s="1"/>
  <c r="G241" i="8"/>
  <c r="L241" i="2" s="1"/>
  <c r="P15" i="6" s="1"/>
  <c r="G243" i="8"/>
  <c r="L243" i="2" s="1"/>
  <c r="P30" i="6" s="1"/>
  <c r="G244" i="8"/>
  <c r="L244" i="2" s="1"/>
  <c r="P39" i="6" s="1"/>
  <c r="G245" i="8"/>
  <c r="L245" i="2" s="1"/>
  <c r="P48" i="6" s="1"/>
  <c r="G247" i="8"/>
  <c r="L247" i="2" s="1"/>
  <c r="P81" i="6" s="1"/>
  <c r="G248" i="8"/>
  <c r="L248" i="2" s="1"/>
  <c r="P87" i="6" s="1"/>
  <c r="G249" i="8"/>
  <c r="L249" i="2" s="1"/>
  <c r="P99" i="6" s="1"/>
  <c r="G251" i="8"/>
  <c r="L251" i="2" s="1"/>
  <c r="P171" i="6" s="1"/>
  <c r="G252" i="8"/>
  <c r="L252" i="2" s="1"/>
  <c r="P162" i="6" s="1"/>
  <c r="G253" i="8"/>
  <c r="L253" i="2" s="1"/>
  <c r="P189" i="6" s="1"/>
  <c r="G255" i="8"/>
  <c r="L255" i="2" s="1"/>
  <c r="P210" i="6" s="1"/>
  <c r="G256" i="8"/>
  <c r="L256" i="2" s="1"/>
  <c r="P219" i="6" s="1"/>
  <c r="G257" i="8"/>
  <c r="L257" i="2" s="1"/>
  <c r="P225" i="6" s="1"/>
  <c r="G259" i="8"/>
  <c r="L259" i="2" s="1"/>
  <c r="P267" i="6" s="1"/>
  <c r="G260" i="8"/>
  <c r="L260" i="2" s="1"/>
  <c r="P288" i="6" s="1"/>
  <c r="G261" i="8"/>
  <c r="L261" i="2" s="1"/>
  <c r="P291" i="6" s="1"/>
  <c r="G263" i="8"/>
  <c r="L263" i="2" s="1"/>
  <c r="P333" i="6" s="1"/>
  <c r="G264" i="8"/>
  <c r="L264" i="2" s="1"/>
  <c r="P303" i="6" s="1"/>
  <c r="G265" i="8"/>
  <c r="L265" i="2" s="1"/>
  <c r="P342" i="6" s="1"/>
  <c r="G267" i="8"/>
  <c r="L267" i="2" s="1"/>
  <c r="P348" i="6" s="1"/>
  <c r="G268" i="8"/>
  <c r="L268" i="2" s="1"/>
  <c r="P366" i="6" s="1"/>
  <c r="G271" i="8"/>
  <c r="L271" i="2" s="1"/>
  <c r="P462" i="6" s="1"/>
  <c r="G272" i="8"/>
  <c r="L272" i="2" s="1"/>
  <c r="P480" i="6" s="1"/>
  <c r="G275" i="8"/>
  <c r="L275" i="2" s="1"/>
  <c r="P537" i="6" s="1"/>
  <c r="G276" i="8"/>
  <c r="L276" i="2" s="1"/>
  <c r="P546" i="6" s="1"/>
  <c r="G279" i="8"/>
  <c r="L279" i="2" s="1"/>
  <c r="P558" i="6" s="1"/>
  <c r="G281" i="8"/>
  <c r="L281" i="2" s="1"/>
  <c r="P615" i="6" s="1"/>
  <c r="G283" i="8"/>
  <c r="L283" i="2" s="1"/>
  <c r="P645" i="6" s="1"/>
  <c r="G289" i="8"/>
  <c r="L289" i="2" s="1"/>
  <c r="P771" i="6" s="1"/>
  <c r="G297" i="8"/>
  <c r="L297" i="2" s="1"/>
  <c r="P699" i="6" s="1"/>
  <c r="G303" i="8"/>
  <c r="L303" i="2" s="1"/>
  <c r="P153" i="6" s="1"/>
  <c r="G307" i="8"/>
  <c r="L307" i="2" s="1"/>
  <c r="P321" i="6" s="1"/>
  <c r="G308" i="8"/>
  <c r="L308" i="2" s="1"/>
  <c r="P327" i="6" s="1"/>
  <c r="G314" i="8"/>
  <c r="L314" i="2" s="1"/>
  <c r="P561" i="6" s="1"/>
  <c r="G315" i="8"/>
  <c r="L315" i="2" s="1"/>
  <c r="P624" i="6" s="1"/>
  <c r="G316" i="8"/>
  <c r="L316" i="2" s="1"/>
  <c r="P642" i="6" s="1"/>
  <c r="G317" i="8"/>
  <c r="L317" i="2" s="1"/>
  <c r="P660" i="6" s="1"/>
  <c r="G318" i="8"/>
  <c r="L318" i="2" s="1"/>
  <c r="P753" i="6" s="1"/>
  <c r="G321" i="8"/>
  <c r="L321" i="2" s="1"/>
  <c r="P801" i="6" s="1"/>
  <c r="G6" i="8"/>
  <c r="G306" i="8"/>
  <c r="L306" i="2" s="1"/>
  <c r="P318" i="6" s="1"/>
  <c r="G309" i="8"/>
  <c r="L309" i="2" s="1"/>
  <c r="P324" i="6" s="1"/>
  <c r="G311" i="8"/>
  <c r="L311" i="2" s="1"/>
  <c r="P531" i="6" s="1"/>
  <c r="G312" i="8"/>
  <c r="L312" i="2" s="1"/>
  <c r="P543" i="6" s="1"/>
  <c r="G313" i="8"/>
  <c r="L313" i="2" s="1"/>
  <c r="P627" i="6" s="1"/>
  <c r="G319" i="8"/>
  <c r="L319" i="2" s="1"/>
  <c r="P795" i="6" s="1"/>
  <c r="G322" i="8"/>
  <c r="L322" i="2" s="1"/>
  <c r="P852" i="6" s="1"/>
  <c r="G323" i="8"/>
  <c r="L323" i="2" s="1"/>
  <c r="P867" i="6" s="1"/>
  <c r="P319" i="2" l="1"/>
  <c r="N319" i="2"/>
  <c r="P796" i="6" s="1"/>
  <c r="P314" i="2"/>
  <c r="N314" i="2"/>
  <c r="P562" i="6" s="1"/>
  <c r="P271" i="2"/>
  <c r="N271" i="2"/>
  <c r="P463" i="6" s="1"/>
  <c r="P253" i="2"/>
  <c r="N253" i="2"/>
  <c r="P190" i="6" s="1"/>
  <c r="P237" i="2"/>
  <c r="N237" i="2"/>
  <c r="P973" i="6" s="1"/>
  <c r="P220" i="2"/>
  <c r="N220" i="2"/>
  <c r="P913" i="6" s="1"/>
  <c r="P204" i="2"/>
  <c r="N204" i="2"/>
  <c r="P859" i="6" s="1"/>
  <c r="P189" i="2"/>
  <c r="N189" i="2"/>
  <c r="P793" i="6" s="1"/>
  <c r="P177" i="2"/>
  <c r="N177" i="2"/>
  <c r="P739" i="6" s="1"/>
  <c r="P169" i="2"/>
  <c r="N169" i="2"/>
  <c r="P715" i="6" s="1"/>
  <c r="P157" i="2"/>
  <c r="N157" i="2"/>
  <c r="P664" i="6" s="1"/>
  <c r="P145" i="2"/>
  <c r="N145" i="2"/>
  <c r="P619" i="6" s="1"/>
  <c r="P129" i="2"/>
  <c r="N129" i="2"/>
  <c r="P523" i="6" s="1"/>
  <c r="P121" i="2"/>
  <c r="N121" i="2"/>
  <c r="P496" i="6" s="1"/>
  <c r="P109" i="2"/>
  <c r="N109" i="2"/>
  <c r="P451" i="6" s="1"/>
  <c r="P97" i="2"/>
  <c r="N97" i="2"/>
  <c r="P412" i="6" s="1"/>
  <c r="P84" i="2"/>
  <c r="N84" i="2"/>
  <c r="P364" i="6" s="1"/>
  <c r="P76" i="2"/>
  <c r="N76" i="2"/>
  <c r="P316" i="6" s="1"/>
  <c r="P68" i="2"/>
  <c r="N68" i="2"/>
  <c r="P277" i="6" s="1"/>
  <c r="P64" i="2"/>
  <c r="N64" i="2"/>
  <c r="P262" i="6" s="1"/>
  <c r="P60" i="2"/>
  <c r="N60" i="2"/>
  <c r="P247" i="6" s="1"/>
  <c r="P56" i="2"/>
  <c r="N56" i="2"/>
  <c r="P238" i="6" s="1"/>
  <c r="P52" i="2"/>
  <c r="N52" i="2"/>
  <c r="P217" i="6" s="1"/>
  <c r="P48" i="2"/>
  <c r="N48" i="2"/>
  <c r="P199" i="6" s="1"/>
  <c r="P44" i="2"/>
  <c r="N44" i="2"/>
  <c r="P184" i="6" s="1"/>
  <c r="P40" i="2"/>
  <c r="N40" i="2"/>
  <c r="P169" i="6" s="1"/>
  <c r="P36" i="2"/>
  <c r="N36" i="2"/>
  <c r="P151" i="6" s="1"/>
  <c r="P32" i="2"/>
  <c r="N32" i="2"/>
  <c r="P139" i="6" s="1"/>
  <c r="P28" i="2"/>
  <c r="N28" i="2"/>
  <c r="P118" i="6" s="1"/>
  <c r="P23" i="2"/>
  <c r="N23" i="2"/>
  <c r="P94" i="6" s="1"/>
  <c r="P19" i="2"/>
  <c r="N19" i="2"/>
  <c r="P76" i="6" s="1"/>
  <c r="P15" i="2"/>
  <c r="N15" i="2"/>
  <c r="P64" i="6" s="1"/>
  <c r="P11" i="2"/>
  <c r="N11" i="2"/>
  <c r="P43" i="6" s="1"/>
  <c r="P7" i="2"/>
  <c r="N7" i="2"/>
  <c r="P25" i="6" s="1"/>
  <c r="P313" i="2"/>
  <c r="N313" i="2"/>
  <c r="P628" i="6" s="1"/>
  <c r="P306" i="2"/>
  <c r="N306" i="2"/>
  <c r="P319" i="6" s="1"/>
  <c r="P317" i="2"/>
  <c r="N317" i="2"/>
  <c r="P661" i="6" s="1"/>
  <c r="P308" i="2"/>
  <c r="N308" i="2"/>
  <c r="P328" i="6" s="1"/>
  <c r="P289" i="2"/>
  <c r="N289" i="2"/>
  <c r="P772" i="6" s="1"/>
  <c r="P276" i="2"/>
  <c r="N276" i="2"/>
  <c r="P547" i="6" s="1"/>
  <c r="P268" i="2"/>
  <c r="N268" i="2"/>
  <c r="P367" i="6" s="1"/>
  <c r="P263" i="2"/>
  <c r="N263" i="2"/>
  <c r="P334" i="6" s="1"/>
  <c r="P257" i="2"/>
  <c r="N257" i="2"/>
  <c r="P226" i="6" s="1"/>
  <c r="P252" i="2"/>
  <c r="N252" i="2"/>
  <c r="P163" i="6" s="1"/>
  <c r="P247" i="2"/>
  <c r="N247" i="2"/>
  <c r="P82" i="6" s="1"/>
  <c r="P241" i="2"/>
  <c r="N241" i="2"/>
  <c r="P16" i="6" s="1"/>
  <c r="P236" i="2"/>
  <c r="N236" i="2"/>
  <c r="P970" i="6" s="1"/>
  <c r="P230" i="2"/>
  <c r="N230" i="2"/>
  <c r="P952" i="6" s="1"/>
  <c r="P224" i="2"/>
  <c r="N224" i="2"/>
  <c r="P931" i="6" s="1"/>
  <c r="P219" i="2"/>
  <c r="N219" i="2"/>
  <c r="P910" i="6" s="1"/>
  <c r="P214" i="2"/>
  <c r="N214" i="2"/>
  <c r="P898" i="6" s="1"/>
  <c r="P208" i="2"/>
  <c r="N208" i="2"/>
  <c r="P880" i="6" s="1"/>
  <c r="P203" i="2"/>
  <c r="N203" i="2"/>
  <c r="P850" i="6" s="1"/>
  <c r="P198" i="2"/>
  <c r="N198" i="2"/>
  <c r="P832" i="6" s="1"/>
  <c r="P192" i="2"/>
  <c r="N192" i="2"/>
  <c r="P814" i="6" s="1"/>
  <c r="P188" i="2"/>
  <c r="N188" i="2"/>
  <c r="P790" i="6" s="1"/>
  <c r="P184" i="2"/>
  <c r="N184" i="2"/>
  <c r="P763" i="6" s="1"/>
  <c r="P180" i="2"/>
  <c r="N180" i="2"/>
  <c r="P748" i="6" s="1"/>
  <c r="P176" i="2"/>
  <c r="N176" i="2"/>
  <c r="P736" i="6" s="1"/>
  <c r="P172" i="2"/>
  <c r="N172" i="2"/>
  <c r="P724" i="6" s="1"/>
  <c r="P168" i="2"/>
  <c r="N168" i="2"/>
  <c r="P712" i="6" s="1"/>
  <c r="P164" i="2"/>
  <c r="N164" i="2"/>
  <c r="P691" i="6" s="1"/>
  <c r="P160" i="2"/>
  <c r="N160" i="2"/>
  <c r="P676" i="6" s="1"/>
  <c r="P156" i="2"/>
  <c r="N156" i="2"/>
  <c r="P658" i="6" s="1"/>
  <c r="P152" i="2"/>
  <c r="N152" i="2"/>
  <c r="P640" i="6" s="1"/>
  <c r="P148" i="2"/>
  <c r="N148" i="2"/>
  <c r="P607" i="6" s="1"/>
  <c r="P144" i="2"/>
  <c r="N144" i="2"/>
  <c r="P598" i="6" s="1"/>
  <c r="P140" i="2"/>
  <c r="N140" i="2"/>
  <c r="P586" i="6" s="1"/>
  <c r="P136" i="2"/>
  <c r="N136" i="2"/>
  <c r="P571" i="6" s="1"/>
  <c r="P132" i="2"/>
  <c r="N132" i="2"/>
  <c r="P541" i="6" s="1"/>
  <c r="P128" i="2"/>
  <c r="N128" i="2"/>
  <c r="P520" i="6" s="1"/>
  <c r="P124" i="2"/>
  <c r="N124" i="2"/>
  <c r="P505" i="6" s="1"/>
  <c r="P120" i="2"/>
  <c r="N120" i="2"/>
  <c r="P493" i="6" s="1"/>
  <c r="P116" i="2"/>
  <c r="N116" i="2"/>
  <c r="P475" i="6" s="1"/>
  <c r="N112" i="2"/>
  <c r="P460" i="6" s="1"/>
  <c r="P112" i="2"/>
  <c r="P108" i="2"/>
  <c r="N108" i="2"/>
  <c r="P448" i="6" s="1"/>
  <c r="P104" i="2"/>
  <c r="N104" i="2"/>
  <c r="P433" i="6" s="1"/>
  <c r="P100" i="2"/>
  <c r="N100" i="2"/>
  <c r="P421" i="6" s="1"/>
  <c r="P95" i="2"/>
  <c r="N95" i="2"/>
  <c r="P406" i="6" s="1"/>
  <c r="P91" i="2"/>
  <c r="N91" i="2"/>
  <c r="P391" i="6" s="1"/>
  <c r="P87" i="2"/>
  <c r="N87" i="2"/>
  <c r="P376" i="6" s="1"/>
  <c r="P83" i="2"/>
  <c r="N83" i="2"/>
  <c r="P361" i="6" s="1"/>
  <c r="P79" i="2"/>
  <c r="N79" i="2"/>
  <c r="P340" i="6" s="1"/>
  <c r="P75" i="2"/>
  <c r="N75" i="2"/>
  <c r="P313" i="6" s="1"/>
  <c r="P71" i="2"/>
  <c r="N71" i="2"/>
  <c r="P295" i="6" s="1"/>
  <c r="P67" i="2"/>
  <c r="N67" i="2"/>
  <c r="P274" i="6" s="1"/>
  <c r="P63" i="2"/>
  <c r="N63" i="2"/>
  <c r="P259" i="6" s="1"/>
  <c r="P59" i="2"/>
  <c r="N59" i="2"/>
  <c r="P244" i="6" s="1"/>
  <c r="P55" i="2"/>
  <c r="N55" i="2"/>
  <c r="P232" i="6" s="1"/>
  <c r="P51" i="2"/>
  <c r="N51" i="2"/>
  <c r="P214" i="6" s="1"/>
  <c r="P47" i="2"/>
  <c r="N47" i="2"/>
  <c r="P196" i="6" s="1"/>
  <c r="P43" i="2"/>
  <c r="N43" i="2"/>
  <c r="P181" i="6" s="1"/>
  <c r="P39" i="2"/>
  <c r="N39" i="2"/>
  <c r="P166" i="6" s="1"/>
  <c r="P35" i="2"/>
  <c r="N35" i="2"/>
  <c r="P148" i="6" s="1"/>
  <c r="P31" i="2"/>
  <c r="N31" i="2"/>
  <c r="P136" i="6" s="1"/>
  <c r="P27" i="2"/>
  <c r="N27" i="2"/>
  <c r="P22" i="2"/>
  <c r="N22" i="2"/>
  <c r="P91" i="6" s="1"/>
  <c r="P18" i="2"/>
  <c r="N18" i="2"/>
  <c r="P73" i="6" s="1"/>
  <c r="P14" i="2"/>
  <c r="N14" i="2"/>
  <c r="P58" i="6" s="1"/>
  <c r="P10" i="2"/>
  <c r="N10" i="2"/>
  <c r="P37" i="6" s="1"/>
  <c r="P6" i="2"/>
  <c r="N6" i="2"/>
  <c r="P22" i="6" s="1"/>
  <c r="P309" i="2"/>
  <c r="N309" i="2"/>
  <c r="P325" i="6" s="1"/>
  <c r="P297" i="2"/>
  <c r="N297" i="2"/>
  <c r="P700" i="6" s="1"/>
  <c r="P264" i="2"/>
  <c r="N264" i="2"/>
  <c r="P304" i="6" s="1"/>
  <c r="P248" i="2"/>
  <c r="N248" i="2"/>
  <c r="P88" i="6" s="1"/>
  <c r="P232" i="2"/>
  <c r="N232" i="2"/>
  <c r="P958" i="6" s="1"/>
  <c r="P215" i="2"/>
  <c r="N215" i="2"/>
  <c r="P901" i="6" s="1"/>
  <c r="P199" i="2"/>
  <c r="N199" i="2"/>
  <c r="P835" i="6" s="1"/>
  <c r="P185" i="2"/>
  <c r="N185" i="2"/>
  <c r="P769" i="6" s="1"/>
  <c r="P173" i="2"/>
  <c r="N173" i="2"/>
  <c r="P727" i="6" s="1"/>
  <c r="P161" i="2"/>
  <c r="N161" i="2"/>
  <c r="P682" i="6" s="1"/>
  <c r="P149" i="2"/>
  <c r="N149" i="2"/>
  <c r="P631" i="6" s="1"/>
  <c r="P137" i="2"/>
  <c r="N137" i="2"/>
  <c r="P574" i="6" s="1"/>
  <c r="P125" i="2"/>
  <c r="N125" i="2"/>
  <c r="P511" i="6" s="1"/>
  <c r="P113" i="2"/>
  <c r="N113" i="2"/>
  <c r="P466" i="6" s="1"/>
  <c r="P101" i="2"/>
  <c r="N101" i="2"/>
  <c r="P424" i="6" s="1"/>
  <c r="P88" i="2"/>
  <c r="N88" i="2"/>
  <c r="P379" i="6" s="1"/>
  <c r="P323" i="2"/>
  <c r="N323" i="2"/>
  <c r="P868" i="6" s="1"/>
  <c r="P316" i="2"/>
  <c r="N316" i="2"/>
  <c r="P643" i="6" s="1"/>
  <c r="P283" i="2"/>
  <c r="N283" i="2"/>
  <c r="P646" i="6" s="1"/>
  <c r="P267" i="2"/>
  <c r="N267" i="2"/>
  <c r="P349" i="6" s="1"/>
  <c r="P256" i="2"/>
  <c r="N256" i="2"/>
  <c r="P220" i="6" s="1"/>
  <c r="P245" i="2"/>
  <c r="N245" i="2"/>
  <c r="P49" i="6" s="1"/>
  <c r="P235" i="2"/>
  <c r="N235" i="2"/>
  <c r="P967" i="6" s="1"/>
  <c r="P228" i="2"/>
  <c r="N228" i="2"/>
  <c r="P940" i="6" s="1"/>
  <c r="P223" i="2"/>
  <c r="N223" i="2"/>
  <c r="P928" i="6" s="1"/>
  <c r="P218" i="2"/>
  <c r="N218" i="2"/>
  <c r="P919" i="6" s="1"/>
  <c r="P212" i="2"/>
  <c r="N212" i="2"/>
  <c r="P892" i="6" s="1"/>
  <c r="P207" i="2"/>
  <c r="N207" i="2"/>
  <c r="P877" i="6" s="1"/>
  <c r="P202" i="2"/>
  <c r="N202" i="2"/>
  <c r="P847" i="6" s="1"/>
  <c r="P196" i="2"/>
  <c r="N196" i="2"/>
  <c r="P826" i="6" s="1"/>
  <c r="P191" i="2"/>
  <c r="N191" i="2"/>
  <c r="P811" i="6" s="1"/>
  <c r="P187" i="2"/>
  <c r="N187" i="2"/>
  <c r="P787" i="6" s="1"/>
  <c r="P183" i="2"/>
  <c r="N183" i="2"/>
  <c r="P760" i="6" s="1"/>
  <c r="P179" i="2"/>
  <c r="N179" i="2"/>
  <c r="P745" i="6" s="1"/>
  <c r="P175" i="2"/>
  <c r="N175" i="2"/>
  <c r="P733" i="6" s="1"/>
  <c r="P171" i="2"/>
  <c r="N171" i="2"/>
  <c r="P721" i="6" s="1"/>
  <c r="P167" i="2"/>
  <c r="N167" i="2"/>
  <c r="P709" i="6" s="1"/>
  <c r="P163" i="2"/>
  <c r="N163" i="2"/>
  <c r="P688" i="6" s="1"/>
  <c r="P159" i="2"/>
  <c r="N159" i="2"/>
  <c r="P670" i="6" s="1"/>
  <c r="P155" i="2"/>
  <c r="N155" i="2"/>
  <c r="P655" i="6" s="1"/>
  <c r="P151" i="2"/>
  <c r="N151" i="2"/>
  <c r="P637" i="6" s="1"/>
  <c r="P147" i="2"/>
  <c r="N147" i="2"/>
  <c r="P601" i="6" s="1"/>
  <c r="P143" i="2"/>
  <c r="N143" i="2"/>
  <c r="P595" i="6" s="1"/>
  <c r="P139" i="2"/>
  <c r="N139" i="2"/>
  <c r="P583" i="6" s="1"/>
  <c r="P135" i="2"/>
  <c r="N135" i="2"/>
  <c r="P565" i="6" s="1"/>
  <c r="P131" i="2"/>
  <c r="N131" i="2"/>
  <c r="P529" i="6" s="1"/>
  <c r="P127" i="2"/>
  <c r="N127" i="2"/>
  <c r="P517" i="6" s="1"/>
  <c r="P123" i="2"/>
  <c r="N123" i="2"/>
  <c r="P119" i="2"/>
  <c r="N119" i="2"/>
  <c r="P490" i="6" s="1"/>
  <c r="P115" i="2"/>
  <c r="N115" i="2"/>
  <c r="P472" i="6" s="1"/>
  <c r="P111" i="2"/>
  <c r="N111" i="2"/>
  <c r="P457" i="6" s="1"/>
  <c r="P107" i="2"/>
  <c r="N107" i="2"/>
  <c r="P445" i="6" s="1"/>
  <c r="P103" i="2"/>
  <c r="N103" i="2"/>
  <c r="P430" i="6" s="1"/>
  <c r="P99" i="2"/>
  <c r="N99" i="2"/>
  <c r="P418" i="6" s="1"/>
  <c r="P94" i="2"/>
  <c r="N94" i="2"/>
  <c r="P400" i="6" s="1"/>
  <c r="P90" i="2"/>
  <c r="N90" i="2"/>
  <c r="P388" i="6" s="1"/>
  <c r="P86" i="2"/>
  <c r="N86" i="2"/>
  <c r="P373" i="6" s="1"/>
  <c r="P82" i="2"/>
  <c r="N82" i="2"/>
  <c r="P358" i="6" s="1"/>
  <c r="P78" i="2"/>
  <c r="N78" i="2"/>
  <c r="P337" i="6" s="1"/>
  <c r="P74" i="2"/>
  <c r="N74" i="2"/>
  <c r="P70" i="2"/>
  <c r="N70" i="2"/>
  <c r="P283" i="6" s="1"/>
  <c r="P66" i="2"/>
  <c r="N66" i="2"/>
  <c r="P271" i="6" s="1"/>
  <c r="P62" i="2"/>
  <c r="N62" i="2"/>
  <c r="P256" i="6" s="1"/>
  <c r="P58" i="2"/>
  <c r="N58" i="2"/>
  <c r="P235" i="6" s="1"/>
  <c r="P54" i="2"/>
  <c r="N54" i="2"/>
  <c r="P229" i="6" s="1"/>
  <c r="P50" i="2"/>
  <c r="N50" i="2"/>
  <c r="P205" i="6" s="1"/>
  <c r="P46" i="2"/>
  <c r="N46" i="2"/>
  <c r="P193" i="6" s="1"/>
  <c r="P42" i="2"/>
  <c r="N42" i="2"/>
  <c r="P178" i="6" s="1"/>
  <c r="P38" i="2"/>
  <c r="N38" i="2"/>
  <c r="P160" i="6" s="1"/>
  <c r="P34" i="2"/>
  <c r="N34" i="2"/>
  <c r="P145" i="6" s="1"/>
  <c r="P30" i="2"/>
  <c r="N30" i="2"/>
  <c r="P127" i="6" s="1"/>
  <c r="P26" i="2"/>
  <c r="N26" i="2"/>
  <c r="P112" i="6" s="1"/>
  <c r="P21" i="2"/>
  <c r="N21" i="2"/>
  <c r="P17" i="2"/>
  <c r="N17" i="2"/>
  <c r="P70" i="6" s="1"/>
  <c r="P13" i="2"/>
  <c r="N13" i="2"/>
  <c r="P55" i="6" s="1"/>
  <c r="P9" i="2"/>
  <c r="N9" i="2"/>
  <c r="P34" i="6" s="1"/>
  <c r="P5" i="2"/>
  <c r="N5" i="2"/>
  <c r="P19" i="6" s="1"/>
  <c r="P318" i="2"/>
  <c r="N318" i="2"/>
  <c r="P754" i="6" s="1"/>
  <c r="P279" i="2"/>
  <c r="N279" i="2"/>
  <c r="P559" i="6" s="1"/>
  <c r="P259" i="2"/>
  <c r="N259" i="2"/>
  <c r="P268" i="6" s="1"/>
  <c r="P243" i="2"/>
  <c r="N243" i="2"/>
  <c r="P31" i="6" s="1"/>
  <c r="P226" i="2"/>
  <c r="N226" i="2"/>
  <c r="P916" i="6" s="1"/>
  <c r="P210" i="2"/>
  <c r="N210" i="2"/>
  <c r="P886" i="6" s="1"/>
  <c r="P194" i="2"/>
  <c r="N194" i="2"/>
  <c r="P820" i="6" s="1"/>
  <c r="P181" i="2"/>
  <c r="N181" i="2"/>
  <c r="P751" i="6" s="1"/>
  <c r="P165" i="2"/>
  <c r="N165" i="2"/>
  <c r="P153" i="2"/>
  <c r="N153" i="2"/>
  <c r="P649" i="6" s="1"/>
  <c r="P141" i="2"/>
  <c r="N141" i="2"/>
  <c r="P592" i="6" s="1"/>
  <c r="P133" i="2"/>
  <c r="N133" i="2"/>
  <c r="P550" i="6" s="1"/>
  <c r="P117" i="2"/>
  <c r="N117" i="2"/>
  <c r="P478" i="6" s="1"/>
  <c r="P105" i="2"/>
  <c r="N105" i="2"/>
  <c r="P439" i="6" s="1"/>
  <c r="P92" i="2"/>
  <c r="N92" i="2"/>
  <c r="P394" i="6" s="1"/>
  <c r="P80" i="2"/>
  <c r="N80" i="2"/>
  <c r="P352" i="6" s="1"/>
  <c r="P72" i="2"/>
  <c r="N72" i="2"/>
  <c r="P301" i="6" s="1"/>
  <c r="P312" i="2"/>
  <c r="N312" i="2"/>
  <c r="P544" i="6" s="1"/>
  <c r="P307" i="2"/>
  <c r="N307" i="2"/>
  <c r="P275" i="2"/>
  <c r="N275" i="2"/>
  <c r="P538" i="6" s="1"/>
  <c r="P261" i="2"/>
  <c r="N261" i="2"/>
  <c r="P292" i="6" s="1"/>
  <c r="P251" i="2"/>
  <c r="N251" i="2"/>
  <c r="P172" i="6" s="1"/>
  <c r="P240" i="2"/>
  <c r="N240" i="2"/>
  <c r="P613" i="6" s="1"/>
  <c r="P322" i="2"/>
  <c r="N322" i="2"/>
  <c r="P853" i="6" s="1"/>
  <c r="P311" i="2"/>
  <c r="N311" i="2"/>
  <c r="P532" i="6" s="1"/>
  <c r="P321" i="2"/>
  <c r="N321" i="2"/>
  <c r="P802" i="6" s="1"/>
  <c r="P315" i="2"/>
  <c r="N315" i="2"/>
  <c r="P625" i="6" s="1"/>
  <c r="P303" i="2"/>
  <c r="N303" i="2"/>
  <c r="P154" i="6" s="1"/>
  <c r="P281" i="2"/>
  <c r="N281" i="2"/>
  <c r="P616" i="6" s="1"/>
  <c r="P272" i="2"/>
  <c r="N272" i="2"/>
  <c r="P481" i="6" s="1"/>
  <c r="P265" i="2"/>
  <c r="N265" i="2"/>
  <c r="P343" i="6" s="1"/>
  <c r="P260" i="2"/>
  <c r="N260" i="2"/>
  <c r="P289" i="6" s="1"/>
  <c r="P255" i="2"/>
  <c r="N255" i="2"/>
  <c r="P211" i="6" s="1"/>
  <c r="P249" i="2"/>
  <c r="N249" i="2"/>
  <c r="P100" i="6" s="1"/>
  <c r="P244" i="2"/>
  <c r="N244" i="2"/>
  <c r="P40" i="6" s="1"/>
  <c r="P239" i="2"/>
  <c r="N239" i="2"/>
  <c r="P979" i="6" s="1"/>
  <c r="P233" i="2"/>
  <c r="N233" i="2"/>
  <c r="P961" i="6" s="1"/>
  <c r="P227" i="2"/>
  <c r="N227" i="2"/>
  <c r="P937" i="6" s="1"/>
  <c r="P222" i="2"/>
  <c r="N222" i="2"/>
  <c r="P925" i="6" s="1"/>
  <c r="P216" i="2"/>
  <c r="N216" i="2"/>
  <c r="P904" i="6" s="1"/>
  <c r="P211" i="2"/>
  <c r="N211" i="2"/>
  <c r="P889" i="6" s="1"/>
  <c r="P206" i="2"/>
  <c r="N206" i="2"/>
  <c r="P871" i="6" s="1"/>
  <c r="P200" i="2"/>
  <c r="N200" i="2"/>
  <c r="P841" i="6" s="1"/>
  <c r="P195" i="2"/>
  <c r="N195" i="2"/>
  <c r="P823" i="6" s="1"/>
  <c r="P190" i="2"/>
  <c r="N190" i="2"/>
  <c r="P778" i="6" s="1"/>
  <c r="P186" i="2"/>
  <c r="N186" i="2"/>
  <c r="P775" i="6" s="1"/>
  <c r="P182" i="2"/>
  <c r="N182" i="2"/>
  <c r="P757" i="6" s="1"/>
  <c r="P178" i="2"/>
  <c r="N178" i="2"/>
  <c r="P742" i="6" s="1"/>
  <c r="P174" i="2"/>
  <c r="N174" i="2"/>
  <c r="P730" i="6" s="1"/>
  <c r="P170" i="2"/>
  <c r="N170" i="2"/>
  <c r="P718" i="6" s="1"/>
  <c r="P166" i="2"/>
  <c r="N166" i="2"/>
  <c r="P703" i="6" s="1"/>
  <c r="P162" i="2"/>
  <c r="N162" i="2"/>
  <c r="P685" i="6" s="1"/>
  <c r="P158" i="2"/>
  <c r="N158" i="2"/>
  <c r="P667" i="6" s="1"/>
  <c r="O651" i="6"/>
  <c r="L154" i="2"/>
  <c r="P651" i="6" s="1"/>
  <c r="P150" i="2"/>
  <c r="N150" i="2"/>
  <c r="P634" i="6" s="1"/>
  <c r="P146" i="2"/>
  <c r="N146" i="2"/>
  <c r="P622" i="6" s="1"/>
  <c r="P142" i="2"/>
  <c r="N142" i="2"/>
  <c r="P610" i="6" s="1"/>
  <c r="P138" i="2"/>
  <c r="N138" i="2"/>
  <c r="P580" i="6" s="1"/>
  <c r="P134" i="2"/>
  <c r="N134" i="2"/>
  <c r="P553" i="6" s="1"/>
  <c r="P130" i="2"/>
  <c r="N130" i="2"/>
  <c r="P526" i="6" s="1"/>
  <c r="P126" i="2"/>
  <c r="N126" i="2"/>
  <c r="P514" i="6" s="1"/>
  <c r="P122" i="2"/>
  <c r="N122" i="2"/>
  <c r="P499" i="6" s="1"/>
  <c r="P118" i="2"/>
  <c r="N118" i="2"/>
  <c r="P487" i="6" s="1"/>
  <c r="P114" i="2"/>
  <c r="N114" i="2"/>
  <c r="P469" i="6" s="1"/>
  <c r="P110" i="2"/>
  <c r="N110" i="2"/>
  <c r="P454" i="6" s="1"/>
  <c r="P106" i="2"/>
  <c r="N106" i="2"/>
  <c r="P442" i="6" s="1"/>
  <c r="P102" i="2"/>
  <c r="N102" i="2"/>
  <c r="P427" i="6" s="1"/>
  <c r="P98" i="2"/>
  <c r="N98" i="2"/>
  <c r="P415" i="6" s="1"/>
  <c r="P93" i="2"/>
  <c r="N93" i="2"/>
  <c r="P397" i="6" s="1"/>
  <c r="P89" i="2"/>
  <c r="N89" i="2"/>
  <c r="P382" i="6" s="1"/>
  <c r="P85" i="2"/>
  <c r="N85" i="2"/>
  <c r="P370" i="6" s="1"/>
  <c r="P81" i="2"/>
  <c r="N81" i="2"/>
  <c r="P355" i="6" s="1"/>
  <c r="P77" i="2"/>
  <c r="N77" i="2"/>
  <c r="P331" i="6" s="1"/>
  <c r="P73" i="2"/>
  <c r="N73" i="2"/>
  <c r="P307" i="6" s="1"/>
  <c r="P69" i="2"/>
  <c r="N69" i="2"/>
  <c r="P280" i="6" s="1"/>
  <c r="P65" i="2"/>
  <c r="N65" i="2"/>
  <c r="P265" i="6" s="1"/>
  <c r="P61" i="2"/>
  <c r="N61" i="2"/>
  <c r="P250" i="6" s="1"/>
  <c r="P57" i="2"/>
  <c r="N57" i="2"/>
  <c r="P241" i="6" s="1"/>
  <c r="P53" i="2"/>
  <c r="N53" i="2"/>
  <c r="P223" i="6" s="1"/>
  <c r="P49" i="2"/>
  <c r="N49" i="2"/>
  <c r="P202" i="6" s="1"/>
  <c r="P45" i="2"/>
  <c r="N45" i="2"/>
  <c r="P187" i="6" s="1"/>
  <c r="P41" i="2"/>
  <c r="N41" i="2"/>
  <c r="P175" i="6" s="1"/>
  <c r="P37" i="2"/>
  <c r="N37" i="2"/>
  <c r="P157" i="6" s="1"/>
  <c r="P33" i="2"/>
  <c r="N33" i="2"/>
  <c r="P142" i="6" s="1"/>
  <c r="P29" i="2"/>
  <c r="N29" i="2"/>
  <c r="P121" i="6" s="1"/>
  <c r="P25" i="2"/>
  <c r="N25" i="2"/>
  <c r="P109" i="6" s="1"/>
  <c r="P20" i="2"/>
  <c r="N20" i="2"/>
  <c r="P79" i="6" s="1"/>
  <c r="P16" i="2"/>
  <c r="N16" i="2"/>
  <c r="P67" i="6" s="1"/>
  <c r="P12" i="2"/>
  <c r="N12" i="2"/>
  <c r="P52" i="6" s="1"/>
  <c r="P8" i="2"/>
  <c r="N8" i="2"/>
  <c r="P28" i="6" s="1"/>
  <c r="O738" i="6"/>
  <c r="O690" i="6"/>
  <c r="O405" i="6"/>
  <c r="O339" i="6"/>
  <c r="O273" i="6"/>
  <c r="O12" i="6"/>
  <c r="O177" i="6"/>
  <c r="O465" i="6"/>
  <c r="O174" i="6"/>
  <c r="O819" i="6"/>
  <c r="O675" i="6"/>
  <c r="O354" i="6"/>
  <c r="O762" i="6"/>
  <c r="O48" i="6"/>
  <c r="O429" i="6"/>
  <c r="O717" i="6"/>
  <c r="O615" i="6"/>
  <c r="O960" i="6"/>
  <c r="O756" i="6"/>
  <c r="O666" i="6"/>
  <c r="O633" i="6"/>
  <c r="O486" i="6"/>
  <c r="O396" i="6"/>
  <c r="O222" i="6"/>
  <c r="O120" i="6"/>
  <c r="O18" i="6"/>
  <c r="O324" i="6"/>
  <c r="O303" i="6"/>
  <c r="O957" i="6"/>
  <c r="O792" i="6"/>
  <c r="O630" i="6"/>
  <c r="O450" i="6"/>
  <c r="O423" i="6"/>
  <c r="O393" i="6"/>
  <c r="O276" i="6"/>
  <c r="O183" i="6"/>
  <c r="O150" i="6"/>
  <c r="O51" i="6"/>
  <c r="O879" i="6"/>
  <c r="O831" i="6"/>
  <c r="O606" i="6"/>
  <c r="O540" i="6"/>
  <c r="O420" i="6"/>
  <c r="O243" i="6"/>
  <c r="O213" i="6"/>
  <c r="O147" i="6"/>
  <c r="O600" i="6"/>
  <c r="O204" i="6"/>
  <c r="O72" i="6"/>
  <c r="J154" i="2"/>
  <c r="J164" i="2"/>
  <c r="J67" i="2"/>
  <c r="J4" i="2"/>
  <c r="J42" i="2"/>
  <c r="J177" i="2"/>
  <c r="J95" i="2"/>
  <c r="J79" i="2"/>
  <c r="G288" i="8"/>
  <c r="L288" i="2" s="1"/>
  <c r="P765" i="6" s="1"/>
  <c r="G301" i="8"/>
  <c r="L301" i="2" s="1"/>
  <c r="P102" i="6" s="1"/>
  <c r="G293" i="8"/>
  <c r="L293" i="2" s="1"/>
  <c r="P837" i="6" s="1"/>
  <c r="G269" i="8"/>
  <c r="L269" i="2" s="1"/>
  <c r="P402" i="6" s="1"/>
  <c r="G292" i="8"/>
  <c r="L292" i="2" s="1"/>
  <c r="P807" i="6" s="1"/>
  <c r="G326" i="8"/>
  <c r="L326" i="2" s="1"/>
  <c r="P588" i="6" s="1"/>
  <c r="G285" i="8"/>
  <c r="L285" i="2" s="1"/>
  <c r="P678" i="6" s="1"/>
  <c r="G273" i="8"/>
  <c r="L273" i="2" s="1"/>
  <c r="P483" i="6" s="1"/>
  <c r="G302" i="8"/>
  <c r="L302" i="2" s="1"/>
  <c r="P132" i="6" s="1"/>
  <c r="G324" i="8"/>
  <c r="L324" i="2" s="1"/>
  <c r="P948" i="6" s="1"/>
  <c r="G284" i="8"/>
  <c r="L284" i="2" s="1"/>
  <c r="P672" i="6" s="1"/>
  <c r="G296" i="8"/>
  <c r="L296" i="2" s="1"/>
  <c r="P873" i="6" s="1"/>
  <c r="G277" i="8"/>
  <c r="L277" i="2" s="1"/>
  <c r="P534" i="6" s="1"/>
  <c r="G280" i="8"/>
  <c r="L280" i="2" s="1"/>
  <c r="P576" i="6" s="1"/>
  <c r="G300" i="8"/>
  <c r="L300" i="2" s="1"/>
  <c r="P96" i="6" s="1"/>
  <c r="G325" i="8"/>
  <c r="L325" i="2" s="1"/>
  <c r="P129" i="6" s="1"/>
  <c r="G320" i="8"/>
  <c r="L320" i="2" s="1"/>
  <c r="P783" i="6" s="1"/>
  <c r="G310" i="8"/>
  <c r="L310" i="2" s="1"/>
  <c r="P780" i="6" s="1"/>
  <c r="G305" i="8"/>
  <c r="L305" i="2" s="1"/>
  <c r="P285" i="6" s="1"/>
  <c r="G299" i="8"/>
  <c r="L299" i="2" s="1"/>
  <c r="P45" i="6" s="1"/>
  <c r="G295" i="8"/>
  <c r="L295" i="2" s="1"/>
  <c r="P864" i="6" s="1"/>
  <c r="G291" i="8"/>
  <c r="L291" i="2" s="1"/>
  <c r="P804" i="6" s="1"/>
  <c r="G287" i="8"/>
  <c r="L287" i="2" s="1"/>
  <c r="P705" i="6" s="1"/>
  <c r="G304" i="8"/>
  <c r="L304" i="2" s="1"/>
  <c r="P252" i="6" s="1"/>
  <c r="G298" i="8"/>
  <c r="L298" i="2" s="1"/>
  <c r="P945" i="6" s="1"/>
  <c r="G294" i="8"/>
  <c r="L294" i="2" s="1"/>
  <c r="P855" i="6" s="1"/>
  <c r="G290" i="8"/>
  <c r="L290" i="2" s="1"/>
  <c r="P798" i="6" s="1"/>
  <c r="G286" i="8"/>
  <c r="L286" i="2" s="1"/>
  <c r="P696" i="6" s="1"/>
  <c r="G282" i="8"/>
  <c r="L282" i="2" s="1"/>
  <c r="P603" i="6" s="1"/>
  <c r="G278" i="8"/>
  <c r="L278" i="2" s="1"/>
  <c r="P555" i="6" s="1"/>
  <c r="G274" i="8"/>
  <c r="L274" i="2" s="1"/>
  <c r="P507" i="6" s="1"/>
  <c r="G270" i="8"/>
  <c r="L270" i="2" s="1"/>
  <c r="P435" i="6" s="1"/>
  <c r="G266" i="8"/>
  <c r="L266" i="2" s="1"/>
  <c r="P345" i="6" s="1"/>
  <c r="G262" i="8"/>
  <c r="L262" i="2" s="1"/>
  <c r="P297" i="6" s="1"/>
  <c r="G258" i="8"/>
  <c r="L258" i="2" s="1"/>
  <c r="P567" i="6" s="1"/>
  <c r="G254" i="8"/>
  <c r="L254" i="2" s="1"/>
  <c r="P207" i="6" s="1"/>
  <c r="G250" i="8"/>
  <c r="L250" i="2" s="1"/>
  <c r="P123" i="6" s="1"/>
  <c r="G246" i="8"/>
  <c r="L246" i="2" s="1"/>
  <c r="P60" i="6" s="1"/>
  <c r="G242" i="8"/>
  <c r="L242" i="2" s="1"/>
  <c r="P384" i="6" s="1"/>
  <c r="G238" i="8"/>
  <c r="L238" i="2" s="1"/>
  <c r="P975" i="6" s="1"/>
  <c r="G234" i="8"/>
  <c r="L234" i="2" s="1"/>
  <c r="P963" i="6" s="1"/>
  <c r="G230" i="8"/>
  <c r="L229" i="2" s="1"/>
  <c r="P942" i="6" s="1"/>
  <c r="G226" i="8"/>
  <c r="L225" i="2" s="1"/>
  <c r="P933" i="6" s="1"/>
  <c r="G222" i="8"/>
  <c r="L221" i="2" s="1"/>
  <c r="P921" i="6" s="1"/>
  <c r="G218" i="8"/>
  <c r="L217" i="2" s="1"/>
  <c r="P906" i="6" s="1"/>
  <c r="G214" i="8"/>
  <c r="L213" i="2" s="1"/>
  <c r="P894" i="6" s="1"/>
  <c r="G210" i="8"/>
  <c r="L209" i="2" s="1"/>
  <c r="P882" i="6" s="1"/>
  <c r="G206" i="8"/>
  <c r="L205" i="2" s="1"/>
  <c r="P861" i="6" s="1"/>
  <c r="G202" i="8"/>
  <c r="L201" i="2" s="1"/>
  <c r="P843" i="6" s="1"/>
  <c r="G198" i="8"/>
  <c r="L197" i="2" s="1"/>
  <c r="P828" i="6" s="1"/>
  <c r="G194" i="8"/>
  <c r="L193" i="2" s="1"/>
  <c r="P816" i="6" s="1"/>
  <c r="E3" i="8"/>
  <c r="C3" i="8"/>
  <c r="R27" i="2" l="1"/>
  <c r="S27" i="2" s="1"/>
  <c r="P115" i="6"/>
  <c r="R165" i="2"/>
  <c r="S165" i="2" s="1"/>
  <c r="P694" i="6"/>
  <c r="R21" i="2"/>
  <c r="S21" i="2" s="1"/>
  <c r="P85" i="6"/>
  <c r="R307" i="2"/>
  <c r="S307" i="2" s="1"/>
  <c r="P322" i="6"/>
  <c r="R74" i="2"/>
  <c r="S74" i="2" s="1"/>
  <c r="P310" i="6"/>
  <c r="R123" i="2"/>
  <c r="S123" i="2" s="1"/>
  <c r="P502" i="6"/>
  <c r="P193" i="2"/>
  <c r="N193" i="2"/>
  <c r="P817" i="6" s="1"/>
  <c r="P242" i="2"/>
  <c r="N242" i="2"/>
  <c r="P385" i="6" s="1"/>
  <c r="P290" i="2"/>
  <c r="N290" i="2"/>
  <c r="P799" i="6" s="1"/>
  <c r="P300" i="2"/>
  <c r="N300" i="2"/>
  <c r="P97" i="6" s="1"/>
  <c r="P293" i="2"/>
  <c r="N293" i="2"/>
  <c r="P838" i="6" s="1"/>
  <c r="P229" i="2"/>
  <c r="N229" i="2"/>
  <c r="P943" i="6" s="1"/>
  <c r="P278" i="2"/>
  <c r="N278" i="2"/>
  <c r="P556" i="6" s="1"/>
  <c r="P310" i="2"/>
  <c r="N310" i="2"/>
  <c r="P781" i="6" s="1"/>
  <c r="P280" i="2"/>
  <c r="N280" i="2"/>
  <c r="P577" i="6" s="1"/>
  <c r="P324" i="2"/>
  <c r="N324" i="2"/>
  <c r="P949" i="6" s="1"/>
  <c r="P326" i="2"/>
  <c r="N326" i="2"/>
  <c r="P589" i="6" s="1"/>
  <c r="P301" i="2"/>
  <c r="N301" i="2"/>
  <c r="P103" i="6" s="1"/>
  <c r="P225" i="2"/>
  <c r="N225" i="2"/>
  <c r="P934" i="6" s="1"/>
  <c r="P258" i="2"/>
  <c r="N258" i="2"/>
  <c r="P568" i="6" s="1"/>
  <c r="P305" i="2"/>
  <c r="N305" i="2"/>
  <c r="P286" i="6" s="1"/>
  <c r="P285" i="2"/>
  <c r="N285" i="2"/>
  <c r="P679" i="6" s="1"/>
  <c r="P154" i="2"/>
  <c r="N154" i="2"/>
  <c r="P652" i="6" s="1"/>
  <c r="P213" i="2"/>
  <c r="N213" i="2"/>
  <c r="P895" i="6" s="1"/>
  <c r="P262" i="2"/>
  <c r="N262" i="2"/>
  <c r="P298" i="6" s="1"/>
  <c r="P291" i="2"/>
  <c r="N291" i="2"/>
  <c r="P805" i="6" s="1"/>
  <c r="P217" i="2"/>
  <c r="N217" i="2"/>
  <c r="P907" i="6" s="1"/>
  <c r="P234" i="2"/>
  <c r="N234" i="2"/>
  <c r="P964" i="6" s="1"/>
  <c r="P250" i="2"/>
  <c r="N250" i="2"/>
  <c r="P124" i="6" s="1"/>
  <c r="P266" i="2"/>
  <c r="N266" i="2"/>
  <c r="P346" i="6" s="1"/>
  <c r="P282" i="2"/>
  <c r="N282" i="2"/>
  <c r="P604" i="6" s="1"/>
  <c r="P298" i="2"/>
  <c r="N298" i="2"/>
  <c r="P946" i="6" s="1"/>
  <c r="P295" i="2"/>
  <c r="N295" i="2"/>
  <c r="P865" i="6" s="1"/>
  <c r="P320" i="2"/>
  <c r="N320" i="2"/>
  <c r="P784" i="6" s="1"/>
  <c r="P277" i="2"/>
  <c r="N277" i="2"/>
  <c r="P535" i="6" s="1"/>
  <c r="P302" i="2"/>
  <c r="N302" i="2"/>
  <c r="P133" i="6" s="1"/>
  <c r="P292" i="2"/>
  <c r="N292" i="2"/>
  <c r="P808" i="6" s="1"/>
  <c r="P288" i="2"/>
  <c r="N288" i="2"/>
  <c r="P766" i="6" s="1"/>
  <c r="P209" i="2"/>
  <c r="N209" i="2"/>
  <c r="P883" i="6" s="1"/>
  <c r="P274" i="2"/>
  <c r="N274" i="2"/>
  <c r="P508" i="6" s="1"/>
  <c r="P287" i="2"/>
  <c r="N287" i="2"/>
  <c r="P706" i="6" s="1"/>
  <c r="P284" i="2"/>
  <c r="N284" i="2"/>
  <c r="P673" i="6" s="1"/>
  <c r="P197" i="2"/>
  <c r="N197" i="2"/>
  <c r="P829" i="6" s="1"/>
  <c r="P246" i="2"/>
  <c r="N246" i="2"/>
  <c r="P61" i="6" s="1"/>
  <c r="P294" i="2"/>
  <c r="N294" i="2"/>
  <c r="P856" i="6" s="1"/>
  <c r="P201" i="2"/>
  <c r="N201" i="2"/>
  <c r="P844" i="6" s="1"/>
  <c r="P205" i="2"/>
  <c r="N205" i="2"/>
  <c r="P862" i="6" s="1"/>
  <c r="P221" i="2"/>
  <c r="N221" i="2"/>
  <c r="P922" i="6" s="1"/>
  <c r="P238" i="2"/>
  <c r="N238" i="2"/>
  <c r="P254" i="2"/>
  <c r="N254" i="2"/>
  <c r="P208" i="6" s="1"/>
  <c r="P270" i="2"/>
  <c r="N270" i="2"/>
  <c r="P436" i="6" s="1"/>
  <c r="P286" i="2"/>
  <c r="N286" i="2"/>
  <c r="P697" i="6" s="1"/>
  <c r="P304" i="2"/>
  <c r="N304" i="2"/>
  <c r="P253" i="6" s="1"/>
  <c r="P299" i="2"/>
  <c r="N299" i="2"/>
  <c r="P46" i="6" s="1"/>
  <c r="P325" i="2"/>
  <c r="N325" i="2"/>
  <c r="P130" i="6" s="1"/>
  <c r="P296" i="2"/>
  <c r="N296" i="2"/>
  <c r="P874" i="6" s="1"/>
  <c r="P273" i="2"/>
  <c r="N273" i="2"/>
  <c r="P484" i="6" s="1"/>
  <c r="P269" i="2"/>
  <c r="N269" i="2"/>
  <c r="P403" i="6" s="1"/>
  <c r="R177" i="2"/>
  <c r="S177" i="2" s="1"/>
  <c r="R154" i="2"/>
  <c r="S154" i="2" s="1"/>
  <c r="R79" i="2"/>
  <c r="S79" i="2" s="1"/>
  <c r="R42" i="2"/>
  <c r="S42" i="2" s="1"/>
  <c r="R67" i="2"/>
  <c r="S67" i="2" s="1"/>
  <c r="R95" i="2"/>
  <c r="S95" i="2" s="1"/>
  <c r="R164" i="2"/>
  <c r="S164" i="2" s="1"/>
  <c r="J115" i="2"/>
  <c r="O471" i="6"/>
  <c r="J230" i="2"/>
  <c r="O951" i="6"/>
  <c r="J20" i="2"/>
  <c r="O78" i="6"/>
  <c r="J84" i="2"/>
  <c r="O363" i="6"/>
  <c r="O726" i="6"/>
  <c r="O885" i="6"/>
  <c r="O189" i="6"/>
  <c r="O186" i="6"/>
  <c r="O330" i="6"/>
  <c r="O453" i="6"/>
  <c r="O609" i="6"/>
  <c r="J174" i="2"/>
  <c r="O729" i="6"/>
  <c r="J211" i="2"/>
  <c r="O888" i="6"/>
  <c r="J255" i="2"/>
  <c r="O210" i="6"/>
  <c r="J311" i="2"/>
  <c r="O531" i="6"/>
  <c r="J303" i="2"/>
  <c r="O153" i="6"/>
  <c r="J22" i="2"/>
  <c r="O90" i="6"/>
  <c r="J54" i="2"/>
  <c r="O228" i="6"/>
  <c r="J86" i="2"/>
  <c r="O372" i="6"/>
  <c r="J119" i="2"/>
  <c r="O489" i="6"/>
  <c r="J151" i="2"/>
  <c r="O636" i="6"/>
  <c r="J183" i="2"/>
  <c r="O759" i="6"/>
  <c r="J223" i="2"/>
  <c r="O927" i="6"/>
  <c r="J267" i="2"/>
  <c r="O348" i="6"/>
  <c r="J152" i="2"/>
  <c r="O639" i="6"/>
  <c r="J224" i="2"/>
  <c r="O930" i="6"/>
  <c r="J185" i="2"/>
  <c r="O768" i="6"/>
  <c r="J271" i="2"/>
  <c r="O462" i="6"/>
  <c r="J49" i="2"/>
  <c r="O201" i="6"/>
  <c r="J114" i="2"/>
  <c r="O468" i="6"/>
  <c r="J206" i="2"/>
  <c r="O870" i="6"/>
  <c r="J15" i="2"/>
  <c r="O63" i="6"/>
  <c r="J47" i="2"/>
  <c r="O195" i="6"/>
  <c r="J87" i="2"/>
  <c r="O375" i="6"/>
  <c r="J136" i="2"/>
  <c r="O570" i="6"/>
  <c r="J192" i="2"/>
  <c r="O813" i="6"/>
  <c r="J289" i="2"/>
  <c r="O771" i="6"/>
  <c r="J237" i="2"/>
  <c r="O972" i="6"/>
  <c r="J17" i="2"/>
  <c r="O69" i="6"/>
  <c r="J73" i="2"/>
  <c r="O306" i="6"/>
  <c r="J138" i="2"/>
  <c r="O579" i="6"/>
  <c r="J260" i="2"/>
  <c r="O288" i="6"/>
  <c r="J32" i="2"/>
  <c r="O138" i="6"/>
  <c r="J64" i="2"/>
  <c r="O261" i="6"/>
  <c r="J97" i="2"/>
  <c r="O411" i="6"/>
  <c r="J129" i="2"/>
  <c r="O522" i="6"/>
  <c r="J161" i="2"/>
  <c r="O681" i="6"/>
  <c r="O340" i="6"/>
  <c r="O178" i="6"/>
  <c r="J34" i="2"/>
  <c r="O144" i="6"/>
  <c r="J187" i="2"/>
  <c r="O786" i="6"/>
  <c r="J275" i="2"/>
  <c r="O537" i="6"/>
  <c r="J83" i="2"/>
  <c r="O360" i="6"/>
  <c r="O474" i="6"/>
  <c r="O546" i="6"/>
  <c r="J52" i="2"/>
  <c r="O216" i="6"/>
  <c r="O477" i="6"/>
  <c r="O765" i="6"/>
  <c r="O406" i="6"/>
  <c r="O36" i="6"/>
  <c r="O387" i="6"/>
  <c r="O528" i="6"/>
  <c r="O687" i="6"/>
  <c r="O825" i="6"/>
  <c r="O612" i="6"/>
  <c r="O42" i="6"/>
  <c r="O390" i="6"/>
  <c r="O504" i="6"/>
  <c r="O657" i="6"/>
  <c r="O15" i="6"/>
  <c r="O327" i="6"/>
  <c r="O117" i="6"/>
  <c r="O246" i="6"/>
  <c r="O510" i="6"/>
  <c r="O663" i="6"/>
  <c r="O750" i="6"/>
  <c r="J220" i="2"/>
  <c r="O912" i="6"/>
  <c r="J146" i="2"/>
  <c r="O621" i="6"/>
  <c r="O54" i="6"/>
  <c r="O369" i="6"/>
  <c r="J222" i="2"/>
  <c r="O924" i="6"/>
  <c r="J265" i="2"/>
  <c r="O342" i="6"/>
  <c r="J312" i="2"/>
  <c r="O543" i="6"/>
  <c r="J323" i="2"/>
  <c r="O867" i="6"/>
  <c r="J30" i="2"/>
  <c r="O126" i="6"/>
  <c r="J62" i="2"/>
  <c r="O255" i="6"/>
  <c r="J94" i="2"/>
  <c r="O399" i="6"/>
  <c r="J127" i="2"/>
  <c r="O516" i="6"/>
  <c r="J159" i="2"/>
  <c r="O669" i="6"/>
  <c r="J191" i="2"/>
  <c r="O810" i="6"/>
  <c r="J235" i="2"/>
  <c r="O966" i="6"/>
  <c r="J283" i="2"/>
  <c r="O645" i="6"/>
  <c r="J168" i="2"/>
  <c r="O711" i="6"/>
  <c r="J247" i="2"/>
  <c r="O81" i="6"/>
  <c r="J204" i="2"/>
  <c r="O858" i="6"/>
  <c r="J318" i="2"/>
  <c r="O753" i="6"/>
  <c r="J65" i="2"/>
  <c r="O264" i="6"/>
  <c r="J130" i="2"/>
  <c r="O525" i="6"/>
  <c r="J249" i="2"/>
  <c r="O99" i="6"/>
  <c r="J23" i="2"/>
  <c r="O93" i="6"/>
  <c r="J55" i="2"/>
  <c r="O231" i="6"/>
  <c r="J112" i="2"/>
  <c r="O459" i="6"/>
  <c r="J144" i="2"/>
  <c r="O597" i="6"/>
  <c r="J214" i="2"/>
  <c r="O897" i="6"/>
  <c r="J313" i="2"/>
  <c r="O627" i="6"/>
  <c r="J259" i="2"/>
  <c r="O267" i="6"/>
  <c r="J25" i="2"/>
  <c r="O108" i="6"/>
  <c r="J89" i="2"/>
  <c r="O381" i="6"/>
  <c r="J178" i="2"/>
  <c r="O741" i="6"/>
  <c r="J322" i="2"/>
  <c r="O852" i="6"/>
  <c r="J40" i="2"/>
  <c r="O168" i="6"/>
  <c r="J72" i="2"/>
  <c r="O300" i="6"/>
  <c r="J105" i="2"/>
  <c r="O438" i="6"/>
  <c r="J137" i="2"/>
  <c r="O573" i="6"/>
  <c r="J169" i="2"/>
  <c r="O714" i="6"/>
  <c r="O274" i="6"/>
  <c r="J82" i="2"/>
  <c r="O357" i="6"/>
  <c r="J155" i="2"/>
  <c r="O654" i="6"/>
  <c r="J228" i="2"/>
  <c r="O939" i="6"/>
  <c r="J43" i="2"/>
  <c r="O180" i="6"/>
  <c r="J188" i="2"/>
  <c r="O789" i="6"/>
  <c r="O873" i="6"/>
  <c r="O739" i="6"/>
  <c r="O691" i="6"/>
  <c r="O234" i="6"/>
  <c r="O417" i="6"/>
  <c r="O582" i="6"/>
  <c r="O720" i="6"/>
  <c r="O876" i="6"/>
  <c r="O171" i="6"/>
  <c r="O75" i="6"/>
  <c r="O723" i="6"/>
  <c r="O162" i="6"/>
  <c r="O318" i="6"/>
  <c r="O549" i="6"/>
  <c r="O558" i="6"/>
  <c r="O978" i="6"/>
  <c r="O249" i="6"/>
  <c r="O513" i="6"/>
  <c r="O777" i="6"/>
  <c r="O21" i="6"/>
  <c r="O159" i="6"/>
  <c r="O282" i="6"/>
  <c r="O564" i="6"/>
  <c r="O708" i="6"/>
  <c r="O846" i="6"/>
  <c r="O642" i="6"/>
  <c r="O366" i="6"/>
  <c r="O915" i="6"/>
  <c r="O33" i="6"/>
  <c r="O684" i="6"/>
  <c r="O480" i="6"/>
  <c r="O135" i="6"/>
  <c r="O258" i="6"/>
  <c r="O492" i="6"/>
  <c r="O969" i="6"/>
  <c r="O699" i="6"/>
  <c r="O441" i="6"/>
  <c r="O822" i="6"/>
  <c r="O27" i="6"/>
  <c r="O198" i="6"/>
  <c r="O351" i="6"/>
  <c r="O618" i="6"/>
  <c r="O13" i="6"/>
  <c r="O652" i="6"/>
  <c r="O111" i="6"/>
  <c r="O270" i="6"/>
  <c r="O444" i="6"/>
  <c r="O744" i="6"/>
  <c r="O918" i="6"/>
  <c r="O291" i="6"/>
  <c r="O312" i="6"/>
  <c r="O447" i="6"/>
  <c r="O585" i="6"/>
  <c r="O747" i="6"/>
  <c r="O909" i="6"/>
  <c r="O333" i="6"/>
  <c r="O315" i="6"/>
  <c r="O591" i="6"/>
  <c r="O834" i="6"/>
  <c r="O30" i="6"/>
  <c r="O561" i="6"/>
  <c r="O801" i="6"/>
  <c r="O156" i="6"/>
  <c r="O279" i="6"/>
  <c r="J102" i="2"/>
  <c r="O426" i="6"/>
  <c r="J134" i="2"/>
  <c r="O552" i="6"/>
  <c r="J166" i="2"/>
  <c r="O702" i="6"/>
  <c r="J200" i="2"/>
  <c r="O840" i="6"/>
  <c r="J244" i="2"/>
  <c r="O39" i="6"/>
  <c r="J315" i="2"/>
  <c r="O624" i="6"/>
  <c r="J216" i="2"/>
  <c r="O903" i="6"/>
  <c r="J14" i="2"/>
  <c r="O57" i="6"/>
  <c r="J46" i="2"/>
  <c r="O192" i="6"/>
  <c r="J78" i="2"/>
  <c r="O336" i="6"/>
  <c r="J111" i="2"/>
  <c r="O456" i="6"/>
  <c r="J143" i="2"/>
  <c r="O594" i="6"/>
  <c r="J175" i="2"/>
  <c r="O732" i="6"/>
  <c r="J212" i="2"/>
  <c r="O891" i="6"/>
  <c r="J256" i="2"/>
  <c r="O219" i="6"/>
  <c r="J104" i="2"/>
  <c r="O432" i="6"/>
  <c r="J203" i="2"/>
  <c r="O849" i="6"/>
  <c r="J317" i="2"/>
  <c r="O660" i="6"/>
  <c r="J248" i="2"/>
  <c r="O87" i="6"/>
  <c r="J33" i="2"/>
  <c r="O141" i="6"/>
  <c r="J98" i="2"/>
  <c r="O414" i="6"/>
  <c r="J186" i="2"/>
  <c r="O774" i="6"/>
  <c r="J7" i="2"/>
  <c r="O24" i="6"/>
  <c r="J39" i="2"/>
  <c r="O165" i="6"/>
  <c r="J71" i="2"/>
  <c r="O294" i="6"/>
  <c r="J128" i="2"/>
  <c r="O519" i="6"/>
  <c r="J176" i="2"/>
  <c r="O735" i="6"/>
  <c r="J257" i="2"/>
  <c r="O225" i="6"/>
  <c r="J215" i="2"/>
  <c r="O900" i="6"/>
  <c r="J319" i="2"/>
  <c r="O795" i="6"/>
  <c r="J57" i="2"/>
  <c r="O240" i="6"/>
  <c r="J122" i="2"/>
  <c r="O498" i="6"/>
  <c r="J227" i="2"/>
  <c r="O936" i="6"/>
  <c r="J16" i="2"/>
  <c r="O66" i="6"/>
  <c r="J56" i="2"/>
  <c r="O237" i="6"/>
  <c r="J88" i="2"/>
  <c r="O378" i="6"/>
  <c r="J121" i="2"/>
  <c r="O495" i="6"/>
  <c r="J153" i="2"/>
  <c r="O648" i="6"/>
  <c r="J18" i="2"/>
  <c r="J59" i="2"/>
  <c r="J233" i="2"/>
  <c r="J38" i="2"/>
  <c r="J103" i="2"/>
  <c r="J184" i="2"/>
  <c r="J81" i="2"/>
  <c r="J194" i="2"/>
  <c r="J41" i="2"/>
  <c r="J113" i="2"/>
  <c r="J26" i="2"/>
  <c r="J90" i="2"/>
  <c r="J207" i="2"/>
  <c r="J75" i="2"/>
  <c r="J124" i="2"/>
  <c r="J252" i="2"/>
  <c r="J76" i="2"/>
  <c r="J125" i="2"/>
  <c r="J173" i="2"/>
  <c r="J232" i="2"/>
  <c r="J37" i="2"/>
  <c r="J196" i="2"/>
  <c r="J68" i="2"/>
  <c r="J93" i="2"/>
  <c r="J170" i="2"/>
  <c r="J167" i="2"/>
  <c r="J226" i="2"/>
  <c r="J63" i="2"/>
  <c r="J195" i="2"/>
  <c r="J99" i="2"/>
  <c r="J218" i="2"/>
  <c r="J11" i="2"/>
  <c r="J132" i="2"/>
  <c r="J263" i="2"/>
  <c r="J28" i="2"/>
  <c r="J133" i="2"/>
  <c r="J181" i="2"/>
  <c r="J243" i="2"/>
  <c r="J45" i="2"/>
  <c r="J110" i="2"/>
  <c r="J147" i="2"/>
  <c r="J309" i="2"/>
  <c r="J29" i="2"/>
  <c r="J158" i="2"/>
  <c r="J245" i="2"/>
  <c r="J272" i="2"/>
  <c r="J160" i="2"/>
  <c r="J48" i="2"/>
  <c r="J107" i="2"/>
  <c r="J163" i="2"/>
  <c r="J19" i="2"/>
  <c r="J140" i="2"/>
  <c r="J198" i="2"/>
  <c r="J276" i="2"/>
  <c r="J36" i="2"/>
  <c r="J141" i="2"/>
  <c r="J253" i="2"/>
  <c r="J239" i="2"/>
  <c r="J53" i="2"/>
  <c r="J118" i="2"/>
  <c r="J182" i="2"/>
  <c r="J50" i="2"/>
  <c r="J171" i="2"/>
  <c r="J35" i="2"/>
  <c r="J91" i="2"/>
  <c r="J148" i="2"/>
  <c r="J208" i="2"/>
  <c r="J44" i="2"/>
  <c r="J92" i="2"/>
  <c r="J149" i="2"/>
  <c r="J189" i="2"/>
  <c r="J264" i="2"/>
  <c r="J321" i="2"/>
  <c r="J61" i="2"/>
  <c r="J126" i="2"/>
  <c r="J190" i="2"/>
  <c r="J281" i="2"/>
  <c r="J6" i="2"/>
  <c r="J70" i="2"/>
  <c r="J135" i="2"/>
  <c r="J202" i="2"/>
  <c r="J316" i="2"/>
  <c r="J268" i="2"/>
  <c r="J9" i="2"/>
  <c r="J162" i="2"/>
  <c r="J31" i="2"/>
  <c r="J120" i="2"/>
  <c r="J236" i="2"/>
  <c r="J297" i="2"/>
  <c r="J106" i="2"/>
  <c r="J8" i="2"/>
  <c r="J80" i="2"/>
  <c r="J145" i="2"/>
  <c r="J180" i="2"/>
  <c r="J58" i="2"/>
  <c r="J179" i="2"/>
  <c r="J240" i="2"/>
  <c r="J100" i="2"/>
  <c r="J219" i="2"/>
  <c r="J308" i="2"/>
  <c r="J101" i="2"/>
  <c r="J199" i="2"/>
  <c r="J5" i="2"/>
  <c r="J69" i="2"/>
  <c r="J241" i="2"/>
  <c r="J66" i="2"/>
  <c r="J131" i="2"/>
  <c r="J251" i="2"/>
  <c r="J108" i="2"/>
  <c r="J156" i="2"/>
  <c r="J306" i="2"/>
  <c r="J109" i="2"/>
  <c r="J157" i="2"/>
  <c r="J210" i="2"/>
  <c r="J279" i="2"/>
  <c r="J13" i="2"/>
  <c r="J77" i="2"/>
  <c r="J142" i="2"/>
  <c r="J10" i="2"/>
  <c r="J139" i="2"/>
  <c r="J261" i="2"/>
  <c r="J51" i="2"/>
  <c r="J116" i="2"/>
  <c r="J172" i="2"/>
  <c r="J12" i="2"/>
  <c r="J60" i="2"/>
  <c r="J117" i="2"/>
  <c r="J314" i="2"/>
  <c r="J85" i="2"/>
  <c r="J150" i="2"/>
  <c r="J288" i="2"/>
  <c r="J296" i="2"/>
  <c r="G3" i="8"/>
  <c r="R238" i="2" l="1"/>
  <c r="S238" i="2" s="1"/>
  <c r="P976" i="6"/>
  <c r="R150" i="2"/>
  <c r="S150" i="2" s="1"/>
  <c r="R139" i="2"/>
  <c r="S139" i="2" s="1"/>
  <c r="R142" i="2"/>
  <c r="S142" i="2" s="1"/>
  <c r="R240" i="2"/>
  <c r="S240" i="2" s="1"/>
  <c r="R189" i="2"/>
  <c r="S189" i="2" s="1"/>
  <c r="R148" i="2"/>
  <c r="S148" i="2" s="1"/>
  <c r="R35" i="2"/>
  <c r="S35" i="2" s="1"/>
  <c r="R50" i="2"/>
  <c r="S50" i="2" s="1"/>
  <c r="R118" i="2"/>
  <c r="S118" i="2" s="1"/>
  <c r="R239" i="2"/>
  <c r="S239" i="2" s="1"/>
  <c r="R141" i="2"/>
  <c r="S141" i="2" s="1"/>
  <c r="R243" i="2"/>
  <c r="S243" i="2" s="1"/>
  <c r="R11" i="2"/>
  <c r="S11" i="2" s="1"/>
  <c r="R124" i="2"/>
  <c r="S124" i="2" s="1"/>
  <c r="R188" i="2"/>
  <c r="S188" i="2" s="1"/>
  <c r="R228" i="2"/>
  <c r="S228" i="2" s="1"/>
  <c r="R82" i="2"/>
  <c r="S82" i="2" s="1"/>
  <c r="R169" i="2"/>
  <c r="S169" i="2" s="1"/>
  <c r="R105" i="2"/>
  <c r="S105" i="2" s="1"/>
  <c r="R40" i="2"/>
  <c r="S40" i="2" s="1"/>
  <c r="R178" i="2"/>
  <c r="S178" i="2" s="1"/>
  <c r="R25" i="2"/>
  <c r="S25" i="2" s="1"/>
  <c r="R313" i="2"/>
  <c r="S313" i="2" s="1"/>
  <c r="R144" i="2"/>
  <c r="S144" i="2" s="1"/>
  <c r="R55" i="2"/>
  <c r="S55" i="2" s="1"/>
  <c r="R249" i="2"/>
  <c r="S249" i="2" s="1"/>
  <c r="R65" i="2"/>
  <c r="S65" i="2" s="1"/>
  <c r="R204" i="2"/>
  <c r="S204" i="2" s="1"/>
  <c r="R168" i="2"/>
  <c r="S168" i="2" s="1"/>
  <c r="R235" i="2"/>
  <c r="S235" i="2" s="1"/>
  <c r="R159" i="2"/>
  <c r="S159" i="2" s="1"/>
  <c r="R94" i="2"/>
  <c r="S94" i="2" s="1"/>
  <c r="R30" i="2"/>
  <c r="S30" i="2" s="1"/>
  <c r="R312" i="2"/>
  <c r="S312" i="2" s="1"/>
  <c r="R222" i="2"/>
  <c r="S222" i="2" s="1"/>
  <c r="R20" i="2"/>
  <c r="S20" i="2" s="1"/>
  <c r="R115" i="2"/>
  <c r="S115" i="2" s="1"/>
  <c r="R314" i="2"/>
  <c r="S314" i="2" s="1"/>
  <c r="R172" i="2"/>
  <c r="S172" i="2" s="1"/>
  <c r="R199" i="2"/>
  <c r="S199" i="2" s="1"/>
  <c r="R117" i="2"/>
  <c r="S117" i="2" s="1"/>
  <c r="R12" i="2"/>
  <c r="S12" i="2" s="1"/>
  <c r="R116" i="2"/>
  <c r="S116" i="2" s="1"/>
  <c r="R261" i="2"/>
  <c r="S261" i="2" s="1"/>
  <c r="R279" i="2"/>
  <c r="S279" i="2" s="1"/>
  <c r="R157" i="2"/>
  <c r="S157" i="2" s="1"/>
  <c r="R306" i="2"/>
  <c r="S306" i="2" s="1"/>
  <c r="R108" i="2"/>
  <c r="S108" i="2" s="1"/>
  <c r="R131" i="2"/>
  <c r="S131" i="2" s="1"/>
  <c r="R241" i="2"/>
  <c r="S241" i="2" s="1"/>
  <c r="R5" i="2"/>
  <c r="S5" i="2" s="1"/>
  <c r="R308" i="2"/>
  <c r="S308" i="2" s="1"/>
  <c r="R58" i="2"/>
  <c r="S58" i="2" s="1"/>
  <c r="R145" i="2"/>
  <c r="S145" i="2" s="1"/>
  <c r="R8" i="2"/>
  <c r="S8" i="2" s="1"/>
  <c r="R297" i="2"/>
  <c r="S297" i="2" s="1"/>
  <c r="R120" i="2"/>
  <c r="S120" i="2" s="1"/>
  <c r="R162" i="2"/>
  <c r="S162" i="2" s="1"/>
  <c r="R268" i="2"/>
  <c r="S268" i="2" s="1"/>
  <c r="R202" i="2"/>
  <c r="S202" i="2" s="1"/>
  <c r="R70" i="2"/>
  <c r="S70" i="2" s="1"/>
  <c r="R281" i="2"/>
  <c r="S281" i="2" s="1"/>
  <c r="R126" i="2"/>
  <c r="S126" i="2" s="1"/>
  <c r="R321" i="2"/>
  <c r="S321" i="2" s="1"/>
  <c r="R149" i="2"/>
  <c r="S149" i="2" s="1"/>
  <c r="R44" i="2"/>
  <c r="S44" i="2" s="1"/>
  <c r="R198" i="2"/>
  <c r="S198" i="2" s="1"/>
  <c r="R19" i="2"/>
  <c r="S19" i="2" s="1"/>
  <c r="R107" i="2"/>
  <c r="S107" i="2" s="1"/>
  <c r="R160" i="2"/>
  <c r="S160" i="2" s="1"/>
  <c r="R245" i="2"/>
  <c r="S245" i="2" s="1"/>
  <c r="R29" i="2"/>
  <c r="S29" i="2" s="1"/>
  <c r="R147" i="2"/>
  <c r="S147" i="2" s="1"/>
  <c r="R45" i="2"/>
  <c r="S45" i="2" s="1"/>
  <c r="R181" i="2"/>
  <c r="S181" i="2" s="1"/>
  <c r="R28" i="2"/>
  <c r="S28" i="2" s="1"/>
  <c r="R99" i="2"/>
  <c r="S99" i="2" s="1"/>
  <c r="R63" i="2"/>
  <c r="S63" i="2" s="1"/>
  <c r="R167" i="2"/>
  <c r="S167" i="2" s="1"/>
  <c r="R93" i="2"/>
  <c r="S93" i="2" s="1"/>
  <c r="R196" i="2"/>
  <c r="S196" i="2" s="1"/>
  <c r="R232" i="2"/>
  <c r="S232" i="2" s="1"/>
  <c r="R125" i="2"/>
  <c r="S125" i="2" s="1"/>
  <c r="R207" i="2"/>
  <c r="S207" i="2" s="1"/>
  <c r="R26" i="2"/>
  <c r="S26" i="2" s="1"/>
  <c r="R41" i="2"/>
  <c r="S41" i="2" s="1"/>
  <c r="R81" i="2"/>
  <c r="S81" i="2" s="1"/>
  <c r="R103" i="2"/>
  <c r="S103" i="2" s="1"/>
  <c r="R233" i="2"/>
  <c r="S233" i="2" s="1"/>
  <c r="R18" i="2"/>
  <c r="S18" i="2" s="1"/>
  <c r="R121" i="2"/>
  <c r="S121" i="2" s="1"/>
  <c r="R56" i="2"/>
  <c r="S56" i="2" s="1"/>
  <c r="R227" i="2"/>
  <c r="S227" i="2" s="1"/>
  <c r="R57" i="2"/>
  <c r="S57" i="2" s="1"/>
  <c r="R215" i="2"/>
  <c r="S215" i="2" s="1"/>
  <c r="R176" i="2"/>
  <c r="S176" i="2" s="1"/>
  <c r="R71" i="2"/>
  <c r="S71" i="2" s="1"/>
  <c r="R7" i="2"/>
  <c r="S7" i="2" s="1"/>
  <c r="R98" i="2"/>
  <c r="S98" i="2" s="1"/>
  <c r="R248" i="2"/>
  <c r="S248" i="2" s="1"/>
  <c r="R203" i="2"/>
  <c r="S203" i="2" s="1"/>
  <c r="R256" i="2"/>
  <c r="S256" i="2" s="1"/>
  <c r="R175" i="2"/>
  <c r="S175" i="2" s="1"/>
  <c r="R111" i="2"/>
  <c r="S111" i="2" s="1"/>
  <c r="R46" i="2"/>
  <c r="S46" i="2" s="1"/>
  <c r="R216" i="2"/>
  <c r="S216" i="2" s="1"/>
  <c r="R244" i="2"/>
  <c r="S244" i="2" s="1"/>
  <c r="R166" i="2"/>
  <c r="S166" i="2" s="1"/>
  <c r="R102" i="2"/>
  <c r="S102" i="2" s="1"/>
  <c r="R146" i="2"/>
  <c r="S146" i="2" s="1"/>
  <c r="R52" i="2"/>
  <c r="S52" i="2" s="1"/>
  <c r="R275" i="2"/>
  <c r="S275" i="2" s="1"/>
  <c r="R34" i="2"/>
  <c r="S34" i="2" s="1"/>
  <c r="R129" i="2"/>
  <c r="S129" i="2" s="1"/>
  <c r="R64" i="2"/>
  <c r="S64" i="2" s="1"/>
  <c r="R260" i="2"/>
  <c r="S260" i="2" s="1"/>
  <c r="R73" i="2"/>
  <c r="S73" i="2" s="1"/>
  <c r="R237" i="2"/>
  <c r="S237" i="2" s="1"/>
  <c r="R192" i="2"/>
  <c r="S192" i="2" s="1"/>
  <c r="R87" i="2"/>
  <c r="S87" i="2" s="1"/>
  <c r="R15" i="2"/>
  <c r="S15" i="2" s="1"/>
  <c r="R114" i="2"/>
  <c r="S114" i="2" s="1"/>
  <c r="R271" i="2"/>
  <c r="S271" i="2" s="1"/>
  <c r="R224" i="2"/>
  <c r="S224" i="2" s="1"/>
  <c r="R267" i="2"/>
  <c r="S267" i="2" s="1"/>
  <c r="R183" i="2"/>
  <c r="S183" i="2" s="1"/>
  <c r="R119" i="2"/>
  <c r="S119" i="2" s="1"/>
  <c r="R54" i="2"/>
  <c r="S54" i="2" s="1"/>
  <c r="R303" i="2"/>
  <c r="S303" i="2" s="1"/>
  <c r="R255" i="2"/>
  <c r="S255" i="2" s="1"/>
  <c r="R174" i="2"/>
  <c r="S174" i="2" s="1"/>
  <c r="R100" i="2"/>
  <c r="S100" i="2" s="1"/>
  <c r="R179" i="2"/>
  <c r="S179" i="2" s="1"/>
  <c r="R264" i="2"/>
  <c r="S264" i="2" s="1"/>
  <c r="R91" i="2"/>
  <c r="S91" i="2" s="1"/>
  <c r="R171" i="2"/>
  <c r="S171" i="2" s="1"/>
  <c r="R182" i="2"/>
  <c r="S182" i="2" s="1"/>
  <c r="R53" i="2"/>
  <c r="S53" i="2" s="1"/>
  <c r="R253" i="2"/>
  <c r="S253" i="2" s="1"/>
  <c r="R36" i="2"/>
  <c r="S36" i="2" s="1"/>
  <c r="R132" i="2"/>
  <c r="S132" i="2" s="1"/>
  <c r="R218" i="2"/>
  <c r="S218" i="2" s="1"/>
  <c r="R252" i="2"/>
  <c r="S252" i="2" s="1"/>
  <c r="R75" i="2"/>
  <c r="S75" i="2" s="1"/>
  <c r="R43" i="2"/>
  <c r="S43" i="2" s="1"/>
  <c r="R155" i="2"/>
  <c r="S155" i="2" s="1"/>
  <c r="R137" i="2"/>
  <c r="S137" i="2" s="1"/>
  <c r="R72" i="2"/>
  <c r="S72" i="2" s="1"/>
  <c r="R322" i="2"/>
  <c r="S322" i="2" s="1"/>
  <c r="R89" i="2"/>
  <c r="S89" i="2" s="1"/>
  <c r="R259" i="2"/>
  <c r="S259" i="2" s="1"/>
  <c r="R214" i="2"/>
  <c r="S214" i="2" s="1"/>
  <c r="R112" i="2"/>
  <c r="S112" i="2" s="1"/>
  <c r="R23" i="2"/>
  <c r="S23" i="2" s="1"/>
  <c r="R130" i="2"/>
  <c r="S130" i="2" s="1"/>
  <c r="R318" i="2"/>
  <c r="S318" i="2" s="1"/>
  <c r="R247" i="2"/>
  <c r="S247" i="2" s="1"/>
  <c r="R283" i="2"/>
  <c r="S283" i="2" s="1"/>
  <c r="R191" i="2"/>
  <c r="S191" i="2" s="1"/>
  <c r="R127" i="2"/>
  <c r="S127" i="2" s="1"/>
  <c r="R62" i="2"/>
  <c r="S62" i="2" s="1"/>
  <c r="R323" i="2"/>
  <c r="S323" i="2" s="1"/>
  <c r="R265" i="2"/>
  <c r="S265" i="2" s="1"/>
  <c r="R84" i="2"/>
  <c r="S84" i="2" s="1"/>
  <c r="R230" i="2"/>
  <c r="S230" i="2" s="1"/>
  <c r="R296" i="2"/>
  <c r="S296" i="2" s="1"/>
  <c r="R85" i="2"/>
  <c r="S85" i="2" s="1"/>
  <c r="R10" i="2"/>
  <c r="S10" i="2" s="1"/>
  <c r="R77" i="2"/>
  <c r="S77" i="2" s="1"/>
  <c r="R288" i="2"/>
  <c r="S288" i="2" s="1"/>
  <c r="R60" i="2"/>
  <c r="S60" i="2" s="1"/>
  <c r="R51" i="2"/>
  <c r="S51" i="2" s="1"/>
  <c r="R13" i="2"/>
  <c r="S13" i="2" s="1"/>
  <c r="R210" i="2"/>
  <c r="S210" i="2" s="1"/>
  <c r="R109" i="2"/>
  <c r="S109" i="2" s="1"/>
  <c r="R156" i="2"/>
  <c r="S156" i="2" s="1"/>
  <c r="R251" i="2"/>
  <c r="S251" i="2" s="1"/>
  <c r="R66" i="2"/>
  <c r="S66" i="2" s="1"/>
  <c r="R69" i="2"/>
  <c r="S69" i="2" s="1"/>
  <c r="R101" i="2"/>
  <c r="S101" i="2" s="1"/>
  <c r="R219" i="2"/>
  <c r="S219" i="2" s="1"/>
  <c r="R180" i="2"/>
  <c r="S180" i="2" s="1"/>
  <c r="R80" i="2"/>
  <c r="S80" i="2" s="1"/>
  <c r="R106" i="2"/>
  <c r="S106" i="2" s="1"/>
  <c r="R236" i="2"/>
  <c r="S236" i="2" s="1"/>
  <c r="R31" i="2"/>
  <c r="S31" i="2" s="1"/>
  <c r="R9" i="2"/>
  <c r="S9" i="2" s="1"/>
  <c r="R316" i="2"/>
  <c r="S316" i="2" s="1"/>
  <c r="R135" i="2"/>
  <c r="S135" i="2" s="1"/>
  <c r="R6" i="2"/>
  <c r="S6" i="2" s="1"/>
  <c r="R190" i="2"/>
  <c r="S190" i="2" s="1"/>
  <c r="R61" i="2"/>
  <c r="S61" i="2" s="1"/>
  <c r="R92" i="2"/>
  <c r="S92" i="2" s="1"/>
  <c r="R208" i="2"/>
  <c r="S208" i="2" s="1"/>
  <c r="R276" i="2"/>
  <c r="S276" i="2" s="1"/>
  <c r="R140" i="2"/>
  <c r="S140" i="2" s="1"/>
  <c r="R163" i="2"/>
  <c r="S163" i="2" s="1"/>
  <c r="R48" i="2"/>
  <c r="S48" i="2" s="1"/>
  <c r="R272" i="2"/>
  <c r="S272" i="2" s="1"/>
  <c r="R158" i="2"/>
  <c r="S158" i="2" s="1"/>
  <c r="R309" i="2"/>
  <c r="S309" i="2" s="1"/>
  <c r="R110" i="2"/>
  <c r="S110" i="2" s="1"/>
  <c r="R133" i="2"/>
  <c r="S133" i="2" s="1"/>
  <c r="R263" i="2"/>
  <c r="S263" i="2" s="1"/>
  <c r="R195" i="2"/>
  <c r="S195" i="2" s="1"/>
  <c r="R226" i="2"/>
  <c r="S226" i="2" s="1"/>
  <c r="R170" i="2"/>
  <c r="S170" i="2" s="1"/>
  <c r="R68" i="2"/>
  <c r="S68" i="2" s="1"/>
  <c r="R37" i="2"/>
  <c r="S37" i="2" s="1"/>
  <c r="R173" i="2"/>
  <c r="S173" i="2" s="1"/>
  <c r="R76" i="2"/>
  <c r="S76" i="2" s="1"/>
  <c r="R90" i="2"/>
  <c r="S90" i="2" s="1"/>
  <c r="R113" i="2"/>
  <c r="S113" i="2" s="1"/>
  <c r="R194" i="2"/>
  <c r="S194" i="2" s="1"/>
  <c r="R184" i="2"/>
  <c r="S184" i="2" s="1"/>
  <c r="R38" i="2"/>
  <c r="S38" i="2" s="1"/>
  <c r="R59" i="2"/>
  <c r="S59" i="2" s="1"/>
  <c r="R153" i="2"/>
  <c r="S153" i="2" s="1"/>
  <c r="R88" i="2"/>
  <c r="S88" i="2" s="1"/>
  <c r="R16" i="2"/>
  <c r="S16" i="2" s="1"/>
  <c r="R122" i="2"/>
  <c r="S122" i="2" s="1"/>
  <c r="R319" i="2"/>
  <c r="S319" i="2" s="1"/>
  <c r="R257" i="2"/>
  <c r="S257" i="2" s="1"/>
  <c r="R128" i="2"/>
  <c r="S128" i="2" s="1"/>
  <c r="R39" i="2"/>
  <c r="S39" i="2" s="1"/>
  <c r="R186" i="2"/>
  <c r="S186" i="2" s="1"/>
  <c r="R33" i="2"/>
  <c r="S33" i="2" s="1"/>
  <c r="R317" i="2"/>
  <c r="S317" i="2" s="1"/>
  <c r="R104" i="2"/>
  <c r="S104" i="2" s="1"/>
  <c r="R212" i="2"/>
  <c r="S212" i="2" s="1"/>
  <c r="R143" i="2"/>
  <c r="S143" i="2" s="1"/>
  <c r="R78" i="2"/>
  <c r="S78" i="2" s="1"/>
  <c r="R14" i="2"/>
  <c r="S14" i="2" s="1"/>
  <c r="R315" i="2"/>
  <c r="S315" i="2" s="1"/>
  <c r="R200" i="2"/>
  <c r="S200" i="2" s="1"/>
  <c r="R134" i="2"/>
  <c r="S134" i="2" s="1"/>
  <c r="R220" i="2"/>
  <c r="S220" i="2" s="1"/>
  <c r="R83" i="2"/>
  <c r="S83" i="2" s="1"/>
  <c r="R187" i="2"/>
  <c r="S187" i="2" s="1"/>
  <c r="R161" i="2"/>
  <c r="S161" i="2" s="1"/>
  <c r="R97" i="2"/>
  <c r="S97" i="2" s="1"/>
  <c r="R32" i="2"/>
  <c r="S32" i="2" s="1"/>
  <c r="R138" i="2"/>
  <c r="S138" i="2" s="1"/>
  <c r="R17" i="2"/>
  <c r="S17" i="2" s="1"/>
  <c r="R289" i="2"/>
  <c r="S289" i="2" s="1"/>
  <c r="R136" i="2"/>
  <c r="S136" i="2" s="1"/>
  <c r="R47" i="2"/>
  <c r="S47" i="2" s="1"/>
  <c r="R206" i="2"/>
  <c r="S206" i="2" s="1"/>
  <c r="R49" i="2"/>
  <c r="S49" i="2" s="1"/>
  <c r="R185" i="2"/>
  <c r="S185" i="2" s="1"/>
  <c r="R152" i="2"/>
  <c r="S152" i="2" s="1"/>
  <c r="R223" i="2"/>
  <c r="S223" i="2" s="1"/>
  <c r="R151" i="2"/>
  <c r="S151" i="2" s="1"/>
  <c r="R86" i="2"/>
  <c r="S86" i="2" s="1"/>
  <c r="R22" i="2"/>
  <c r="S22" i="2" s="1"/>
  <c r="R311" i="2"/>
  <c r="S311" i="2" s="1"/>
  <c r="R211" i="2"/>
  <c r="S211" i="2" s="1"/>
  <c r="J325" i="2"/>
  <c r="O129" i="6"/>
  <c r="O331" i="6"/>
  <c r="O559" i="6"/>
  <c r="O664" i="6"/>
  <c r="J298" i="2"/>
  <c r="O945" i="6"/>
  <c r="J274" i="2"/>
  <c r="O507" i="6"/>
  <c r="O835" i="6"/>
  <c r="O424" i="6"/>
  <c r="O910" i="6"/>
  <c r="O421" i="6"/>
  <c r="O745" i="6"/>
  <c r="J294" i="2"/>
  <c r="O855" i="6"/>
  <c r="J258" i="2"/>
  <c r="O567" i="6"/>
  <c r="O778" i="6"/>
  <c r="O250" i="6"/>
  <c r="O304" i="6"/>
  <c r="O631" i="6"/>
  <c r="O184" i="6"/>
  <c r="O607" i="6"/>
  <c r="O223" i="6"/>
  <c r="O190" i="6"/>
  <c r="O586" i="6"/>
  <c r="O688" i="6"/>
  <c r="J254" i="2"/>
  <c r="O207" i="6"/>
  <c r="O667" i="6"/>
  <c r="O751" i="6"/>
  <c r="O118" i="6"/>
  <c r="O43" i="6"/>
  <c r="J277" i="2"/>
  <c r="O534" i="6"/>
  <c r="J217" i="2"/>
  <c r="O906" i="6"/>
  <c r="O259" i="6"/>
  <c r="O709" i="6"/>
  <c r="O397" i="6"/>
  <c r="O826" i="6"/>
  <c r="O727" i="6"/>
  <c r="O316" i="6"/>
  <c r="O388" i="6"/>
  <c r="J326" i="2"/>
  <c r="O588" i="6"/>
  <c r="J246" i="2"/>
  <c r="O60" i="6"/>
  <c r="O370" i="6"/>
  <c r="O478" i="6"/>
  <c r="O724" i="6"/>
  <c r="O37" i="6"/>
  <c r="J284" i="2"/>
  <c r="O672" i="6"/>
  <c r="O16" i="6"/>
  <c r="O52" i="6"/>
  <c r="O214" i="6"/>
  <c r="J304" i="2"/>
  <c r="O252" i="6"/>
  <c r="O319" i="6"/>
  <c r="O448" i="6"/>
  <c r="O529" i="6"/>
  <c r="J266" i="2"/>
  <c r="O345" i="6"/>
  <c r="J290" i="2"/>
  <c r="O798" i="6"/>
  <c r="J285" i="2"/>
  <c r="O678" i="6"/>
  <c r="O19" i="6"/>
  <c r="J301" i="2"/>
  <c r="O102" i="6"/>
  <c r="J262" i="2"/>
  <c r="O297" i="6"/>
  <c r="J193" i="2"/>
  <c r="O816" i="6"/>
  <c r="O619" i="6"/>
  <c r="O28" i="6"/>
  <c r="O700" i="6"/>
  <c r="O493" i="6"/>
  <c r="O685" i="6"/>
  <c r="O367" i="6"/>
  <c r="O847" i="6"/>
  <c r="O283" i="6"/>
  <c r="O148" i="6"/>
  <c r="O205" i="6"/>
  <c r="O151" i="6"/>
  <c r="J269" i="2"/>
  <c r="O402" i="6"/>
  <c r="J221" i="2"/>
  <c r="O921" i="6"/>
  <c r="O676" i="6"/>
  <c r="O49" i="6"/>
  <c r="O325" i="6"/>
  <c r="O454" i="6"/>
  <c r="O418" i="6"/>
  <c r="J295" i="2"/>
  <c r="O864" i="6"/>
  <c r="J209" i="2"/>
  <c r="O882" i="6"/>
  <c r="O505" i="6"/>
  <c r="J280" i="2"/>
  <c r="O576" i="6"/>
  <c r="J213" i="2"/>
  <c r="O894" i="6"/>
  <c r="O175" i="6"/>
  <c r="O355" i="6"/>
  <c r="O430" i="6"/>
  <c r="O961" i="6"/>
  <c r="O73" i="6"/>
  <c r="O496" i="6"/>
  <c r="O238" i="6"/>
  <c r="O937" i="6"/>
  <c r="O241" i="6"/>
  <c r="O901" i="6"/>
  <c r="O736" i="6"/>
  <c r="O295" i="6"/>
  <c r="O25" i="6"/>
  <c r="O415" i="6"/>
  <c r="O88" i="6"/>
  <c r="O850" i="6"/>
  <c r="O220" i="6"/>
  <c r="O733" i="6"/>
  <c r="O457" i="6"/>
  <c r="O193" i="6"/>
  <c r="O904" i="6"/>
  <c r="O40" i="6"/>
  <c r="O703" i="6"/>
  <c r="O427" i="6"/>
  <c r="O181" i="6"/>
  <c r="O655" i="6"/>
  <c r="O574" i="6"/>
  <c r="O301" i="6"/>
  <c r="O853" i="6"/>
  <c r="O382" i="6"/>
  <c r="O268" i="6"/>
  <c r="O898" i="6"/>
  <c r="O460" i="6"/>
  <c r="O94" i="6"/>
  <c r="O526" i="6"/>
  <c r="O754" i="6"/>
  <c r="O82" i="6"/>
  <c r="O646" i="6"/>
  <c r="O811" i="6"/>
  <c r="O517" i="6"/>
  <c r="O256" i="6"/>
  <c r="O868" i="6"/>
  <c r="O343" i="6"/>
  <c r="O622" i="6"/>
  <c r="O217" i="6"/>
  <c r="O538" i="6"/>
  <c r="O145" i="6"/>
  <c r="O523" i="6"/>
  <c r="O262" i="6"/>
  <c r="O289" i="6"/>
  <c r="O307" i="6"/>
  <c r="O973" i="6"/>
  <c r="O814" i="6"/>
  <c r="O376" i="6"/>
  <c r="O64" i="6"/>
  <c r="O469" i="6"/>
  <c r="O463" i="6"/>
  <c r="O931" i="6"/>
  <c r="O349" i="6"/>
  <c r="O760" i="6"/>
  <c r="O490" i="6"/>
  <c r="O229" i="6"/>
  <c r="O154" i="6"/>
  <c r="O211" i="6"/>
  <c r="O730" i="6"/>
  <c r="O364" i="6"/>
  <c r="O952" i="6"/>
  <c r="O634" i="6"/>
  <c r="O247" i="6"/>
  <c r="O475" i="6"/>
  <c r="O583" i="6"/>
  <c r="O55" i="6"/>
  <c r="J234" i="2"/>
  <c r="O963" i="6"/>
  <c r="J225" i="2"/>
  <c r="O933" i="6"/>
  <c r="O328" i="6"/>
  <c r="J324" i="2"/>
  <c r="O948" i="6"/>
  <c r="J229" i="2"/>
  <c r="O942" i="6"/>
  <c r="J293" i="2"/>
  <c r="O837" i="6"/>
  <c r="O616" i="6"/>
  <c r="O514" i="6"/>
  <c r="O802" i="6"/>
  <c r="O793" i="6"/>
  <c r="O394" i="6"/>
  <c r="O880" i="6"/>
  <c r="O391" i="6"/>
  <c r="O487" i="6"/>
  <c r="O979" i="6"/>
  <c r="O592" i="6"/>
  <c r="O832" i="6"/>
  <c r="O76" i="6"/>
  <c r="O445" i="6"/>
  <c r="J299" i="2"/>
  <c r="O45" i="6"/>
  <c r="O121" i="6"/>
  <c r="O31" i="6"/>
  <c r="O550" i="6"/>
  <c r="O334" i="6"/>
  <c r="O541" i="6"/>
  <c r="O919" i="6"/>
  <c r="J282" i="2"/>
  <c r="O603" i="6"/>
  <c r="O823" i="6"/>
  <c r="O916" i="6"/>
  <c r="O718" i="6"/>
  <c r="O277" i="6"/>
  <c r="O958" i="6"/>
  <c r="O511" i="6"/>
  <c r="O877" i="6"/>
  <c r="O112" i="6"/>
  <c r="J291" i="2"/>
  <c r="O804" i="6"/>
  <c r="J242" i="2"/>
  <c r="O384" i="6"/>
  <c r="O766" i="6"/>
  <c r="O562" i="6"/>
  <c r="J270" i="2"/>
  <c r="O435" i="6"/>
  <c r="O610" i="6"/>
  <c r="O886" i="6"/>
  <c r="J302" i="2"/>
  <c r="O132" i="6"/>
  <c r="J300" i="2"/>
  <c r="O96" i="6"/>
  <c r="O280" i="6"/>
  <c r="O613" i="6"/>
  <c r="O874" i="6"/>
  <c r="O292" i="6"/>
  <c r="J273" i="2"/>
  <c r="O483" i="6"/>
  <c r="J205" i="2"/>
  <c r="O861" i="6"/>
  <c r="O451" i="6"/>
  <c r="O658" i="6"/>
  <c r="O172" i="6"/>
  <c r="O271" i="6"/>
  <c r="J320" i="2"/>
  <c r="O783" i="6"/>
  <c r="J201" i="2"/>
  <c r="O843" i="6"/>
  <c r="J287" i="2"/>
  <c r="O705" i="6"/>
  <c r="O235" i="6"/>
  <c r="J310" i="2"/>
  <c r="O780" i="6"/>
  <c r="J197" i="2"/>
  <c r="O828" i="6"/>
  <c r="J305" i="2"/>
  <c r="O285" i="6"/>
  <c r="O748" i="6"/>
  <c r="O352" i="6"/>
  <c r="O442" i="6"/>
  <c r="O970" i="6"/>
  <c r="O136" i="6"/>
  <c r="O34" i="6"/>
  <c r="O643" i="6"/>
  <c r="O565" i="6"/>
  <c r="O22" i="6"/>
  <c r="O721" i="6"/>
  <c r="O757" i="6"/>
  <c r="O547" i="6"/>
  <c r="J286" i="2"/>
  <c r="O696" i="6"/>
  <c r="O199" i="6"/>
  <c r="O481" i="6"/>
  <c r="O601" i="6"/>
  <c r="O187" i="6"/>
  <c r="J292" i="2"/>
  <c r="O807" i="6"/>
  <c r="J250" i="2"/>
  <c r="O123" i="6"/>
  <c r="O157" i="6"/>
  <c r="O163" i="6"/>
  <c r="O313" i="6"/>
  <c r="J278" i="2"/>
  <c r="O555" i="6"/>
  <c r="O466" i="6"/>
  <c r="O820" i="6"/>
  <c r="O763" i="6"/>
  <c r="O160" i="6"/>
  <c r="O244" i="6"/>
  <c r="O649" i="6"/>
  <c r="O379" i="6"/>
  <c r="O67" i="6"/>
  <c r="O499" i="6"/>
  <c r="O796" i="6"/>
  <c r="O226" i="6"/>
  <c r="O520" i="6"/>
  <c r="O166" i="6"/>
  <c r="O775" i="6"/>
  <c r="O142" i="6"/>
  <c r="O661" i="6"/>
  <c r="O433" i="6"/>
  <c r="O892" i="6"/>
  <c r="O595" i="6"/>
  <c r="O337" i="6"/>
  <c r="O58" i="6"/>
  <c r="O625" i="6"/>
  <c r="O841" i="6"/>
  <c r="O553" i="6"/>
  <c r="O790" i="6"/>
  <c r="O940" i="6"/>
  <c r="O358" i="6"/>
  <c r="O715" i="6"/>
  <c r="O439" i="6"/>
  <c r="O169" i="6"/>
  <c r="O742" i="6"/>
  <c r="O109" i="6"/>
  <c r="O628" i="6"/>
  <c r="O598" i="6"/>
  <c r="O232" i="6"/>
  <c r="O100" i="6"/>
  <c r="O265" i="6"/>
  <c r="O859" i="6"/>
  <c r="O712" i="6"/>
  <c r="O967" i="6"/>
  <c r="O670" i="6"/>
  <c r="O400" i="6"/>
  <c r="O127" i="6"/>
  <c r="O544" i="6"/>
  <c r="O925" i="6"/>
  <c r="O913" i="6"/>
  <c r="O361" i="6"/>
  <c r="O787" i="6"/>
  <c r="O682" i="6"/>
  <c r="O412" i="6"/>
  <c r="O139" i="6"/>
  <c r="O580" i="6"/>
  <c r="O70" i="6"/>
  <c r="O772" i="6"/>
  <c r="O571" i="6"/>
  <c r="O196" i="6"/>
  <c r="O871" i="6"/>
  <c r="O202" i="6"/>
  <c r="O769" i="6"/>
  <c r="O640" i="6"/>
  <c r="O928" i="6"/>
  <c r="O637" i="6"/>
  <c r="O373" i="6"/>
  <c r="O91" i="6"/>
  <c r="O532" i="6"/>
  <c r="O889" i="6"/>
  <c r="O79" i="6"/>
  <c r="O472" i="6"/>
  <c r="H327" i="2"/>
  <c r="R278" i="2" l="1"/>
  <c r="S278" i="2" s="1"/>
  <c r="R250" i="2"/>
  <c r="S250" i="2" s="1"/>
  <c r="R286" i="2"/>
  <c r="S286" i="2" s="1"/>
  <c r="R197" i="2"/>
  <c r="S197" i="2" s="1"/>
  <c r="R201" i="2"/>
  <c r="S201" i="2" s="1"/>
  <c r="R205" i="2"/>
  <c r="S205" i="2" s="1"/>
  <c r="R300" i="2"/>
  <c r="S300" i="2" s="1"/>
  <c r="R270" i="2"/>
  <c r="S270" i="2" s="1"/>
  <c r="R291" i="2"/>
  <c r="S291" i="2" s="1"/>
  <c r="R299" i="2"/>
  <c r="S299" i="2" s="1"/>
  <c r="R293" i="2"/>
  <c r="S293" i="2" s="1"/>
  <c r="R324" i="2"/>
  <c r="S324" i="2" s="1"/>
  <c r="R225" i="2"/>
  <c r="S225" i="2" s="1"/>
  <c r="R213" i="2"/>
  <c r="S213" i="2" s="1"/>
  <c r="R295" i="2"/>
  <c r="S295" i="2" s="1"/>
  <c r="R221" i="2"/>
  <c r="S221" i="2" s="1"/>
  <c r="R262" i="2"/>
  <c r="S262" i="2" s="1"/>
  <c r="R290" i="2"/>
  <c r="S290" i="2" s="1"/>
  <c r="R246" i="2"/>
  <c r="S246" i="2" s="1"/>
  <c r="R277" i="2"/>
  <c r="S277" i="2" s="1"/>
  <c r="R258" i="2"/>
  <c r="S258" i="2" s="1"/>
  <c r="R298" i="2"/>
  <c r="S298" i="2" s="1"/>
  <c r="R325" i="2"/>
  <c r="S325" i="2" s="1"/>
  <c r="R292" i="2"/>
  <c r="S292" i="2" s="1"/>
  <c r="R305" i="2"/>
  <c r="S305" i="2" s="1"/>
  <c r="R310" i="2"/>
  <c r="S310" i="2" s="1"/>
  <c r="R287" i="2"/>
  <c r="S287" i="2" s="1"/>
  <c r="R320" i="2"/>
  <c r="S320" i="2" s="1"/>
  <c r="R273" i="2"/>
  <c r="S273" i="2" s="1"/>
  <c r="R302" i="2"/>
  <c r="S302" i="2" s="1"/>
  <c r="R242" i="2"/>
  <c r="S242" i="2" s="1"/>
  <c r="R282" i="2"/>
  <c r="S282" i="2" s="1"/>
  <c r="R229" i="2"/>
  <c r="S229" i="2" s="1"/>
  <c r="R234" i="2"/>
  <c r="S234" i="2" s="1"/>
  <c r="R280" i="2"/>
  <c r="S280" i="2" s="1"/>
  <c r="R209" i="2"/>
  <c r="S209" i="2" s="1"/>
  <c r="R269" i="2"/>
  <c r="S269" i="2" s="1"/>
  <c r="R193" i="2"/>
  <c r="S193" i="2" s="1"/>
  <c r="R301" i="2"/>
  <c r="S301" i="2" s="1"/>
  <c r="R285" i="2"/>
  <c r="S285" i="2" s="1"/>
  <c r="R266" i="2"/>
  <c r="S266" i="2" s="1"/>
  <c r="R304" i="2"/>
  <c r="S304" i="2" s="1"/>
  <c r="R284" i="2"/>
  <c r="S284" i="2" s="1"/>
  <c r="R326" i="2"/>
  <c r="S326" i="2" s="1"/>
  <c r="R217" i="2"/>
  <c r="S217" i="2" s="1"/>
  <c r="R254" i="2"/>
  <c r="S254" i="2" s="1"/>
  <c r="R294" i="2"/>
  <c r="S294" i="2" s="1"/>
  <c r="R274" i="2"/>
  <c r="S274" i="2" s="1"/>
  <c r="J327" i="2"/>
  <c r="R327" i="2" s="1"/>
  <c r="S327" i="2" s="1"/>
  <c r="O981" i="6"/>
  <c r="O808" i="6"/>
  <c r="O286" i="6"/>
  <c r="O781" i="6"/>
  <c r="O706" i="6"/>
  <c r="O784" i="6"/>
  <c r="O484" i="6"/>
  <c r="O133" i="6"/>
  <c r="O385" i="6"/>
  <c r="O604" i="6"/>
  <c r="O943" i="6"/>
  <c r="O964" i="6"/>
  <c r="O577" i="6"/>
  <c r="O883" i="6"/>
  <c r="O403" i="6"/>
  <c r="O817" i="6"/>
  <c r="O103" i="6"/>
  <c r="O679" i="6"/>
  <c r="O346" i="6"/>
  <c r="O253" i="6"/>
  <c r="O673" i="6"/>
  <c r="O589" i="6"/>
  <c r="O907" i="6"/>
  <c r="O208" i="6"/>
  <c r="O856" i="6"/>
  <c r="O508" i="6"/>
  <c r="O556" i="6"/>
  <c r="O124" i="6"/>
  <c r="O697" i="6"/>
  <c r="O829" i="6"/>
  <c r="O844" i="6"/>
  <c r="O862" i="6"/>
  <c r="O97" i="6"/>
  <c r="O436" i="6"/>
  <c r="O805" i="6"/>
  <c r="O46" i="6"/>
  <c r="O838" i="6"/>
  <c r="O949" i="6"/>
  <c r="O934" i="6"/>
  <c r="O895" i="6"/>
  <c r="O865" i="6"/>
  <c r="O922" i="6"/>
  <c r="O298" i="6"/>
  <c r="O799" i="6"/>
  <c r="O61" i="6"/>
  <c r="O535" i="6"/>
  <c r="O568" i="6"/>
  <c r="O946" i="6"/>
  <c r="O130" i="6"/>
  <c r="P327" i="2"/>
  <c r="D279" i="6"/>
  <c r="D280" i="6"/>
  <c r="D281" i="6"/>
  <c r="D282" i="6"/>
  <c r="D283" i="6"/>
  <c r="D293" i="6"/>
  <c r="D294" i="6"/>
  <c r="D295" i="6"/>
  <c r="D299" i="6"/>
  <c r="D300" i="6"/>
  <c r="D301" i="6"/>
  <c r="D305" i="6"/>
  <c r="D306" i="6"/>
  <c r="D307" i="6"/>
  <c r="D308" i="6"/>
  <c r="D309" i="6"/>
  <c r="D310" i="6"/>
  <c r="D311" i="6"/>
  <c r="D312" i="6"/>
  <c r="D313" i="6"/>
  <c r="D314" i="6"/>
  <c r="D315" i="6"/>
  <c r="D316" i="6"/>
  <c r="D329" i="6"/>
  <c r="D330" i="6"/>
  <c r="D331" i="6"/>
  <c r="D335" i="6"/>
  <c r="D336" i="6"/>
  <c r="D337" i="6"/>
  <c r="D338" i="6"/>
  <c r="D339" i="6"/>
  <c r="D340" i="6"/>
  <c r="D350" i="6"/>
  <c r="D351" i="6"/>
  <c r="D352" i="6"/>
  <c r="D353" i="6"/>
  <c r="D354" i="6"/>
  <c r="D355" i="6"/>
  <c r="D356" i="6"/>
  <c r="D357" i="6"/>
  <c r="D358" i="6"/>
  <c r="D359" i="6"/>
  <c r="D360" i="6"/>
  <c r="D361" i="6"/>
  <c r="D362" i="6"/>
  <c r="D363" i="6"/>
  <c r="D364" i="6"/>
  <c r="D368" i="6"/>
  <c r="D369" i="6"/>
  <c r="D370" i="6"/>
  <c r="D371" i="6"/>
  <c r="D372" i="6"/>
  <c r="D373" i="6"/>
  <c r="D374" i="6"/>
  <c r="D375" i="6"/>
  <c r="D376" i="6"/>
  <c r="D377" i="6"/>
  <c r="D378" i="6"/>
  <c r="D379" i="6"/>
  <c r="D380" i="6"/>
  <c r="D381" i="6"/>
  <c r="D382" i="6"/>
  <c r="D386" i="6"/>
  <c r="D387" i="6"/>
  <c r="D388" i="6"/>
  <c r="D389" i="6"/>
  <c r="D390" i="6"/>
  <c r="D391" i="6"/>
  <c r="D392" i="6"/>
  <c r="D393" i="6"/>
  <c r="D394" i="6"/>
  <c r="D395" i="6"/>
  <c r="D396" i="6"/>
  <c r="D397" i="6"/>
  <c r="D398" i="6"/>
  <c r="D399" i="6"/>
  <c r="D400"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7" i="6"/>
  <c r="D438" i="6"/>
  <c r="D439" i="6"/>
  <c r="D440" i="6"/>
  <c r="D441" i="6"/>
  <c r="D442" i="6"/>
  <c r="D443" i="6"/>
  <c r="D444" i="6"/>
  <c r="D445" i="6"/>
  <c r="D446" i="6"/>
  <c r="D447" i="6"/>
  <c r="D448" i="6"/>
  <c r="D449" i="6"/>
  <c r="D450" i="6"/>
  <c r="D451" i="6"/>
  <c r="D452" i="6"/>
  <c r="D453" i="6"/>
  <c r="D454" i="6"/>
  <c r="D455" i="6"/>
  <c r="D456" i="6"/>
  <c r="D457" i="6"/>
  <c r="D458" i="6"/>
  <c r="D459" i="6"/>
  <c r="D460" i="6"/>
  <c r="D464" i="6"/>
  <c r="D465" i="6"/>
  <c r="D466" i="6"/>
  <c r="D467" i="6"/>
  <c r="D468" i="6"/>
  <c r="D469" i="6"/>
  <c r="D470" i="6"/>
  <c r="D471" i="6"/>
  <c r="D472" i="6"/>
  <c r="D473" i="6"/>
  <c r="D474" i="6"/>
  <c r="D475" i="6"/>
  <c r="D476" i="6"/>
  <c r="D477" i="6"/>
  <c r="D478" i="6"/>
  <c r="D485" i="6"/>
  <c r="D486" i="6"/>
  <c r="D487" i="6"/>
  <c r="D488" i="6"/>
  <c r="D489" i="6"/>
  <c r="D490" i="6"/>
  <c r="D491" i="6"/>
  <c r="D492" i="6"/>
  <c r="D493" i="6"/>
  <c r="D494" i="6"/>
  <c r="D495" i="6"/>
  <c r="D496" i="6"/>
  <c r="D497" i="6"/>
  <c r="D498" i="6"/>
  <c r="D499" i="6"/>
  <c r="D500" i="6"/>
  <c r="D501" i="6"/>
  <c r="D502" i="6"/>
  <c r="D503" i="6"/>
  <c r="D504" i="6"/>
  <c r="D505" i="6"/>
  <c r="D509" i="6"/>
  <c r="D510" i="6"/>
  <c r="D511" i="6"/>
  <c r="D512" i="6"/>
  <c r="D513" i="6"/>
  <c r="D514" i="6"/>
  <c r="D515" i="6"/>
  <c r="D516" i="6"/>
  <c r="D517" i="6"/>
  <c r="D518" i="6"/>
  <c r="D519" i="6"/>
  <c r="D520" i="6"/>
  <c r="D521" i="6"/>
  <c r="D522" i="6"/>
  <c r="D523" i="6"/>
  <c r="D524" i="6"/>
  <c r="D525" i="6"/>
  <c r="D526" i="6"/>
  <c r="D527" i="6"/>
  <c r="D528" i="6"/>
  <c r="D529" i="6"/>
  <c r="D539" i="6"/>
  <c r="D540" i="6"/>
  <c r="D541" i="6"/>
  <c r="D548" i="6"/>
  <c r="D549" i="6"/>
  <c r="D550" i="6"/>
  <c r="D551" i="6"/>
  <c r="D552" i="6"/>
  <c r="D553" i="6"/>
  <c r="D563" i="6"/>
  <c r="D564" i="6"/>
  <c r="D565" i="6"/>
  <c r="D569" i="6"/>
  <c r="D570" i="6"/>
  <c r="D571" i="6"/>
  <c r="D572" i="6"/>
  <c r="D573" i="6"/>
  <c r="D574" i="6"/>
  <c r="D578" i="6"/>
  <c r="D579" i="6"/>
  <c r="D580" i="6"/>
  <c r="D581" i="6"/>
  <c r="D582" i="6"/>
  <c r="D583" i="6"/>
  <c r="D584" i="6"/>
  <c r="D585" i="6"/>
  <c r="D586" i="6"/>
  <c r="D590" i="6"/>
  <c r="D591" i="6"/>
  <c r="D592" i="6"/>
  <c r="D608" i="6"/>
  <c r="D609" i="6"/>
  <c r="D610" i="6"/>
  <c r="D593" i="6"/>
  <c r="D594" i="6"/>
  <c r="D595" i="6"/>
  <c r="D596" i="6"/>
  <c r="D597" i="6"/>
  <c r="D598" i="6"/>
  <c r="D617" i="6"/>
  <c r="D618" i="6"/>
  <c r="D619" i="6"/>
  <c r="D620" i="6"/>
  <c r="D621" i="6"/>
  <c r="D622" i="6"/>
  <c r="D599" i="6"/>
  <c r="D600" i="6"/>
  <c r="D601" i="6"/>
  <c r="D605" i="6"/>
  <c r="D606" i="6"/>
  <c r="D607" i="6"/>
  <c r="D629" i="6"/>
  <c r="D630" i="6"/>
  <c r="D631" i="6"/>
  <c r="D632" i="6"/>
  <c r="D633" i="6"/>
  <c r="D634" i="6"/>
  <c r="D635" i="6"/>
  <c r="D636" i="6"/>
  <c r="D637" i="6"/>
  <c r="D638" i="6"/>
  <c r="D639" i="6"/>
  <c r="D640" i="6"/>
  <c r="D647" i="6"/>
  <c r="D648" i="6"/>
  <c r="D649" i="6"/>
  <c r="D650" i="6"/>
  <c r="D651" i="6"/>
  <c r="D652" i="6"/>
  <c r="D653" i="6"/>
  <c r="D654" i="6"/>
  <c r="D655" i="6"/>
  <c r="D656" i="6"/>
  <c r="D657" i="6"/>
  <c r="D658" i="6"/>
  <c r="D662" i="6"/>
  <c r="D663" i="6"/>
  <c r="D664" i="6"/>
  <c r="D665" i="6"/>
  <c r="D666" i="6"/>
  <c r="D667" i="6"/>
  <c r="D668" i="6"/>
  <c r="D669" i="6"/>
  <c r="D670" i="6"/>
  <c r="D674" i="6"/>
  <c r="D675" i="6"/>
  <c r="D676" i="6"/>
  <c r="D680" i="6"/>
  <c r="D681" i="6"/>
  <c r="D682" i="6"/>
  <c r="D683" i="6"/>
  <c r="D684" i="6"/>
  <c r="D685" i="6"/>
  <c r="D686" i="6"/>
  <c r="D687" i="6"/>
  <c r="D688" i="6"/>
  <c r="D689" i="6"/>
  <c r="D690" i="6"/>
  <c r="D691" i="6"/>
  <c r="D692" i="6"/>
  <c r="D693" i="6"/>
  <c r="D694" i="6"/>
  <c r="D701" i="6"/>
  <c r="D702" i="6"/>
  <c r="D703"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5" i="6"/>
  <c r="D756" i="6"/>
  <c r="D757" i="6"/>
  <c r="D758" i="6"/>
  <c r="D759" i="6"/>
  <c r="D760" i="6"/>
  <c r="D761" i="6"/>
  <c r="D762" i="6"/>
  <c r="D763" i="6"/>
  <c r="D767" i="6"/>
  <c r="D768" i="6"/>
  <c r="D769" i="6"/>
  <c r="D773" i="6"/>
  <c r="D774" i="6"/>
  <c r="D775" i="6"/>
  <c r="D785" i="6"/>
  <c r="D786" i="6"/>
  <c r="D787" i="6"/>
  <c r="D788" i="6"/>
  <c r="D789" i="6"/>
  <c r="D790" i="6"/>
  <c r="D791" i="6"/>
  <c r="D792" i="6"/>
  <c r="D793" i="6"/>
  <c r="D776" i="6"/>
  <c r="D777" i="6"/>
  <c r="D77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9" i="6"/>
  <c r="D840" i="6"/>
  <c r="D841" i="6"/>
  <c r="D842" i="6"/>
  <c r="D843" i="6"/>
  <c r="D844" i="6"/>
  <c r="D845" i="6"/>
  <c r="D846" i="6"/>
  <c r="D847" i="6"/>
  <c r="D848" i="6"/>
  <c r="D849" i="6"/>
  <c r="D850" i="6"/>
  <c r="D857" i="6"/>
  <c r="D858" i="6"/>
  <c r="D859" i="6"/>
  <c r="D860" i="6"/>
  <c r="D861" i="6"/>
  <c r="D862" i="6"/>
  <c r="D869" i="6"/>
  <c r="D870" i="6"/>
  <c r="D871"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17" i="6"/>
  <c r="D918" i="6"/>
  <c r="D919" i="6"/>
  <c r="D908" i="6"/>
  <c r="D909" i="6"/>
  <c r="D910" i="6"/>
  <c r="D911" i="6"/>
  <c r="D912" i="6"/>
  <c r="D913" i="6"/>
  <c r="D920" i="6"/>
  <c r="D921" i="6"/>
  <c r="D922" i="6"/>
  <c r="D923" i="6"/>
  <c r="D924" i="6"/>
  <c r="D925" i="6"/>
  <c r="D926" i="6"/>
  <c r="D927" i="6"/>
  <c r="D928" i="6"/>
  <c r="D929" i="6"/>
  <c r="D930" i="6"/>
  <c r="D931" i="6"/>
  <c r="D932" i="6"/>
  <c r="D933" i="6"/>
  <c r="D934" i="6"/>
  <c r="D914" i="6"/>
  <c r="D915" i="6"/>
  <c r="D916" i="6"/>
  <c r="D935" i="6"/>
  <c r="D936" i="6"/>
  <c r="D937" i="6"/>
  <c r="D938" i="6"/>
  <c r="D939" i="6"/>
  <c r="D940" i="6"/>
  <c r="D941" i="6"/>
  <c r="D942" i="6"/>
  <c r="D943"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611" i="6"/>
  <c r="D612" i="6"/>
  <c r="D613" i="6"/>
  <c r="D14" i="6"/>
  <c r="D15" i="6"/>
  <c r="D16" i="6"/>
  <c r="D383" i="6"/>
  <c r="D384" i="6"/>
  <c r="D385" i="6"/>
  <c r="D29" i="6"/>
  <c r="D30" i="6"/>
  <c r="D31" i="6"/>
  <c r="D38" i="6"/>
  <c r="D39" i="6"/>
  <c r="D40" i="6"/>
  <c r="D47" i="6"/>
  <c r="D48" i="6"/>
  <c r="D49" i="6"/>
  <c r="D59" i="6"/>
  <c r="D60" i="6"/>
  <c r="D61" i="6"/>
  <c r="D80" i="6"/>
  <c r="D81" i="6"/>
  <c r="D82" i="6"/>
  <c r="D86" i="6"/>
  <c r="D87" i="6"/>
  <c r="D88" i="6"/>
  <c r="D98" i="6"/>
  <c r="D99" i="6"/>
  <c r="D100" i="6"/>
  <c r="D122" i="6"/>
  <c r="D123" i="6"/>
  <c r="D124" i="6"/>
  <c r="D170" i="6"/>
  <c r="D171" i="6"/>
  <c r="D172" i="6"/>
  <c r="D161" i="6"/>
  <c r="D162" i="6"/>
  <c r="D163" i="6"/>
  <c r="D188" i="6"/>
  <c r="D189" i="6"/>
  <c r="D190" i="6"/>
  <c r="D206" i="6"/>
  <c r="D207" i="6"/>
  <c r="D208" i="6"/>
  <c r="D209" i="6"/>
  <c r="D210" i="6"/>
  <c r="D211" i="6"/>
  <c r="D218" i="6"/>
  <c r="D219" i="6"/>
  <c r="D220" i="6"/>
  <c r="D224" i="6"/>
  <c r="D225" i="6"/>
  <c r="D226" i="6"/>
  <c r="D566" i="6"/>
  <c r="D567" i="6"/>
  <c r="D568" i="6"/>
  <c r="D266" i="6"/>
  <c r="D267" i="6"/>
  <c r="D268" i="6"/>
  <c r="D287" i="6"/>
  <c r="D288" i="6"/>
  <c r="D289" i="6"/>
  <c r="D290" i="6"/>
  <c r="D291" i="6"/>
  <c r="D292" i="6"/>
  <c r="D296" i="6"/>
  <c r="D297" i="6"/>
  <c r="D298" i="6"/>
  <c r="D332" i="6"/>
  <c r="D333" i="6"/>
  <c r="D334" i="6"/>
  <c r="D302" i="6"/>
  <c r="D303" i="6"/>
  <c r="D304" i="6"/>
  <c r="D341" i="6"/>
  <c r="D342" i="6"/>
  <c r="D343" i="6"/>
  <c r="D344" i="6"/>
  <c r="D345" i="6"/>
  <c r="D346" i="6"/>
  <c r="D347" i="6"/>
  <c r="D348" i="6"/>
  <c r="D349" i="6"/>
  <c r="D365" i="6"/>
  <c r="D366" i="6"/>
  <c r="D367" i="6"/>
  <c r="D401" i="6"/>
  <c r="D402" i="6"/>
  <c r="D403" i="6"/>
  <c r="D434" i="6"/>
  <c r="D435" i="6"/>
  <c r="D436" i="6"/>
  <c r="D461" i="6"/>
  <c r="D462" i="6"/>
  <c r="D463" i="6"/>
  <c r="D479" i="6"/>
  <c r="D480" i="6"/>
  <c r="D481" i="6"/>
  <c r="D482" i="6"/>
  <c r="D483" i="6"/>
  <c r="D484" i="6"/>
  <c r="D506" i="6"/>
  <c r="D507" i="6"/>
  <c r="D508" i="6"/>
  <c r="D536" i="6"/>
  <c r="D537" i="6"/>
  <c r="D538" i="6"/>
  <c r="D545" i="6"/>
  <c r="D546" i="6"/>
  <c r="D547" i="6"/>
  <c r="D533" i="6"/>
  <c r="D534" i="6"/>
  <c r="D535" i="6"/>
  <c r="D554" i="6"/>
  <c r="D555" i="6"/>
  <c r="D556" i="6"/>
  <c r="D557" i="6"/>
  <c r="D558" i="6"/>
  <c r="D559" i="6"/>
  <c r="D575" i="6"/>
  <c r="D576" i="6"/>
  <c r="D577" i="6"/>
  <c r="D614" i="6"/>
  <c r="D615" i="6"/>
  <c r="D616" i="6"/>
  <c r="D602" i="6"/>
  <c r="D603" i="6"/>
  <c r="D604" i="6"/>
  <c r="D644" i="6"/>
  <c r="D645" i="6"/>
  <c r="D646" i="6"/>
  <c r="D671" i="6"/>
  <c r="D672" i="6"/>
  <c r="D673" i="6"/>
  <c r="D677" i="6"/>
  <c r="D678" i="6"/>
  <c r="D679" i="6"/>
  <c r="D695" i="6"/>
  <c r="D696" i="6"/>
  <c r="D697" i="6"/>
  <c r="D704" i="6"/>
  <c r="D705" i="6"/>
  <c r="D706" i="6"/>
  <c r="D764" i="6"/>
  <c r="D765" i="6"/>
  <c r="D766" i="6"/>
  <c r="D770" i="6"/>
  <c r="D771" i="6"/>
  <c r="D772" i="6"/>
  <c r="D797" i="6"/>
  <c r="D798" i="6"/>
  <c r="D799" i="6"/>
  <c r="D803" i="6"/>
  <c r="D804" i="6"/>
  <c r="D805" i="6"/>
  <c r="D806" i="6"/>
  <c r="D807" i="6"/>
  <c r="D808" i="6"/>
  <c r="D836" i="6"/>
  <c r="D837" i="6"/>
  <c r="D838" i="6"/>
  <c r="D854" i="6"/>
  <c r="D855" i="6"/>
  <c r="D856" i="6"/>
  <c r="D863" i="6"/>
  <c r="D864" i="6"/>
  <c r="D865" i="6"/>
  <c r="D872" i="6"/>
  <c r="D873" i="6"/>
  <c r="D874" i="6"/>
  <c r="D698" i="6"/>
  <c r="D699" i="6"/>
  <c r="D700" i="6"/>
  <c r="D944" i="6"/>
  <c r="D945" i="6"/>
  <c r="D946" i="6"/>
  <c r="D44" i="6"/>
  <c r="D45" i="6"/>
  <c r="D46" i="6"/>
  <c r="D95" i="6"/>
  <c r="D96" i="6"/>
  <c r="D97" i="6"/>
  <c r="D101" i="6"/>
  <c r="D102" i="6"/>
  <c r="D103" i="6"/>
  <c r="D131" i="6"/>
  <c r="D132" i="6"/>
  <c r="D133" i="6"/>
  <c r="D152" i="6"/>
  <c r="D153" i="6"/>
  <c r="D154" i="6"/>
  <c r="D251" i="6"/>
  <c r="D252" i="6"/>
  <c r="D253" i="6"/>
  <c r="D284" i="6"/>
  <c r="D285" i="6"/>
  <c r="D286" i="6"/>
  <c r="D317" i="6"/>
  <c r="D318" i="6"/>
  <c r="D319" i="6"/>
  <c r="D320" i="6"/>
  <c r="D321" i="6"/>
  <c r="D322" i="6"/>
  <c r="D326" i="6"/>
  <c r="D327" i="6"/>
  <c r="D328" i="6"/>
  <c r="D323" i="6"/>
  <c r="D324" i="6"/>
  <c r="D325" i="6"/>
  <c r="D779" i="6"/>
  <c r="D780" i="6"/>
  <c r="D781" i="6"/>
  <c r="D530" i="6"/>
  <c r="D531" i="6"/>
  <c r="D532" i="6"/>
  <c r="D542" i="6"/>
  <c r="D543" i="6"/>
  <c r="D544" i="6"/>
  <c r="D626" i="6"/>
  <c r="D627" i="6"/>
  <c r="D628" i="6"/>
  <c r="D560" i="6"/>
  <c r="D561" i="6"/>
  <c r="D562" i="6"/>
  <c r="D623" i="6"/>
  <c r="D624" i="6"/>
  <c r="D625" i="6"/>
  <c r="D641" i="6"/>
  <c r="D642" i="6"/>
  <c r="D643" i="6"/>
  <c r="D659" i="6"/>
  <c r="D660" i="6"/>
  <c r="D661" i="6"/>
  <c r="D752" i="6"/>
  <c r="D753" i="6"/>
  <c r="D754" i="6"/>
  <c r="D794" i="6"/>
  <c r="D795" i="6"/>
  <c r="D796" i="6"/>
  <c r="D782" i="6"/>
  <c r="D783" i="6"/>
  <c r="D784" i="6"/>
  <c r="D800" i="6"/>
  <c r="D801" i="6"/>
  <c r="D802" i="6"/>
  <c r="D851" i="6"/>
  <c r="D852" i="6"/>
  <c r="D853" i="6"/>
  <c r="D866" i="6"/>
  <c r="D867" i="6"/>
  <c r="D868" i="6"/>
  <c r="D947" i="6"/>
  <c r="D948" i="6"/>
  <c r="D949" i="6"/>
  <c r="D128" i="6"/>
  <c r="D129" i="6"/>
  <c r="D130" i="6"/>
  <c r="D587" i="6"/>
  <c r="D588" i="6"/>
  <c r="D589" i="6"/>
  <c r="D36" i="6"/>
  <c r="D37" i="6"/>
  <c r="D41" i="6"/>
  <c r="D42" i="6"/>
  <c r="D43" i="6"/>
  <c r="D50" i="6"/>
  <c r="D51" i="6"/>
  <c r="D52" i="6"/>
  <c r="D53" i="6"/>
  <c r="D54" i="6"/>
  <c r="D55" i="6"/>
  <c r="D56" i="6"/>
  <c r="D57" i="6"/>
  <c r="D58" i="6"/>
  <c r="D62" i="6"/>
  <c r="D63" i="6"/>
  <c r="D64" i="6"/>
  <c r="D65" i="6"/>
  <c r="D66" i="6"/>
  <c r="D67" i="6"/>
  <c r="D68" i="6"/>
  <c r="D69" i="6"/>
  <c r="D70" i="6"/>
  <c r="D71" i="6"/>
  <c r="D72" i="6"/>
  <c r="D73" i="6"/>
  <c r="D74" i="6"/>
  <c r="D75" i="6"/>
  <c r="D76" i="6"/>
  <c r="D77" i="6"/>
  <c r="D78" i="6"/>
  <c r="D79" i="6"/>
  <c r="D83" i="6"/>
  <c r="D84" i="6"/>
  <c r="D85" i="6"/>
  <c r="D89" i="6"/>
  <c r="D90" i="6"/>
  <c r="D91" i="6"/>
  <c r="D92" i="6"/>
  <c r="D93" i="6"/>
  <c r="D94" i="6"/>
  <c r="D104" i="6"/>
  <c r="D105" i="6"/>
  <c r="D106" i="6"/>
  <c r="D107" i="6"/>
  <c r="D108" i="6"/>
  <c r="D109" i="6"/>
  <c r="D110" i="6"/>
  <c r="D111" i="6"/>
  <c r="D112" i="6"/>
  <c r="D113" i="6"/>
  <c r="D114" i="6"/>
  <c r="D115" i="6"/>
  <c r="D116" i="6"/>
  <c r="D117" i="6"/>
  <c r="D118" i="6"/>
  <c r="D119" i="6"/>
  <c r="D120" i="6"/>
  <c r="D121" i="6"/>
  <c r="D125" i="6"/>
  <c r="D126" i="6"/>
  <c r="D127" i="6"/>
  <c r="D134" i="6"/>
  <c r="D135" i="6"/>
  <c r="D136" i="6"/>
  <c r="D137" i="6"/>
  <c r="D138" i="6"/>
  <c r="D139" i="6"/>
  <c r="D140" i="6"/>
  <c r="D141" i="6"/>
  <c r="D142" i="6"/>
  <c r="D143" i="6"/>
  <c r="D144" i="6"/>
  <c r="D145" i="6"/>
  <c r="D146" i="6"/>
  <c r="D147" i="6"/>
  <c r="D148" i="6"/>
  <c r="D149" i="6"/>
  <c r="D150" i="6"/>
  <c r="D151" i="6"/>
  <c r="D155" i="6"/>
  <c r="D156" i="6"/>
  <c r="D157" i="6"/>
  <c r="D158" i="6"/>
  <c r="D159" i="6"/>
  <c r="D160" i="6"/>
  <c r="D164" i="6"/>
  <c r="D165" i="6"/>
  <c r="D166" i="6"/>
  <c r="D167" i="6"/>
  <c r="D168" i="6"/>
  <c r="D169" i="6"/>
  <c r="D173" i="6"/>
  <c r="D174" i="6"/>
  <c r="D175" i="6"/>
  <c r="D176" i="6"/>
  <c r="D177" i="6"/>
  <c r="D178" i="6"/>
  <c r="D179" i="6"/>
  <c r="D180" i="6"/>
  <c r="D181" i="6"/>
  <c r="D182" i="6"/>
  <c r="D183" i="6"/>
  <c r="D184" i="6"/>
  <c r="D185" i="6"/>
  <c r="D186" i="6"/>
  <c r="D187" i="6"/>
  <c r="D191" i="6"/>
  <c r="D192" i="6"/>
  <c r="D193" i="6"/>
  <c r="D194" i="6"/>
  <c r="D195" i="6"/>
  <c r="D196" i="6"/>
  <c r="D197" i="6"/>
  <c r="D198" i="6"/>
  <c r="D199" i="6"/>
  <c r="D200" i="6"/>
  <c r="D201" i="6"/>
  <c r="D202" i="6"/>
  <c r="D203" i="6"/>
  <c r="D204" i="6"/>
  <c r="D205" i="6"/>
  <c r="D212" i="6"/>
  <c r="D213" i="6"/>
  <c r="D214" i="6"/>
  <c r="D215" i="6"/>
  <c r="D216" i="6"/>
  <c r="D217" i="6"/>
  <c r="D221" i="6"/>
  <c r="D222" i="6"/>
  <c r="D223" i="6"/>
  <c r="D227" i="6"/>
  <c r="D228" i="6"/>
  <c r="D229" i="6"/>
  <c r="D230" i="6"/>
  <c r="D231" i="6"/>
  <c r="D232" i="6"/>
  <c r="D236" i="6"/>
  <c r="D237" i="6"/>
  <c r="D238" i="6"/>
  <c r="D239" i="6"/>
  <c r="D240" i="6"/>
  <c r="D241" i="6"/>
  <c r="D233" i="6"/>
  <c r="D234" i="6"/>
  <c r="D235" i="6"/>
  <c r="D242" i="6"/>
  <c r="D243" i="6"/>
  <c r="D244" i="6"/>
  <c r="D245" i="6"/>
  <c r="D246" i="6"/>
  <c r="D247" i="6"/>
  <c r="D248" i="6"/>
  <c r="D249" i="6"/>
  <c r="D250" i="6"/>
  <c r="D254" i="6"/>
  <c r="D255" i="6"/>
  <c r="D256" i="6"/>
  <c r="D257" i="6"/>
  <c r="D258" i="6"/>
  <c r="D259" i="6"/>
  <c r="D260" i="6"/>
  <c r="D261" i="6"/>
  <c r="D262" i="6"/>
  <c r="D263" i="6"/>
  <c r="D264" i="6"/>
  <c r="D265" i="6"/>
  <c r="D269" i="6"/>
  <c r="D270" i="6"/>
  <c r="D271" i="6"/>
  <c r="D272" i="6"/>
  <c r="D273" i="6"/>
  <c r="D274" i="6"/>
  <c r="D275" i="6"/>
  <c r="D276" i="6"/>
  <c r="D277" i="6"/>
  <c r="D17" i="6"/>
  <c r="D18" i="6"/>
  <c r="D19" i="6"/>
  <c r="D20" i="6"/>
  <c r="D21" i="6"/>
  <c r="D22" i="6"/>
  <c r="D23" i="6"/>
  <c r="D24" i="6"/>
  <c r="D25" i="6"/>
  <c r="D26" i="6"/>
  <c r="D27" i="6"/>
  <c r="D28" i="6"/>
  <c r="D32" i="6"/>
  <c r="D33" i="6"/>
  <c r="D34" i="6"/>
  <c r="D12" i="6"/>
  <c r="D13" i="6"/>
  <c r="D35" i="6"/>
  <c r="D278" i="6"/>
  <c r="O982" i="6" l="1"/>
  <c r="D11" i="6"/>
  <c r="AI7" i="3" l="1"/>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9" i="3"/>
  <c r="AI40"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I222" i="3"/>
  <c r="AI223" i="3"/>
  <c r="AI224" i="3"/>
  <c r="AI225" i="3"/>
  <c r="AI226" i="3"/>
  <c r="AI227" i="3"/>
  <c r="AI228" i="3"/>
  <c r="AI229" i="3"/>
  <c r="AI230" i="3"/>
  <c r="AI231" i="3"/>
  <c r="AI232" i="3"/>
  <c r="AI233" i="3"/>
  <c r="AI234" i="3"/>
  <c r="AI235" i="3"/>
  <c r="AI236" i="3"/>
  <c r="AI237" i="3"/>
  <c r="AI238" i="3"/>
  <c r="AI239" i="3"/>
  <c r="AI240" i="3"/>
  <c r="AI241" i="3"/>
  <c r="AI242" i="3"/>
  <c r="AI243" i="3"/>
  <c r="AI244" i="3"/>
  <c r="AI245" i="3"/>
  <c r="AI246" i="3"/>
  <c r="AI247" i="3"/>
  <c r="AI248" i="3"/>
  <c r="AI249" i="3"/>
  <c r="AI250" i="3"/>
  <c r="AI251" i="3"/>
  <c r="AI252" i="3"/>
  <c r="AI253" i="3"/>
  <c r="AI254" i="3"/>
  <c r="AI255" i="3"/>
  <c r="AI256" i="3"/>
  <c r="AI257" i="3"/>
  <c r="AI258" i="3"/>
  <c r="AI259" i="3"/>
  <c r="AI260" i="3"/>
  <c r="AI261" i="3"/>
  <c r="AI262" i="3"/>
  <c r="AI263" i="3"/>
  <c r="AI264" i="3"/>
  <c r="AI265" i="3"/>
  <c r="AI266" i="3"/>
  <c r="AI267" i="3"/>
  <c r="AI268" i="3"/>
  <c r="AI269" i="3"/>
  <c r="AI270" i="3"/>
  <c r="AI271" i="3"/>
  <c r="AI272" i="3"/>
  <c r="AI273" i="3"/>
  <c r="AI274" i="3"/>
  <c r="AI275" i="3"/>
  <c r="AI276" i="3"/>
  <c r="AI277" i="3"/>
  <c r="AI278" i="3"/>
  <c r="AI279" i="3"/>
  <c r="AI280" i="3"/>
  <c r="AI281" i="3"/>
  <c r="AI282" i="3"/>
  <c r="AI283" i="3"/>
  <c r="AI284" i="3"/>
  <c r="AI285" i="3"/>
  <c r="AI286" i="3"/>
  <c r="AI287" i="3"/>
  <c r="AI288" i="3"/>
  <c r="AI289"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AI318" i="3"/>
  <c r="AI319" i="3"/>
  <c r="AI320" i="3"/>
  <c r="AI321" i="3"/>
  <c r="AI322" i="3"/>
  <c r="AI323" i="3"/>
  <c r="AI324" i="3"/>
  <c r="AI325" i="3"/>
  <c r="AI326" i="3"/>
  <c r="AI327" i="3"/>
  <c r="AI328" i="3"/>
  <c r="AI329" i="3"/>
  <c r="AI330" i="3"/>
  <c r="AI331" i="3"/>
  <c r="AI332" i="3"/>
  <c r="AI333" i="3"/>
  <c r="AI334" i="3"/>
  <c r="AI335" i="3"/>
  <c r="AI336" i="3"/>
  <c r="AI337" i="3"/>
  <c r="AI338" i="3"/>
  <c r="AI339" i="3"/>
  <c r="AI340" i="3"/>
  <c r="AI341" i="3"/>
  <c r="AI342" i="3"/>
  <c r="AI343" i="3"/>
  <c r="AI344" i="3"/>
  <c r="AI345" i="3"/>
  <c r="AI346" i="3"/>
  <c r="AI347" i="3"/>
  <c r="AI348" i="3"/>
  <c r="AI349" i="3"/>
  <c r="AI350" i="3"/>
  <c r="AI351" i="3"/>
  <c r="AI352" i="3"/>
  <c r="AI353" i="3"/>
  <c r="AI354" i="3"/>
  <c r="AI355" i="3"/>
  <c r="AI356" i="3"/>
  <c r="AI357" i="3"/>
  <c r="AI358" i="3"/>
  <c r="AI359" i="3"/>
  <c r="AI360" i="3"/>
  <c r="AI361" i="3"/>
  <c r="AI362" i="3"/>
  <c r="AI363" i="3"/>
  <c r="AI364" i="3"/>
  <c r="AI365" i="3"/>
  <c r="AI366" i="3"/>
  <c r="AI367" i="3"/>
  <c r="AI368" i="3"/>
  <c r="AI369" i="3"/>
  <c r="AI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9" i="3"/>
  <c r="AH40"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H281" i="3"/>
  <c r="AH282" i="3"/>
  <c r="AH283" i="3"/>
  <c r="AH284" i="3"/>
  <c r="AH285" i="3"/>
  <c r="AH286"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322" i="3"/>
  <c r="AH323" i="3"/>
  <c r="AH324" i="3"/>
  <c r="AH325" i="3"/>
  <c r="AH326" i="3"/>
  <c r="AH327" i="3"/>
  <c r="AH328" i="3"/>
  <c r="AH329" i="3"/>
  <c r="AH330" i="3"/>
  <c r="AH331" i="3"/>
  <c r="AH332" i="3"/>
  <c r="AH333" i="3"/>
  <c r="AH334" i="3"/>
  <c r="AH335" i="3"/>
  <c r="AH336" i="3"/>
  <c r="AH337" i="3"/>
  <c r="AH338" i="3"/>
  <c r="AH339" i="3"/>
  <c r="AH340" i="3"/>
  <c r="AH341" i="3"/>
  <c r="AH342" i="3"/>
  <c r="AH343" i="3"/>
  <c r="AH344" i="3"/>
  <c r="AH345" i="3"/>
  <c r="AH346" i="3"/>
  <c r="AH347" i="3"/>
  <c r="AH348" i="3"/>
  <c r="AH349" i="3"/>
  <c r="AH350" i="3"/>
  <c r="AH351" i="3"/>
  <c r="AH352" i="3"/>
  <c r="AH353" i="3"/>
  <c r="AH354" i="3"/>
  <c r="AH355" i="3"/>
  <c r="AH356" i="3"/>
  <c r="AH357" i="3"/>
  <c r="AH358" i="3"/>
  <c r="AH359" i="3"/>
  <c r="AH360" i="3"/>
  <c r="AH361" i="3"/>
  <c r="AH362" i="3"/>
  <c r="AH363" i="3"/>
  <c r="AH364" i="3"/>
  <c r="AH365" i="3"/>
  <c r="AH366" i="3"/>
  <c r="AH367" i="3"/>
  <c r="AH368" i="3"/>
  <c r="AH369" i="3"/>
  <c r="AH6" i="3"/>
  <c r="AG7" i="3"/>
  <c r="AJ7" i="3" s="1"/>
  <c r="AG8" i="3"/>
  <c r="AJ8" i="3" s="1"/>
  <c r="AG9" i="3"/>
  <c r="AJ9" i="3" s="1"/>
  <c r="AG10" i="3"/>
  <c r="AJ10" i="3" s="1"/>
  <c r="AG11" i="3"/>
  <c r="AJ11" i="3" s="1"/>
  <c r="AG12" i="3"/>
  <c r="AJ12" i="3" s="1"/>
  <c r="AG13" i="3"/>
  <c r="AJ13" i="3" s="1"/>
  <c r="AG14" i="3"/>
  <c r="AJ14" i="3" s="1"/>
  <c r="AG15" i="3"/>
  <c r="AJ15" i="3" s="1"/>
  <c r="AG16" i="3"/>
  <c r="AJ16" i="3" s="1"/>
  <c r="AG17" i="3"/>
  <c r="AJ17" i="3" s="1"/>
  <c r="AG18" i="3"/>
  <c r="AJ18" i="3" s="1"/>
  <c r="AG19" i="3"/>
  <c r="AJ19" i="3" s="1"/>
  <c r="AG20" i="3"/>
  <c r="AJ20" i="3" s="1"/>
  <c r="AG21" i="3"/>
  <c r="AJ21" i="3" s="1"/>
  <c r="AG22" i="3"/>
  <c r="AJ22" i="3" s="1"/>
  <c r="AG23" i="3"/>
  <c r="AJ23" i="3" s="1"/>
  <c r="AG24" i="3"/>
  <c r="AJ24" i="3" s="1"/>
  <c r="AG25" i="3"/>
  <c r="AJ25" i="3" s="1"/>
  <c r="AG26" i="3"/>
  <c r="AJ26" i="3" s="1"/>
  <c r="AG27" i="3"/>
  <c r="AJ27" i="3" s="1"/>
  <c r="AG28" i="3"/>
  <c r="AJ28" i="3" s="1"/>
  <c r="AG29" i="3"/>
  <c r="AJ29" i="3" s="1"/>
  <c r="AG30" i="3"/>
  <c r="AJ30" i="3" s="1"/>
  <c r="AG31" i="3"/>
  <c r="AJ31" i="3" s="1"/>
  <c r="AG32" i="3"/>
  <c r="AJ32" i="3" s="1"/>
  <c r="AG33" i="3"/>
  <c r="AJ33" i="3" s="1"/>
  <c r="AG34" i="3"/>
  <c r="AJ34" i="3" s="1"/>
  <c r="AG35" i="3"/>
  <c r="AJ35" i="3" s="1"/>
  <c r="AG36" i="3"/>
  <c r="AJ36" i="3" s="1"/>
  <c r="AG37" i="3"/>
  <c r="AJ37" i="3" s="1"/>
  <c r="AG39" i="3"/>
  <c r="AJ39" i="3" s="1"/>
  <c r="AG40" i="3"/>
  <c r="AJ40" i="3" s="1"/>
  <c r="AG42" i="3"/>
  <c r="AJ42" i="3" s="1"/>
  <c r="AG43" i="3"/>
  <c r="AJ43" i="3" s="1"/>
  <c r="AG44" i="3"/>
  <c r="AJ44" i="3" s="1"/>
  <c r="AG45" i="3"/>
  <c r="AJ45" i="3" s="1"/>
  <c r="AG46" i="3"/>
  <c r="AJ46" i="3" s="1"/>
  <c r="AG47" i="3"/>
  <c r="AJ47" i="3" s="1"/>
  <c r="AG48" i="3"/>
  <c r="AJ48" i="3" s="1"/>
  <c r="AG49" i="3"/>
  <c r="AJ49" i="3" s="1"/>
  <c r="AG50" i="3"/>
  <c r="AJ50" i="3" s="1"/>
  <c r="AG51" i="3"/>
  <c r="AJ51" i="3" s="1"/>
  <c r="AG52" i="3"/>
  <c r="AJ52" i="3" s="1"/>
  <c r="AG53" i="3"/>
  <c r="AJ53" i="3" s="1"/>
  <c r="AG54" i="3"/>
  <c r="AJ54" i="3" s="1"/>
  <c r="AG55" i="3"/>
  <c r="AJ55" i="3" s="1"/>
  <c r="AG56" i="3"/>
  <c r="AJ56" i="3" s="1"/>
  <c r="AG57" i="3"/>
  <c r="AJ57" i="3" s="1"/>
  <c r="AG58" i="3"/>
  <c r="AJ58" i="3" s="1"/>
  <c r="AG59" i="3"/>
  <c r="AJ59" i="3" s="1"/>
  <c r="AG60" i="3"/>
  <c r="AJ60" i="3" s="1"/>
  <c r="AG61" i="3"/>
  <c r="AJ61" i="3" s="1"/>
  <c r="AG62" i="3"/>
  <c r="AJ62" i="3" s="1"/>
  <c r="AG63" i="3"/>
  <c r="AJ63" i="3" s="1"/>
  <c r="AG64" i="3"/>
  <c r="AJ64" i="3" s="1"/>
  <c r="AG65" i="3"/>
  <c r="AJ65" i="3" s="1"/>
  <c r="AG66" i="3"/>
  <c r="AJ66" i="3" s="1"/>
  <c r="AG67" i="3"/>
  <c r="AJ67" i="3" s="1"/>
  <c r="AG68" i="3"/>
  <c r="AJ68" i="3" s="1"/>
  <c r="AG69" i="3"/>
  <c r="AJ69" i="3" s="1"/>
  <c r="AG70" i="3"/>
  <c r="AJ70" i="3" s="1"/>
  <c r="AG71" i="3"/>
  <c r="AJ71" i="3" s="1"/>
  <c r="AG72" i="3"/>
  <c r="AJ72" i="3" s="1"/>
  <c r="AG73" i="3"/>
  <c r="AJ73" i="3" s="1"/>
  <c r="AG74" i="3"/>
  <c r="AJ74" i="3" s="1"/>
  <c r="AG75" i="3"/>
  <c r="AJ75" i="3" s="1"/>
  <c r="AG76" i="3"/>
  <c r="AJ76" i="3" s="1"/>
  <c r="AG77" i="3"/>
  <c r="AJ77" i="3" s="1"/>
  <c r="AG78" i="3"/>
  <c r="AJ78" i="3" s="1"/>
  <c r="AG79" i="3"/>
  <c r="AJ79" i="3" s="1"/>
  <c r="AG80" i="3"/>
  <c r="AJ80" i="3" s="1"/>
  <c r="AG81" i="3"/>
  <c r="AJ81" i="3" s="1"/>
  <c r="AG82" i="3"/>
  <c r="AJ82" i="3" s="1"/>
  <c r="AG83" i="3"/>
  <c r="AJ83" i="3" s="1"/>
  <c r="AG84" i="3"/>
  <c r="AJ84" i="3" s="1"/>
  <c r="AG85" i="3"/>
  <c r="AJ85" i="3" s="1"/>
  <c r="AG86" i="3"/>
  <c r="AJ86" i="3" s="1"/>
  <c r="AG87" i="3"/>
  <c r="AJ87" i="3" s="1"/>
  <c r="AG88" i="3"/>
  <c r="AJ88" i="3" s="1"/>
  <c r="AG89" i="3"/>
  <c r="AJ89" i="3" s="1"/>
  <c r="AG90" i="3"/>
  <c r="AJ90" i="3" s="1"/>
  <c r="AG91" i="3"/>
  <c r="AJ91" i="3" s="1"/>
  <c r="AG92" i="3"/>
  <c r="AJ92" i="3" s="1"/>
  <c r="AG93" i="3"/>
  <c r="AJ93" i="3" s="1"/>
  <c r="AG94" i="3"/>
  <c r="AJ94" i="3" s="1"/>
  <c r="AG95" i="3"/>
  <c r="AJ95" i="3" s="1"/>
  <c r="AG96" i="3"/>
  <c r="AJ96" i="3" s="1"/>
  <c r="AG97" i="3"/>
  <c r="AJ97" i="3" s="1"/>
  <c r="AG98" i="3"/>
  <c r="AJ98" i="3" s="1"/>
  <c r="AG99" i="3"/>
  <c r="AJ99" i="3" s="1"/>
  <c r="AG100" i="3"/>
  <c r="AJ100" i="3" s="1"/>
  <c r="AG101" i="3"/>
  <c r="AJ101" i="3" s="1"/>
  <c r="AG102" i="3"/>
  <c r="AJ102" i="3" s="1"/>
  <c r="AG103" i="3"/>
  <c r="AJ103" i="3" s="1"/>
  <c r="AG104" i="3"/>
  <c r="AJ104" i="3" s="1"/>
  <c r="AG105" i="3"/>
  <c r="AJ105" i="3" s="1"/>
  <c r="AG106" i="3"/>
  <c r="AJ106" i="3" s="1"/>
  <c r="AG107" i="3"/>
  <c r="AJ107" i="3" s="1"/>
  <c r="AG108" i="3"/>
  <c r="AJ108" i="3" s="1"/>
  <c r="AG109" i="3"/>
  <c r="AJ109" i="3" s="1"/>
  <c r="AG110" i="3"/>
  <c r="AJ110" i="3" s="1"/>
  <c r="AG111" i="3"/>
  <c r="AJ111" i="3" s="1"/>
  <c r="AG112" i="3"/>
  <c r="AJ112" i="3" s="1"/>
  <c r="AG113" i="3"/>
  <c r="AJ113" i="3" s="1"/>
  <c r="AG114" i="3"/>
  <c r="AJ114" i="3" s="1"/>
  <c r="AG115" i="3"/>
  <c r="AJ115" i="3" s="1"/>
  <c r="AG116" i="3"/>
  <c r="AJ116" i="3" s="1"/>
  <c r="AG117" i="3"/>
  <c r="AJ117" i="3" s="1"/>
  <c r="AG118" i="3"/>
  <c r="AJ118" i="3" s="1"/>
  <c r="AG119" i="3"/>
  <c r="AJ119" i="3" s="1"/>
  <c r="AG120" i="3"/>
  <c r="AJ120" i="3" s="1"/>
  <c r="AG121" i="3"/>
  <c r="AJ121" i="3" s="1"/>
  <c r="AG122" i="3"/>
  <c r="AJ122" i="3" s="1"/>
  <c r="AG123" i="3"/>
  <c r="AJ123" i="3" s="1"/>
  <c r="AG124" i="3"/>
  <c r="AJ124" i="3" s="1"/>
  <c r="AG125" i="3"/>
  <c r="AJ125" i="3" s="1"/>
  <c r="AG126" i="3"/>
  <c r="AJ126" i="3" s="1"/>
  <c r="AG127" i="3"/>
  <c r="AJ127" i="3" s="1"/>
  <c r="AG128" i="3"/>
  <c r="AJ128" i="3" s="1"/>
  <c r="AG129" i="3"/>
  <c r="AJ129" i="3" s="1"/>
  <c r="AG130" i="3"/>
  <c r="AJ130" i="3" s="1"/>
  <c r="AG131" i="3"/>
  <c r="AJ131" i="3" s="1"/>
  <c r="AG132" i="3"/>
  <c r="AJ132" i="3" s="1"/>
  <c r="AG133" i="3"/>
  <c r="AJ133" i="3" s="1"/>
  <c r="AG134" i="3"/>
  <c r="AJ134" i="3" s="1"/>
  <c r="AG135" i="3"/>
  <c r="AJ135" i="3" s="1"/>
  <c r="AG136" i="3"/>
  <c r="AJ136" i="3" s="1"/>
  <c r="AG137" i="3"/>
  <c r="AJ137" i="3" s="1"/>
  <c r="AG138" i="3"/>
  <c r="AJ138" i="3" s="1"/>
  <c r="AG139" i="3"/>
  <c r="AJ139" i="3" s="1"/>
  <c r="AG140" i="3"/>
  <c r="AJ140" i="3" s="1"/>
  <c r="AG141" i="3"/>
  <c r="AJ141" i="3" s="1"/>
  <c r="AG142" i="3"/>
  <c r="AJ142" i="3" s="1"/>
  <c r="AG143" i="3"/>
  <c r="AJ143" i="3" s="1"/>
  <c r="AG144" i="3"/>
  <c r="AJ144" i="3" s="1"/>
  <c r="AG145" i="3"/>
  <c r="AJ145" i="3" s="1"/>
  <c r="AG146" i="3"/>
  <c r="AJ146" i="3" s="1"/>
  <c r="AG147" i="3"/>
  <c r="AJ147" i="3" s="1"/>
  <c r="AG148" i="3"/>
  <c r="AJ148" i="3" s="1"/>
  <c r="AG149" i="3"/>
  <c r="AJ149" i="3" s="1"/>
  <c r="AG150" i="3"/>
  <c r="AJ150" i="3" s="1"/>
  <c r="AG151" i="3"/>
  <c r="AJ151" i="3" s="1"/>
  <c r="AG152" i="3"/>
  <c r="AJ152" i="3" s="1"/>
  <c r="AG153" i="3"/>
  <c r="AJ153" i="3" s="1"/>
  <c r="AG154" i="3"/>
  <c r="AJ154" i="3" s="1"/>
  <c r="AG155" i="3"/>
  <c r="AJ155" i="3" s="1"/>
  <c r="AG156" i="3"/>
  <c r="AJ156" i="3" s="1"/>
  <c r="AG157" i="3"/>
  <c r="AJ157" i="3" s="1"/>
  <c r="AG158" i="3"/>
  <c r="AJ158" i="3" s="1"/>
  <c r="AG159" i="3"/>
  <c r="AJ159" i="3" s="1"/>
  <c r="AG160" i="3"/>
  <c r="AJ160" i="3" s="1"/>
  <c r="AG161" i="3"/>
  <c r="AJ161" i="3" s="1"/>
  <c r="AG162" i="3"/>
  <c r="AJ162" i="3" s="1"/>
  <c r="AG163" i="3"/>
  <c r="AJ163" i="3" s="1"/>
  <c r="AG164" i="3"/>
  <c r="AJ164" i="3" s="1"/>
  <c r="AG165" i="3"/>
  <c r="AJ165" i="3" s="1"/>
  <c r="AG166" i="3"/>
  <c r="AJ166" i="3" s="1"/>
  <c r="AG167" i="3"/>
  <c r="AJ167" i="3" s="1"/>
  <c r="AG168" i="3"/>
  <c r="AJ168" i="3" s="1"/>
  <c r="AG169" i="3"/>
  <c r="AJ169" i="3" s="1"/>
  <c r="AG170" i="3"/>
  <c r="AJ170" i="3" s="1"/>
  <c r="AG171" i="3"/>
  <c r="AJ171" i="3" s="1"/>
  <c r="AG172" i="3"/>
  <c r="AJ172" i="3" s="1"/>
  <c r="AG173" i="3"/>
  <c r="AJ173" i="3" s="1"/>
  <c r="AG174" i="3"/>
  <c r="AJ174" i="3" s="1"/>
  <c r="AG175" i="3"/>
  <c r="AJ175" i="3" s="1"/>
  <c r="AG176" i="3"/>
  <c r="AJ176" i="3" s="1"/>
  <c r="AG177" i="3"/>
  <c r="AJ177" i="3" s="1"/>
  <c r="AG178" i="3"/>
  <c r="AJ178" i="3" s="1"/>
  <c r="AG179" i="3"/>
  <c r="AJ179" i="3" s="1"/>
  <c r="AG180" i="3"/>
  <c r="AJ180" i="3" s="1"/>
  <c r="AG181" i="3"/>
  <c r="AJ181" i="3" s="1"/>
  <c r="AG182" i="3"/>
  <c r="AJ182" i="3" s="1"/>
  <c r="AG183" i="3"/>
  <c r="AJ183" i="3" s="1"/>
  <c r="AG184" i="3"/>
  <c r="AJ184" i="3" s="1"/>
  <c r="AG185" i="3"/>
  <c r="AJ185" i="3" s="1"/>
  <c r="AG186" i="3"/>
  <c r="AJ186" i="3" s="1"/>
  <c r="AG187" i="3"/>
  <c r="AJ187" i="3" s="1"/>
  <c r="AG188" i="3"/>
  <c r="AJ188" i="3" s="1"/>
  <c r="AG189" i="3"/>
  <c r="AJ189" i="3" s="1"/>
  <c r="AG190" i="3"/>
  <c r="AJ190" i="3" s="1"/>
  <c r="AG191" i="3"/>
  <c r="AJ191" i="3" s="1"/>
  <c r="AG192" i="3"/>
  <c r="AJ192" i="3" s="1"/>
  <c r="AG193" i="3"/>
  <c r="AJ193" i="3" s="1"/>
  <c r="AG194" i="3"/>
  <c r="AJ194" i="3" s="1"/>
  <c r="AG195" i="3"/>
  <c r="AJ195" i="3" s="1"/>
  <c r="AG196" i="3"/>
  <c r="AJ196" i="3" s="1"/>
  <c r="AG197" i="3"/>
  <c r="AJ197" i="3" s="1"/>
  <c r="AG198" i="3"/>
  <c r="AJ198" i="3" s="1"/>
  <c r="AG199" i="3"/>
  <c r="AJ199" i="3" s="1"/>
  <c r="AG200" i="3"/>
  <c r="AJ200" i="3" s="1"/>
  <c r="AG201" i="3"/>
  <c r="AJ201" i="3" s="1"/>
  <c r="AG202" i="3"/>
  <c r="AJ202" i="3" s="1"/>
  <c r="AG203" i="3"/>
  <c r="AJ203" i="3" s="1"/>
  <c r="AG204" i="3"/>
  <c r="AJ204" i="3" s="1"/>
  <c r="AG205" i="3"/>
  <c r="AJ205" i="3" s="1"/>
  <c r="AG206" i="3"/>
  <c r="AJ206" i="3" s="1"/>
  <c r="AG207" i="3"/>
  <c r="AJ207" i="3" s="1"/>
  <c r="AG208" i="3"/>
  <c r="AJ208" i="3" s="1"/>
  <c r="AG209" i="3"/>
  <c r="AJ209" i="3" s="1"/>
  <c r="AG210" i="3"/>
  <c r="AJ210" i="3" s="1"/>
  <c r="AG211" i="3"/>
  <c r="AJ211" i="3" s="1"/>
  <c r="AG212" i="3"/>
  <c r="AJ212" i="3" s="1"/>
  <c r="AG213" i="3"/>
  <c r="AJ213" i="3" s="1"/>
  <c r="AG214" i="3"/>
  <c r="AJ214" i="3" s="1"/>
  <c r="AG215" i="3"/>
  <c r="AJ215" i="3" s="1"/>
  <c r="AG216" i="3"/>
  <c r="AJ216" i="3" s="1"/>
  <c r="AG217" i="3"/>
  <c r="AJ217" i="3" s="1"/>
  <c r="AG218" i="3"/>
  <c r="AJ218" i="3" s="1"/>
  <c r="AG219" i="3"/>
  <c r="AJ219" i="3" s="1"/>
  <c r="AG220" i="3"/>
  <c r="AJ220" i="3" s="1"/>
  <c r="AG221" i="3"/>
  <c r="AJ221" i="3" s="1"/>
  <c r="AG222" i="3"/>
  <c r="AJ222" i="3" s="1"/>
  <c r="AG223" i="3"/>
  <c r="AJ223" i="3" s="1"/>
  <c r="AG224" i="3"/>
  <c r="AJ224" i="3" s="1"/>
  <c r="AG225" i="3"/>
  <c r="AJ225" i="3" s="1"/>
  <c r="AG226" i="3"/>
  <c r="AJ226" i="3" s="1"/>
  <c r="AG227" i="3"/>
  <c r="AJ227" i="3" s="1"/>
  <c r="AG228" i="3"/>
  <c r="AJ228" i="3" s="1"/>
  <c r="AG229" i="3"/>
  <c r="AJ229" i="3" s="1"/>
  <c r="AG230" i="3"/>
  <c r="AJ230" i="3" s="1"/>
  <c r="AG231" i="3"/>
  <c r="AJ231" i="3" s="1"/>
  <c r="AG232" i="3"/>
  <c r="AJ232" i="3" s="1"/>
  <c r="AG233" i="3"/>
  <c r="AJ233" i="3" s="1"/>
  <c r="AG234" i="3"/>
  <c r="AJ234" i="3" s="1"/>
  <c r="AG235" i="3"/>
  <c r="AJ235" i="3" s="1"/>
  <c r="AG236" i="3"/>
  <c r="AJ236" i="3" s="1"/>
  <c r="AG237" i="3"/>
  <c r="AJ237" i="3" s="1"/>
  <c r="AG238" i="3"/>
  <c r="AJ238" i="3" s="1"/>
  <c r="AG239" i="3"/>
  <c r="AJ239" i="3" s="1"/>
  <c r="AG240" i="3"/>
  <c r="AJ240" i="3" s="1"/>
  <c r="AG241" i="3"/>
  <c r="AJ241" i="3" s="1"/>
  <c r="AG242" i="3"/>
  <c r="AJ242" i="3" s="1"/>
  <c r="AG243" i="3"/>
  <c r="AJ243" i="3" s="1"/>
  <c r="AG244" i="3"/>
  <c r="AJ244" i="3" s="1"/>
  <c r="AG245" i="3"/>
  <c r="AJ245" i="3" s="1"/>
  <c r="AG246" i="3"/>
  <c r="AJ246" i="3" s="1"/>
  <c r="AG247" i="3"/>
  <c r="AJ247" i="3" s="1"/>
  <c r="AG248" i="3"/>
  <c r="AJ248" i="3" s="1"/>
  <c r="AG249" i="3"/>
  <c r="AJ249" i="3" s="1"/>
  <c r="AG250" i="3"/>
  <c r="AJ250" i="3" s="1"/>
  <c r="AG251" i="3"/>
  <c r="AJ251" i="3" s="1"/>
  <c r="AG252" i="3"/>
  <c r="AJ252" i="3" s="1"/>
  <c r="AG253" i="3"/>
  <c r="AJ253" i="3" s="1"/>
  <c r="AG254" i="3"/>
  <c r="AJ254" i="3" s="1"/>
  <c r="AG255" i="3"/>
  <c r="AJ255" i="3" s="1"/>
  <c r="AG256" i="3"/>
  <c r="AJ256" i="3" s="1"/>
  <c r="AG257" i="3"/>
  <c r="AJ257" i="3" s="1"/>
  <c r="AG258" i="3"/>
  <c r="AJ258" i="3" s="1"/>
  <c r="AG259" i="3"/>
  <c r="AJ259" i="3" s="1"/>
  <c r="AG260" i="3"/>
  <c r="AJ260" i="3" s="1"/>
  <c r="AG261" i="3"/>
  <c r="AJ261" i="3" s="1"/>
  <c r="AG262" i="3"/>
  <c r="AJ262" i="3" s="1"/>
  <c r="AG263" i="3"/>
  <c r="AJ263" i="3" s="1"/>
  <c r="AG264" i="3"/>
  <c r="AJ264" i="3" s="1"/>
  <c r="AG265" i="3"/>
  <c r="AJ265" i="3" s="1"/>
  <c r="AG266" i="3"/>
  <c r="AJ266" i="3" s="1"/>
  <c r="AG267" i="3"/>
  <c r="AJ267" i="3" s="1"/>
  <c r="AG268" i="3"/>
  <c r="AJ268" i="3" s="1"/>
  <c r="AG269" i="3"/>
  <c r="AJ269" i="3" s="1"/>
  <c r="AG270" i="3"/>
  <c r="AJ270" i="3" s="1"/>
  <c r="AG271" i="3"/>
  <c r="AJ271" i="3" s="1"/>
  <c r="AG272" i="3"/>
  <c r="AJ272" i="3" s="1"/>
  <c r="AG273" i="3"/>
  <c r="AJ273" i="3" s="1"/>
  <c r="AG274" i="3"/>
  <c r="AJ274" i="3" s="1"/>
  <c r="AG275" i="3"/>
  <c r="AJ275" i="3" s="1"/>
  <c r="AG276" i="3"/>
  <c r="AJ276" i="3" s="1"/>
  <c r="AG277" i="3"/>
  <c r="AJ277" i="3" s="1"/>
  <c r="AG278" i="3"/>
  <c r="AJ278" i="3" s="1"/>
  <c r="AG279" i="3"/>
  <c r="AJ279" i="3" s="1"/>
  <c r="AG280" i="3"/>
  <c r="AJ280" i="3" s="1"/>
  <c r="AG281" i="3"/>
  <c r="AJ281" i="3" s="1"/>
  <c r="AG282" i="3"/>
  <c r="AJ282" i="3" s="1"/>
  <c r="AG283" i="3"/>
  <c r="AJ283" i="3" s="1"/>
  <c r="AG284" i="3"/>
  <c r="AJ284" i="3" s="1"/>
  <c r="AG285" i="3"/>
  <c r="AJ285" i="3" s="1"/>
  <c r="AG286" i="3"/>
  <c r="AJ286" i="3" s="1"/>
  <c r="AG287" i="3"/>
  <c r="AJ287" i="3" s="1"/>
  <c r="AG288" i="3"/>
  <c r="AJ288" i="3" s="1"/>
  <c r="AG289" i="3"/>
  <c r="AJ289" i="3" s="1"/>
  <c r="AG290" i="3"/>
  <c r="AJ290" i="3" s="1"/>
  <c r="AG291" i="3"/>
  <c r="AJ291" i="3" s="1"/>
  <c r="AG292" i="3"/>
  <c r="AJ292" i="3" s="1"/>
  <c r="AG293" i="3"/>
  <c r="AJ293" i="3" s="1"/>
  <c r="AG294" i="3"/>
  <c r="AJ294" i="3" s="1"/>
  <c r="AG295" i="3"/>
  <c r="AJ295" i="3" s="1"/>
  <c r="AG296" i="3"/>
  <c r="AJ296" i="3" s="1"/>
  <c r="AG297" i="3"/>
  <c r="AJ297" i="3" s="1"/>
  <c r="AG298" i="3"/>
  <c r="AJ298" i="3" s="1"/>
  <c r="AG299" i="3"/>
  <c r="AJ299" i="3" s="1"/>
  <c r="AG300" i="3"/>
  <c r="AJ300" i="3" s="1"/>
  <c r="AG301" i="3"/>
  <c r="AJ301" i="3" s="1"/>
  <c r="AG302" i="3"/>
  <c r="AJ302" i="3" s="1"/>
  <c r="AG303" i="3"/>
  <c r="AJ303" i="3" s="1"/>
  <c r="AG304" i="3"/>
  <c r="AJ304" i="3" s="1"/>
  <c r="AG305" i="3"/>
  <c r="AJ305" i="3" s="1"/>
  <c r="AG306" i="3"/>
  <c r="AJ306" i="3" s="1"/>
  <c r="AG307" i="3"/>
  <c r="AJ307" i="3" s="1"/>
  <c r="AG308" i="3"/>
  <c r="AJ308" i="3" s="1"/>
  <c r="AG309" i="3"/>
  <c r="AJ309" i="3" s="1"/>
  <c r="AG310" i="3"/>
  <c r="AJ310" i="3" s="1"/>
  <c r="AG311" i="3"/>
  <c r="AJ311" i="3" s="1"/>
  <c r="AG312" i="3"/>
  <c r="AJ312" i="3" s="1"/>
  <c r="AG313" i="3"/>
  <c r="AJ313" i="3" s="1"/>
  <c r="AG314" i="3"/>
  <c r="AJ314" i="3" s="1"/>
  <c r="AG315" i="3"/>
  <c r="AJ315" i="3" s="1"/>
  <c r="AG316" i="3"/>
  <c r="AJ316" i="3" s="1"/>
  <c r="AG317" i="3"/>
  <c r="AJ317" i="3" s="1"/>
  <c r="AG318" i="3"/>
  <c r="AJ318" i="3" s="1"/>
  <c r="AG319" i="3"/>
  <c r="AJ319" i="3" s="1"/>
  <c r="AG320" i="3"/>
  <c r="AJ320" i="3" s="1"/>
  <c r="AG321" i="3"/>
  <c r="AJ321" i="3" s="1"/>
  <c r="AG322" i="3"/>
  <c r="AJ322" i="3" s="1"/>
  <c r="AG323" i="3"/>
  <c r="AJ323" i="3" s="1"/>
  <c r="AG324" i="3"/>
  <c r="AJ324" i="3" s="1"/>
  <c r="AG325" i="3"/>
  <c r="AJ325" i="3" s="1"/>
  <c r="AG326" i="3"/>
  <c r="AJ326" i="3" s="1"/>
  <c r="AG327" i="3"/>
  <c r="AJ327" i="3" s="1"/>
  <c r="AG328" i="3"/>
  <c r="AJ328" i="3" s="1"/>
  <c r="AG329" i="3"/>
  <c r="AJ329" i="3" s="1"/>
  <c r="AG330" i="3"/>
  <c r="AJ330" i="3" s="1"/>
  <c r="AG331" i="3"/>
  <c r="AJ331" i="3" s="1"/>
  <c r="AG332" i="3"/>
  <c r="AJ332" i="3" s="1"/>
  <c r="AG333" i="3"/>
  <c r="AJ333" i="3" s="1"/>
  <c r="AG334" i="3"/>
  <c r="AJ334" i="3" s="1"/>
  <c r="AG335" i="3"/>
  <c r="AJ335" i="3" s="1"/>
  <c r="AG336" i="3"/>
  <c r="AJ336" i="3" s="1"/>
  <c r="AG337" i="3"/>
  <c r="AJ337" i="3" s="1"/>
  <c r="AG338" i="3"/>
  <c r="AJ338" i="3" s="1"/>
  <c r="AG339" i="3"/>
  <c r="AJ339" i="3" s="1"/>
  <c r="AG340" i="3"/>
  <c r="AJ340" i="3" s="1"/>
  <c r="AG341" i="3"/>
  <c r="AJ341" i="3" s="1"/>
  <c r="AG342" i="3"/>
  <c r="AJ342" i="3" s="1"/>
  <c r="AG343" i="3"/>
  <c r="AJ343" i="3" s="1"/>
  <c r="AG344" i="3"/>
  <c r="AJ344" i="3" s="1"/>
  <c r="AG345" i="3"/>
  <c r="AJ345" i="3" s="1"/>
  <c r="AG346" i="3"/>
  <c r="AJ346" i="3" s="1"/>
  <c r="AG347" i="3"/>
  <c r="AJ347" i="3" s="1"/>
  <c r="AG348" i="3"/>
  <c r="AJ348" i="3" s="1"/>
  <c r="AG349" i="3"/>
  <c r="AJ349" i="3" s="1"/>
  <c r="AG350" i="3"/>
  <c r="AJ350" i="3" s="1"/>
  <c r="AG351" i="3"/>
  <c r="AJ351" i="3" s="1"/>
  <c r="AG352" i="3"/>
  <c r="AJ352" i="3" s="1"/>
  <c r="AG353" i="3"/>
  <c r="AJ353" i="3" s="1"/>
  <c r="AG354" i="3"/>
  <c r="AJ354" i="3" s="1"/>
  <c r="AG355" i="3"/>
  <c r="AJ355" i="3" s="1"/>
  <c r="AG356" i="3"/>
  <c r="AJ356" i="3" s="1"/>
  <c r="AG357" i="3"/>
  <c r="AJ357" i="3" s="1"/>
  <c r="AG358" i="3"/>
  <c r="AJ358" i="3" s="1"/>
  <c r="AG359" i="3"/>
  <c r="AJ359" i="3" s="1"/>
  <c r="AG360" i="3"/>
  <c r="AJ360" i="3" s="1"/>
  <c r="AG361" i="3"/>
  <c r="AJ361" i="3" s="1"/>
  <c r="AG362" i="3"/>
  <c r="AJ362" i="3" s="1"/>
  <c r="AG363" i="3"/>
  <c r="AJ363" i="3" s="1"/>
  <c r="AG364" i="3"/>
  <c r="AJ364" i="3" s="1"/>
  <c r="AG365" i="3"/>
  <c r="AJ365" i="3" s="1"/>
  <c r="AG366" i="3"/>
  <c r="AJ366" i="3" s="1"/>
  <c r="AG367" i="3"/>
  <c r="AJ367" i="3" s="1"/>
  <c r="AG368" i="3"/>
  <c r="AJ368" i="3" s="1"/>
  <c r="AG369" i="3"/>
  <c r="AJ369" i="3" s="1"/>
  <c r="AG6" i="3"/>
  <c r="AJ6" i="3" s="1"/>
  <c r="L4" i="2"/>
  <c r="P12" i="6" l="1"/>
  <c r="P4" i="2"/>
  <c r="N4" i="2"/>
  <c r="R4" i="2" l="1"/>
  <c r="S4" i="2" s="1"/>
  <c r="P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32EAC7AE-7ECA-4A90-A846-FD9D3F987298}">
      <text>
        <r>
          <rPr>
            <b/>
            <sz val="9"/>
            <color indexed="81"/>
            <rFont val="Tahoma"/>
            <family val="2"/>
          </rPr>
          <t>Author:</t>
        </r>
        <r>
          <rPr>
            <sz val="9"/>
            <color indexed="81"/>
            <rFont val="Tahoma"/>
            <family val="2"/>
          </rPr>
          <t xml:space="preserve">
Teacher FTE (full-time equivalent) - prior to FY23 used the data from Profile http://profiles.doe.mass.edu/statereport/programareastaffing.aspx
Profiles data is from October.
Effective FY23 will use the data as of the end of the school year provided by Craig Weller. The data provided by Craig also includes long term subs.
</t>
        </r>
      </text>
    </comment>
    <comment ref="E5" authorId="0" shapeId="0" xr:uid="{8F8C5A1D-AB00-4511-B82C-5AE0E76049CD}">
      <text>
        <r>
          <rPr>
            <b/>
            <sz val="9"/>
            <color indexed="81"/>
            <rFont val="Tahoma"/>
            <family val="2"/>
          </rPr>
          <t>Author:</t>
        </r>
        <r>
          <rPr>
            <sz val="9"/>
            <color indexed="81"/>
            <rFont val="Tahoma"/>
            <family val="2"/>
          </rPr>
          <t xml:space="preserve">
waiting for data from Nicole Smith
Per Rob we will use FY22 data as a placeholder for FY23 until we get FY23 data from Nicole</t>
        </r>
      </text>
    </comment>
    <comment ref="L5" authorId="0" shapeId="0" xr:uid="{26B7685A-1B35-4AEA-AF49-3FA718E91B4D}">
      <text>
        <r>
          <rPr>
            <b/>
            <sz val="9"/>
            <color indexed="81"/>
            <rFont val="Tahoma"/>
            <family val="2"/>
          </rPr>
          <t>Author:</t>
        </r>
        <r>
          <rPr>
            <sz val="9"/>
            <color indexed="81"/>
            <rFont val="Tahoma"/>
            <family val="2"/>
          </rPr>
          <t xml:space="preserve">
per Craig Weller email 03/05/24</t>
        </r>
      </text>
    </comment>
  </commentList>
</comments>
</file>

<file path=xl/sharedStrings.xml><?xml version="1.0" encoding="utf-8"?>
<sst xmlns="http://schemas.openxmlformats.org/spreadsheetml/2006/main" count="6179" uniqueCount="1272">
  <si>
    <t>DISTRICT</t>
  </si>
  <si>
    <t>Org Code</t>
  </si>
  <si>
    <t>Abington</t>
  </si>
  <si>
    <t>00010000</t>
  </si>
  <si>
    <t>Acton-Boxborough</t>
  </si>
  <si>
    <t>06000000</t>
  </si>
  <si>
    <t>Acushnet</t>
  </si>
  <si>
    <t>00030000</t>
  </si>
  <si>
    <t>06030000</t>
  </si>
  <si>
    <t>Agawam</t>
  </si>
  <si>
    <t>00050000</t>
  </si>
  <si>
    <t>Amesbury</t>
  </si>
  <si>
    <t>00070000</t>
  </si>
  <si>
    <t>Amherst</t>
  </si>
  <si>
    <t>00080000</t>
  </si>
  <si>
    <t>Amherst-Pelham</t>
  </si>
  <si>
    <t>06050000</t>
  </si>
  <si>
    <t>Andover</t>
  </si>
  <si>
    <t>00090000</t>
  </si>
  <si>
    <t>Arlington</t>
  </si>
  <si>
    <t>00100000</t>
  </si>
  <si>
    <t>Ashburnham-Westminster</t>
  </si>
  <si>
    <t>06100000</t>
  </si>
  <si>
    <t>Ashland</t>
  </si>
  <si>
    <t>00140000</t>
  </si>
  <si>
    <t>Assabet Valley Regional Vocational Technical</t>
  </si>
  <si>
    <t>08010000</t>
  </si>
  <si>
    <t>Athol-Royalston</t>
  </si>
  <si>
    <t>06150000</t>
  </si>
  <si>
    <t>Attleboro</t>
  </si>
  <si>
    <t>00160000</t>
  </si>
  <si>
    <t>Auburn</t>
  </si>
  <si>
    <t>00170000</t>
  </si>
  <si>
    <t>Avon</t>
  </si>
  <si>
    <t>00180000</t>
  </si>
  <si>
    <t>Ayer Shirley School District</t>
  </si>
  <si>
    <t>06160000</t>
  </si>
  <si>
    <t>Barnstable</t>
  </si>
  <si>
    <t>00200000</t>
  </si>
  <si>
    <t>Bedford</t>
  </si>
  <si>
    <t>00230000</t>
  </si>
  <si>
    <t>Belchertown</t>
  </si>
  <si>
    <t>00240000</t>
  </si>
  <si>
    <t>Bellingham</t>
  </si>
  <si>
    <t>00250000</t>
  </si>
  <si>
    <t>Belmont</t>
  </si>
  <si>
    <t>00260000</t>
  </si>
  <si>
    <t>Berkley</t>
  </si>
  <si>
    <t>00270000</t>
  </si>
  <si>
    <t>Berkshire Hills</t>
  </si>
  <si>
    <t>06180000</t>
  </si>
  <si>
    <t>Berlin</t>
  </si>
  <si>
    <t>00280000</t>
  </si>
  <si>
    <t>Berlin-Boylston</t>
  </si>
  <si>
    <t>06200000</t>
  </si>
  <si>
    <t>Beverly</t>
  </si>
  <si>
    <t>00300000</t>
  </si>
  <si>
    <t>Billerica</t>
  </si>
  <si>
    <t>00310000</t>
  </si>
  <si>
    <t>Blackstone Valley Regional Vocational Technical</t>
  </si>
  <si>
    <t>08050000</t>
  </si>
  <si>
    <t>Blackstone-Millville</t>
  </si>
  <si>
    <t>06220000</t>
  </si>
  <si>
    <t>Blue Hills Regional Vocational Technical</t>
  </si>
  <si>
    <t>08060000</t>
  </si>
  <si>
    <t>Boston</t>
  </si>
  <si>
    <t>00350000</t>
  </si>
  <si>
    <t>Bourne</t>
  </si>
  <si>
    <t>00360000</t>
  </si>
  <si>
    <t>Boxford</t>
  </si>
  <si>
    <t>00380000</t>
  </si>
  <si>
    <t>Boylston</t>
  </si>
  <si>
    <t>00390000</t>
  </si>
  <si>
    <t>Braintree</t>
  </si>
  <si>
    <t>00400000</t>
  </si>
  <si>
    <t>Brewster</t>
  </si>
  <si>
    <t>00410000</t>
  </si>
  <si>
    <t>Bridgewater-Raynham</t>
  </si>
  <si>
    <t>06250000</t>
  </si>
  <si>
    <t>Brimfield</t>
  </si>
  <si>
    <t>00430000</t>
  </si>
  <si>
    <t>Bristol County Agricultural</t>
  </si>
  <si>
    <t>09100000</t>
  </si>
  <si>
    <t>Bristol-Plymouth Regional Vocational Technical</t>
  </si>
  <si>
    <t>08100000</t>
  </si>
  <si>
    <t>Brockton</t>
  </si>
  <si>
    <t>00440000</t>
  </si>
  <si>
    <t>Brookfield</t>
  </si>
  <si>
    <t>00450000</t>
  </si>
  <si>
    <t>Brookline</t>
  </si>
  <si>
    <t>00460000</t>
  </si>
  <si>
    <t>Burlington</t>
  </si>
  <si>
    <t>00480000</t>
  </si>
  <si>
    <t>Cambridge</t>
  </si>
  <si>
    <t>00490000</t>
  </si>
  <si>
    <t>Canton</t>
  </si>
  <si>
    <t>00500000</t>
  </si>
  <si>
    <t>Cape Cod Regional Vocational Technical</t>
  </si>
  <si>
    <t>08150000</t>
  </si>
  <si>
    <t>Carlisle</t>
  </si>
  <si>
    <t>00510000</t>
  </si>
  <si>
    <t>Carver</t>
  </si>
  <si>
    <t>00520000</t>
  </si>
  <si>
    <t>Central Berkshire</t>
  </si>
  <si>
    <t>06350000</t>
  </si>
  <si>
    <t>Chelmsford</t>
  </si>
  <si>
    <t>00560000</t>
  </si>
  <si>
    <t>Chelsea</t>
  </si>
  <si>
    <t>00570000</t>
  </si>
  <si>
    <t>Chesterfield-Goshen</t>
  </si>
  <si>
    <t>06320000</t>
  </si>
  <si>
    <t>Chicopee</t>
  </si>
  <si>
    <t>00610000</t>
  </si>
  <si>
    <t>Clarksburg</t>
  </si>
  <si>
    <t>00630000</t>
  </si>
  <si>
    <t>Clinton</t>
  </si>
  <si>
    <t>00640000</t>
  </si>
  <si>
    <t>Cohasset</t>
  </si>
  <si>
    <t>00650000</t>
  </si>
  <si>
    <t>Concord</t>
  </si>
  <si>
    <t>00670000</t>
  </si>
  <si>
    <t>Concord-Carlisle</t>
  </si>
  <si>
    <t>06400000</t>
  </si>
  <si>
    <t>Conway</t>
  </si>
  <si>
    <t>00680000</t>
  </si>
  <si>
    <t>Danvers</t>
  </si>
  <si>
    <t>00710000</t>
  </si>
  <si>
    <t>Dartmouth</t>
  </si>
  <si>
    <t>00720000</t>
  </si>
  <si>
    <t>Dedham</t>
  </si>
  <si>
    <t>00730000</t>
  </si>
  <si>
    <t>Deerfield</t>
  </si>
  <si>
    <t>00740000</t>
  </si>
  <si>
    <t>Dennis-Yarmouth</t>
  </si>
  <si>
    <t>06450000</t>
  </si>
  <si>
    <t>Dighton-Rehoboth</t>
  </si>
  <si>
    <t>06500000</t>
  </si>
  <si>
    <t>Douglas</t>
  </si>
  <si>
    <t>00770000</t>
  </si>
  <si>
    <t>Dover</t>
  </si>
  <si>
    <t>00780000</t>
  </si>
  <si>
    <t>Dover-Sherborn</t>
  </si>
  <si>
    <t>06550000</t>
  </si>
  <si>
    <t>Dracut</t>
  </si>
  <si>
    <t>00790000</t>
  </si>
  <si>
    <t>Dudley-Charlton Reg</t>
  </si>
  <si>
    <t>06580000</t>
  </si>
  <si>
    <t>Duxbury</t>
  </si>
  <si>
    <t>00820000</t>
  </si>
  <si>
    <t>East Bridgewater</t>
  </si>
  <si>
    <t>00830000</t>
  </si>
  <si>
    <t>East Longmeadow</t>
  </si>
  <si>
    <t>00870000</t>
  </si>
  <si>
    <t>Eastham</t>
  </si>
  <si>
    <t>00850000</t>
  </si>
  <si>
    <t>Easthampton</t>
  </si>
  <si>
    <t>00860000</t>
  </si>
  <si>
    <t>Easton</t>
  </si>
  <si>
    <t>00880000</t>
  </si>
  <si>
    <t>Edgartown</t>
  </si>
  <si>
    <t>00890000</t>
  </si>
  <si>
    <t>Erving</t>
  </si>
  <si>
    <t>00910000</t>
  </si>
  <si>
    <t>Essex North Shore Agricultural and Technical School District</t>
  </si>
  <si>
    <t>08170000</t>
  </si>
  <si>
    <t>Everett</t>
  </si>
  <si>
    <t>00930000</t>
  </si>
  <si>
    <t>Fairhaven</t>
  </si>
  <si>
    <t>00940000</t>
  </si>
  <si>
    <t>Fall River</t>
  </si>
  <si>
    <t>00950000</t>
  </si>
  <si>
    <t>Falmouth</t>
  </si>
  <si>
    <t>00960000</t>
  </si>
  <si>
    <t>Farmington River Reg</t>
  </si>
  <si>
    <t>06620000</t>
  </si>
  <si>
    <t>Fitchburg</t>
  </si>
  <si>
    <t>00970000</t>
  </si>
  <si>
    <t>Florida</t>
  </si>
  <si>
    <t>00980000</t>
  </si>
  <si>
    <t>Foxborough</t>
  </si>
  <si>
    <t>00990000</t>
  </si>
  <si>
    <t>Framingham</t>
  </si>
  <si>
    <t>01000000</t>
  </si>
  <si>
    <t>Franklin</t>
  </si>
  <si>
    <t>01010000</t>
  </si>
  <si>
    <t>Franklin County Regional Vocational Technical</t>
  </si>
  <si>
    <t>08180000</t>
  </si>
  <si>
    <t>Freetown-Lakeville</t>
  </si>
  <si>
    <t>06650000</t>
  </si>
  <si>
    <t>Frontier</t>
  </si>
  <si>
    <t>06700000</t>
  </si>
  <si>
    <t>Gardner</t>
  </si>
  <si>
    <t>01030000</t>
  </si>
  <si>
    <t>Gateway</t>
  </si>
  <si>
    <t>06720000</t>
  </si>
  <si>
    <t>Georgetown</t>
  </si>
  <si>
    <t>01050000</t>
  </si>
  <si>
    <t>Gill-Montague</t>
  </si>
  <si>
    <t>06740000</t>
  </si>
  <si>
    <t>Gloucester</t>
  </si>
  <si>
    <t>01070000</t>
  </si>
  <si>
    <t>Gosnold</t>
  </si>
  <si>
    <t>01090000</t>
  </si>
  <si>
    <t>Grafton</t>
  </si>
  <si>
    <t>01100000</t>
  </si>
  <si>
    <t>Granby</t>
  </si>
  <si>
    <t>01110000</t>
  </si>
  <si>
    <t>Greater Fall River Regional Vocational Technical</t>
  </si>
  <si>
    <t>08210000</t>
  </si>
  <si>
    <t>Greater Lawrence Regional Vocational Technical</t>
  </si>
  <si>
    <t>08230000</t>
  </si>
  <si>
    <t>Greater Lowell Regional Vocational Technical</t>
  </si>
  <si>
    <t>08280000</t>
  </si>
  <si>
    <t>Greater New Bedford Regional Vocational Technical</t>
  </si>
  <si>
    <t>08250000</t>
  </si>
  <si>
    <t>Greenfield</t>
  </si>
  <si>
    <t>01140000</t>
  </si>
  <si>
    <t>Groton-Dunstable</t>
  </si>
  <si>
    <t>06730000</t>
  </si>
  <si>
    <t>Hadley</t>
  </si>
  <si>
    <t>01170000</t>
  </si>
  <si>
    <t>Halifax</t>
  </si>
  <si>
    <t>01180000</t>
  </si>
  <si>
    <t>Hamilton-Wenham</t>
  </si>
  <si>
    <t>06750000</t>
  </si>
  <si>
    <t>Hampden-Wilbraham</t>
  </si>
  <si>
    <t>06800000</t>
  </si>
  <si>
    <t>Hampshire</t>
  </si>
  <si>
    <t>06830000</t>
  </si>
  <si>
    <t>Hancock</t>
  </si>
  <si>
    <t>01210000</t>
  </si>
  <si>
    <t>Hanover</t>
  </si>
  <si>
    <t>01220000</t>
  </si>
  <si>
    <t>Harvard</t>
  </si>
  <si>
    <t>01250000</t>
  </si>
  <si>
    <t>Hatfield</t>
  </si>
  <si>
    <t>01270000</t>
  </si>
  <si>
    <t>Haverhill</t>
  </si>
  <si>
    <t>01280000</t>
  </si>
  <si>
    <t>Hawlemont</t>
  </si>
  <si>
    <t>06850000</t>
  </si>
  <si>
    <t>Hingham</t>
  </si>
  <si>
    <t>01310000</t>
  </si>
  <si>
    <t>Holbrook</t>
  </si>
  <si>
    <t>01330000</t>
  </si>
  <si>
    <t>Holland</t>
  </si>
  <si>
    <t>01350000</t>
  </si>
  <si>
    <t>Holliston</t>
  </si>
  <si>
    <t>01360000</t>
  </si>
  <si>
    <t>Holyoke</t>
  </si>
  <si>
    <t>01370000</t>
  </si>
  <si>
    <t>Hopedale</t>
  </si>
  <si>
    <t>01380000</t>
  </si>
  <si>
    <t>Hopkinton</t>
  </si>
  <si>
    <t>01390000</t>
  </si>
  <si>
    <t>Hudson</t>
  </si>
  <si>
    <t>01410000</t>
  </si>
  <si>
    <t>Hull</t>
  </si>
  <si>
    <t>01420000</t>
  </si>
  <si>
    <t>Ipswich</t>
  </si>
  <si>
    <t>01440000</t>
  </si>
  <si>
    <t>King Philip</t>
  </si>
  <si>
    <t>06900000</t>
  </si>
  <si>
    <t>Kingston</t>
  </si>
  <si>
    <t>01450000</t>
  </si>
  <si>
    <t>Lanesborough</t>
  </si>
  <si>
    <t>01480000</t>
  </si>
  <si>
    <t>Lawrence</t>
  </si>
  <si>
    <t>01490000</t>
  </si>
  <si>
    <t>Lee</t>
  </si>
  <si>
    <t>01500000</t>
  </si>
  <si>
    <t>Leicester</t>
  </si>
  <si>
    <t>01510000</t>
  </si>
  <si>
    <t>Lenox</t>
  </si>
  <si>
    <t>01520000</t>
  </si>
  <si>
    <t>Leominster</t>
  </si>
  <si>
    <t>01530000</t>
  </si>
  <si>
    <t>Leverett</t>
  </si>
  <si>
    <t>01540000</t>
  </si>
  <si>
    <t>Lexington</t>
  </si>
  <si>
    <t>01550000</t>
  </si>
  <si>
    <t>Lincoln</t>
  </si>
  <si>
    <t>01570000</t>
  </si>
  <si>
    <t>Lincoln-Sudbury</t>
  </si>
  <si>
    <t>06950000</t>
  </si>
  <si>
    <t>Littleton</t>
  </si>
  <si>
    <t>01580000</t>
  </si>
  <si>
    <t>Longmeadow</t>
  </si>
  <si>
    <t>01590000</t>
  </si>
  <si>
    <t>Lowell</t>
  </si>
  <si>
    <t>01600000</t>
  </si>
  <si>
    <t>Ludlow</t>
  </si>
  <si>
    <t>01610000</t>
  </si>
  <si>
    <t>Lunenburg</t>
  </si>
  <si>
    <t>01620000</t>
  </si>
  <si>
    <t>Lynn</t>
  </si>
  <si>
    <t>01630000</t>
  </si>
  <si>
    <t>Lynnfield</t>
  </si>
  <si>
    <t>01640000</t>
  </si>
  <si>
    <t>Malden</t>
  </si>
  <si>
    <t>01650000</t>
  </si>
  <si>
    <t>Manchester Essex Regional</t>
  </si>
  <si>
    <t>06980000</t>
  </si>
  <si>
    <t>Mansfield</t>
  </si>
  <si>
    <t>01670000</t>
  </si>
  <si>
    <t>Marblehead</t>
  </si>
  <si>
    <t>01680000</t>
  </si>
  <si>
    <t>Marion</t>
  </si>
  <si>
    <t>01690000</t>
  </si>
  <si>
    <t>Marlborough</t>
  </si>
  <si>
    <t>01700000</t>
  </si>
  <si>
    <t>Marshfield</t>
  </si>
  <si>
    <t>01710000</t>
  </si>
  <si>
    <t>Martha's Vineyard</t>
  </si>
  <si>
    <t>07000000</t>
  </si>
  <si>
    <t>Masconomet</t>
  </si>
  <si>
    <t>07050000</t>
  </si>
  <si>
    <t>Mashpee</t>
  </si>
  <si>
    <t>01720000</t>
  </si>
  <si>
    <t>Mattapoisett</t>
  </si>
  <si>
    <t>01730000</t>
  </si>
  <si>
    <t>Maynard</t>
  </si>
  <si>
    <t>01740000</t>
  </si>
  <si>
    <t>Medfield</t>
  </si>
  <si>
    <t>01750000</t>
  </si>
  <si>
    <t>Medford</t>
  </si>
  <si>
    <t>01760000</t>
  </si>
  <si>
    <t>Medway</t>
  </si>
  <si>
    <t>01770000</t>
  </si>
  <si>
    <t>Melrose</t>
  </si>
  <si>
    <t>01780000</t>
  </si>
  <si>
    <t>Mendon-Upton</t>
  </si>
  <si>
    <t>07100000</t>
  </si>
  <si>
    <t>Methuen</t>
  </si>
  <si>
    <t>01810000</t>
  </si>
  <si>
    <t>Middleborough</t>
  </si>
  <si>
    <t>01820000</t>
  </si>
  <si>
    <t>Middleton</t>
  </si>
  <si>
    <t>01840000</t>
  </si>
  <si>
    <t>Milford</t>
  </si>
  <si>
    <t>01850000</t>
  </si>
  <si>
    <t>Millbury</t>
  </si>
  <si>
    <t>01860000</t>
  </si>
  <si>
    <t>Millis</t>
  </si>
  <si>
    <t>01870000</t>
  </si>
  <si>
    <t>Milton</t>
  </si>
  <si>
    <t>01890000</t>
  </si>
  <si>
    <t>Minuteman Regional Vocational Technical</t>
  </si>
  <si>
    <t>08300000</t>
  </si>
  <si>
    <t>Mohawk Trail</t>
  </si>
  <si>
    <t>07170000</t>
  </si>
  <si>
    <t>Monomoy Regional School District</t>
  </si>
  <si>
    <t>07120000</t>
  </si>
  <si>
    <t>Monson</t>
  </si>
  <si>
    <t>01910000</t>
  </si>
  <si>
    <t>Montachusett Regional Vocational Technical</t>
  </si>
  <si>
    <t>08320000</t>
  </si>
  <si>
    <t>Mount Greylock</t>
  </si>
  <si>
    <t>07150000</t>
  </si>
  <si>
    <t>Nahant</t>
  </si>
  <si>
    <t>01960000</t>
  </si>
  <si>
    <t>Nantucket</t>
  </si>
  <si>
    <t>01970000</t>
  </si>
  <si>
    <t>Narragansett</t>
  </si>
  <si>
    <t>07200000</t>
  </si>
  <si>
    <t>Nashoba</t>
  </si>
  <si>
    <t>07250000</t>
  </si>
  <si>
    <t>Nashoba Valley Regional Vocational Technical</t>
  </si>
  <si>
    <t>08520000</t>
  </si>
  <si>
    <t>Natick</t>
  </si>
  <si>
    <t>01980000</t>
  </si>
  <si>
    <t>Nauset</t>
  </si>
  <si>
    <t>06600000</t>
  </si>
  <si>
    <t>Needham</t>
  </si>
  <si>
    <t>01990000</t>
  </si>
  <si>
    <t>New Bedford</t>
  </si>
  <si>
    <t>02010000</t>
  </si>
  <si>
    <t>New Salem-Wendell</t>
  </si>
  <si>
    <t>07280000</t>
  </si>
  <si>
    <t>Newburyport</t>
  </si>
  <si>
    <t>02040000</t>
  </si>
  <si>
    <t>Newton</t>
  </si>
  <si>
    <t>02070000</t>
  </si>
  <si>
    <t>Norfolk</t>
  </si>
  <si>
    <t>02080000</t>
  </si>
  <si>
    <t>Norfolk County Agricultural</t>
  </si>
  <si>
    <t>09150000</t>
  </si>
  <si>
    <t>North Adams</t>
  </si>
  <si>
    <t>02090000</t>
  </si>
  <si>
    <t>North Andover</t>
  </si>
  <si>
    <t>02110000</t>
  </si>
  <si>
    <t>North Attleborough</t>
  </si>
  <si>
    <t>02120000</t>
  </si>
  <si>
    <t>North Brookfield</t>
  </si>
  <si>
    <t>02150000</t>
  </si>
  <si>
    <t>North Middlesex</t>
  </si>
  <si>
    <t>07350000</t>
  </si>
  <si>
    <t>North Reading</t>
  </si>
  <si>
    <t>02170000</t>
  </si>
  <si>
    <t>Northampton</t>
  </si>
  <si>
    <t>02100000</t>
  </si>
  <si>
    <t>Northampton-Smith Vocational Agricultural</t>
  </si>
  <si>
    <t>04060000</t>
  </si>
  <si>
    <t>Northboro-Southboro</t>
  </si>
  <si>
    <t>07300000</t>
  </si>
  <si>
    <t>Northborough</t>
  </si>
  <si>
    <t>02130000</t>
  </si>
  <si>
    <t>Northbridge</t>
  </si>
  <si>
    <t>02140000</t>
  </si>
  <si>
    <t>Northeast Metropolitan Regional Vocational Technical</t>
  </si>
  <si>
    <t>08530000</t>
  </si>
  <si>
    <t>Northern Berkshire Regional Vocational Technical</t>
  </si>
  <si>
    <t>08510000</t>
  </si>
  <si>
    <t>Norton</t>
  </si>
  <si>
    <t>02180000</t>
  </si>
  <si>
    <t>Norwell</t>
  </si>
  <si>
    <t>02190000</t>
  </si>
  <si>
    <t>Norwood</t>
  </si>
  <si>
    <t>02200000</t>
  </si>
  <si>
    <t>Oak Bluffs</t>
  </si>
  <si>
    <t>02210000</t>
  </si>
  <si>
    <t>Old Colony Regional Vocational Technical</t>
  </si>
  <si>
    <t>08550000</t>
  </si>
  <si>
    <t>Old Rochester</t>
  </si>
  <si>
    <t>07400000</t>
  </si>
  <si>
    <t>Orange</t>
  </si>
  <si>
    <t>02230000</t>
  </si>
  <si>
    <t>Orleans</t>
  </si>
  <si>
    <t>02240000</t>
  </si>
  <si>
    <t>Oxford</t>
  </si>
  <si>
    <t>02260000</t>
  </si>
  <si>
    <t>Palmer</t>
  </si>
  <si>
    <t>02270000</t>
  </si>
  <si>
    <t>Pathfinder Regional Vocational Technical</t>
  </si>
  <si>
    <t>08600000</t>
  </si>
  <si>
    <t>Peabody</t>
  </si>
  <si>
    <t>02290000</t>
  </si>
  <si>
    <t>Pelham</t>
  </si>
  <si>
    <t>02300000</t>
  </si>
  <si>
    <t>Pembroke</t>
  </si>
  <si>
    <t>02310000</t>
  </si>
  <si>
    <t>Pentucket</t>
  </si>
  <si>
    <t>07450000</t>
  </si>
  <si>
    <t>Petersham</t>
  </si>
  <si>
    <t>02340000</t>
  </si>
  <si>
    <t>Pioneer Valley</t>
  </si>
  <si>
    <t>07500000</t>
  </si>
  <si>
    <t>Pittsfield</t>
  </si>
  <si>
    <t>02360000</t>
  </si>
  <si>
    <t>Plainville</t>
  </si>
  <si>
    <t>02380000</t>
  </si>
  <si>
    <t>Plymouth</t>
  </si>
  <si>
    <t>02390000</t>
  </si>
  <si>
    <t>Plympton</t>
  </si>
  <si>
    <t>02400000</t>
  </si>
  <si>
    <t>Provincetown</t>
  </si>
  <si>
    <t>02420000</t>
  </si>
  <si>
    <t>Quabbin</t>
  </si>
  <si>
    <t>07530000</t>
  </si>
  <si>
    <t>Quaboag Regional</t>
  </si>
  <si>
    <t>07780000</t>
  </si>
  <si>
    <t>Quincy</t>
  </si>
  <si>
    <t>02430000</t>
  </si>
  <si>
    <t>Ralph C Mahar</t>
  </si>
  <si>
    <t>07550000</t>
  </si>
  <si>
    <t>Randolph</t>
  </si>
  <si>
    <t>02440000</t>
  </si>
  <si>
    <t>Reading</t>
  </si>
  <si>
    <t>02460000</t>
  </si>
  <si>
    <t>Revere</t>
  </si>
  <si>
    <t>02480000</t>
  </si>
  <si>
    <t>Richmond</t>
  </si>
  <si>
    <t>02490000</t>
  </si>
  <si>
    <t>Rochester</t>
  </si>
  <si>
    <t>02500000</t>
  </si>
  <si>
    <t>Rockland</t>
  </si>
  <si>
    <t>02510000</t>
  </si>
  <si>
    <t>Rockport</t>
  </si>
  <si>
    <t>02520000</t>
  </si>
  <si>
    <t>Rowe</t>
  </si>
  <si>
    <t>02530000</t>
  </si>
  <si>
    <t>Salem</t>
  </si>
  <si>
    <t>02580000</t>
  </si>
  <si>
    <t>Sandwich</t>
  </si>
  <si>
    <t>02610000</t>
  </si>
  <si>
    <t>Saugus</t>
  </si>
  <si>
    <t>02620000</t>
  </si>
  <si>
    <t>Savoy</t>
  </si>
  <si>
    <t>02630000</t>
  </si>
  <si>
    <t>Scituate</t>
  </si>
  <si>
    <t>02640000</t>
  </si>
  <si>
    <t>Seekonk</t>
  </si>
  <si>
    <t>02650000</t>
  </si>
  <si>
    <t>Sharon</t>
  </si>
  <si>
    <t>02660000</t>
  </si>
  <si>
    <t>Shawsheen Valley Regional Vocational Technical</t>
  </si>
  <si>
    <t>08710000</t>
  </si>
  <si>
    <t>Sherborn</t>
  </si>
  <si>
    <t>02690000</t>
  </si>
  <si>
    <t>Shrewsbury</t>
  </si>
  <si>
    <t>02710000</t>
  </si>
  <si>
    <t>Shutesbury</t>
  </si>
  <si>
    <t>02720000</t>
  </si>
  <si>
    <t>Silver Lake</t>
  </si>
  <si>
    <t>07600000</t>
  </si>
  <si>
    <t>Somerset</t>
  </si>
  <si>
    <t>02730000</t>
  </si>
  <si>
    <t>Somerset Berkley Regional School District</t>
  </si>
  <si>
    <t>07630000</t>
  </si>
  <si>
    <t>Somerville</t>
  </si>
  <si>
    <t>02740000</t>
  </si>
  <si>
    <t>South Hadley</t>
  </si>
  <si>
    <t>02780000</t>
  </si>
  <si>
    <t>South Middlesex Regional Vocational Technical</t>
  </si>
  <si>
    <t>08290000</t>
  </si>
  <si>
    <t>South Shore Regional Vocational Technical</t>
  </si>
  <si>
    <t>08730000</t>
  </si>
  <si>
    <t>Southampton</t>
  </si>
  <si>
    <t>02750000</t>
  </si>
  <si>
    <t>Southborough</t>
  </si>
  <si>
    <t>02760000</t>
  </si>
  <si>
    <t>Southbridge</t>
  </si>
  <si>
    <t>02770000</t>
  </si>
  <si>
    <t>Southeastern Regional Vocational Technical</t>
  </si>
  <si>
    <t>08720000</t>
  </si>
  <si>
    <t>Southern Berkshire</t>
  </si>
  <si>
    <t>07650000</t>
  </si>
  <si>
    <t>Southern Worcester County Regional Vocational Technical</t>
  </si>
  <si>
    <t>08760000</t>
  </si>
  <si>
    <t>Southwick-Tolland-Granville Regional School District</t>
  </si>
  <si>
    <t>07660000</t>
  </si>
  <si>
    <t>Spencer-E Brookfield</t>
  </si>
  <si>
    <t>07670000</t>
  </si>
  <si>
    <t>Springfield</t>
  </si>
  <si>
    <t>02810000</t>
  </si>
  <si>
    <t>Stoneham</t>
  </si>
  <si>
    <t>02840000</t>
  </si>
  <si>
    <t>Stoughton</t>
  </si>
  <si>
    <t>02850000</t>
  </si>
  <si>
    <t>Sturbridge</t>
  </si>
  <si>
    <t>02870000</t>
  </si>
  <si>
    <t>Sudbury</t>
  </si>
  <si>
    <t>02880000</t>
  </si>
  <si>
    <t>Sunderland</t>
  </si>
  <si>
    <t>02890000</t>
  </si>
  <si>
    <t>Sutton</t>
  </si>
  <si>
    <t>02900000</t>
  </si>
  <si>
    <t>Swampscott</t>
  </si>
  <si>
    <t>02910000</t>
  </si>
  <si>
    <t>Swansea</t>
  </si>
  <si>
    <t>02920000</t>
  </si>
  <si>
    <t>Tantasqua</t>
  </si>
  <si>
    <t>07700000</t>
  </si>
  <si>
    <t>Taunton</t>
  </si>
  <si>
    <t>02930000</t>
  </si>
  <si>
    <t>Tewksbury</t>
  </si>
  <si>
    <t>02950000</t>
  </si>
  <si>
    <t>Tisbury</t>
  </si>
  <si>
    <t>02960000</t>
  </si>
  <si>
    <t>Topsfield</t>
  </si>
  <si>
    <t>02980000</t>
  </si>
  <si>
    <t>Tri County Regional Vocational Technical</t>
  </si>
  <si>
    <t>08780000</t>
  </si>
  <si>
    <t>Triton</t>
  </si>
  <si>
    <t>07730000</t>
  </si>
  <si>
    <t>Truro</t>
  </si>
  <si>
    <t>03000000</t>
  </si>
  <si>
    <t>Tyngsborough</t>
  </si>
  <si>
    <t>03010000</t>
  </si>
  <si>
    <t>Up-Island Regional</t>
  </si>
  <si>
    <t>07740000</t>
  </si>
  <si>
    <t>Upper Cape Cod Regional Vocational Technical</t>
  </si>
  <si>
    <t>08790000</t>
  </si>
  <si>
    <t>Uxbridge</t>
  </si>
  <si>
    <t>03040000</t>
  </si>
  <si>
    <t>Wachusett</t>
  </si>
  <si>
    <t>07750000</t>
  </si>
  <si>
    <t>Wakefield</t>
  </si>
  <si>
    <t>03050000</t>
  </si>
  <si>
    <t>Wales</t>
  </si>
  <si>
    <t>03060000</t>
  </si>
  <si>
    <t>Walpole</t>
  </si>
  <si>
    <t>03070000</t>
  </si>
  <si>
    <t>Waltham</t>
  </si>
  <si>
    <t>03080000</t>
  </si>
  <si>
    <t>Ware</t>
  </si>
  <si>
    <t>03090000</t>
  </si>
  <si>
    <t>Wareham</t>
  </si>
  <si>
    <t>03100000</t>
  </si>
  <si>
    <t>Watertown</t>
  </si>
  <si>
    <t>03140000</t>
  </si>
  <si>
    <t>Wayland</t>
  </si>
  <si>
    <t>03150000</t>
  </si>
  <si>
    <t>Webster</t>
  </si>
  <si>
    <t>03160000</t>
  </si>
  <si>
    <t>Wellesley</t>
  </si>
  <si>
    <t>03170000</t>
  </si>
  <si>
    <t>Wellfleet</t>
  </si>
  <si>
    <t>03180000</t>
  </si>
  <si>
    <t>West Boylston</t>
  </si>
  <si>
    <t>03220000</t>
  </si>
  <si>
    <t>West Bridgewater</t>
  </si>
  <si>
    <t>03230000</t>
  </si>
  <si>
    <t>West Springfield</t>
  </si>
  <si>
    <t>03320000</t>
  </si>
  <si>
    <t>Westborough</t>
  </si>
  <si>
    <t>03210000</t>
  </si>
  <si>
    <t>Westfield</t>
  </si>
  <si>
    <t>03250000</t>
  </si>
  <si>
    <t>Westford</t>
  </si>
  <si>
    <t>03260000</t>
  </si>
  <si>
    <t>Westhampton</t>
  </si>
  <si>
    <t>03270000</t>
  </si>
  <si>
    <t>Weston</t>
  </si>
  <si>
    <t>03300000</t>
  </si>
  <si>
    <t>Westport</t>
  </si>
  <si>
    <t>03310000</t>
  </si>
  <si>
    <t>Westwood</t>
  </si>
  <si>
    <t>03350000</t>
  </si>
  <si>
    <t>Weymouth</t>
  </si>
  <si>
    <t>03360000</t>
  </si>
  <si>
    <t>Whately</t>
  </si>
  <si>
    <t>03370000</t>
  </si>
  <si>
    <t>Whitman-Hanson</t>
  </si>
  <si>
    <t>07800000</t>
  </si>
  <si>
    <t>Whittier Regional Vocational Technical</t>
  </si>
  <si>
    <t>08850000</t>
  </si>
  <si>
    <t>Williamsburg</t>
  </si>
  <si>
    <t>03400000</t>
  </si>
  <si>
    <t>Williamstown</t>
  </si>
  <si>
    <t>03410000</t>
  </si>
  <si>
    <t>Wilmington</t>
  </si>
  <si>
    <t>03420000</t>
  </si>
  <si>
    <t>Winchendon</t>
  </si>
  <si>
    <t>03430000</t>
  </si>
  <si>
    <t>Winchester</t>
  </si>
  <si>
    <t>03440000</t>
  </si>
  <si>
    <t>Winthrop</t>
  </si>
  <si>
    <t>03460000</t>
  </si>
  <si>
    <t>Woburn</t>
  </si>
  <si>
    <t>03470000</t>
  </si>
  <si>
    <t>Worcester</t>
  </si>
  <si>
    <t>03480000</t>
  </si>
  <si>
    <t>Worthington</t>
  </si>
  <si>
    <t>03490000</t>
  </si>
  <si>
    <t>Wrentham</t>
  </si>
  <si>
    <t>03500000</t>
  </si>
  <si>
    <t>State Totals</t>
  </si>
  <si>
    <t>00000000</t>
  </si>
  <si>
    <t>Average Teacher Salaries</t>
  </si>
  <si>
    <t>District Name</t>
  </si>
  <si>
    <t>Teacher FTEs</t>
  </si>
  <si>
    <t>Teacher Salaries</t>
  </si>
  <si>
    <t>Average Salary</t>
  </si>
  <si>
    <t>%Diff Avg Salary</t>
  </si>
  <si>
    <t>State</t>
  </si>
  <si>
    <t>Org4code</t>
  </si>
  <si>
    <t>Total Salaries</t>
  </si>
  <si>
    <t>0001</t>
  </si>
  <si>
    <t>0003</t>
  </si>
  <si>
    <t>0005</t>
  </si>
  <si>
    <t>0007</t>
  </si>
  <si>
    <t>0008</t>
  </si>
  <si>
    <t>0010</t>
  </si>
  <si>
    <t>0014</t>
  </si>
  <si>
    <t>0016</t>
  </si>
  <si>
    <t>0017</t>
  </si>
  <si>
    <t>0018</t>
  </si>
  <si>
    <t>0020</t>
  </si>
  <si>
    <t>0023</t>
  </si>
  <si>
    <t>0024</t>
  </si>
  <si>
    <t>0025</t>
  </si>
  <si>
    <t>0026</t>
  </si>
  <si>
    <t>0027</t>
  </si>
  <si>
    <t>0030</t>
  </si>
  <si>
    <t>0031</t>
  </si>
  <si>
    <t>0035</t>
  </si>
  <si>
    <t>0036</t>
  </si>
  <si>
    <t>0038</t>
  </si>
  <si>
    <t>0040</t>
  </si>
  <si>
    <t>0043</t>
  </si>
  <si>
    <t>0045</t>
  </si>
  <si>
    <t>0046</t>
  </si>
  <si>
    <t>0048</t>
  </si>
  <si>
    <t>0049</t>
  </si>
  <si>
    <t>0050</t>
  </si>
  <si>
    <t>0051</t>
  </si>
  <si>
    <t>0052</t>
  </si>
  <si>
    <t>0056</t>
  </si>
  <si>
    <t>0057</t>
  </si>
  <si>
    <t>0064</t>
  </si>
  <si>
    <t>0065</t>
  </si>
  <si>
    <t>0067</t>
  </si>
  <si>
    <t>0068</t>
  </si>
  <si>
    <t>0071</t>
  </si>
  <si>
    <t>0072</t>
  </si>
  <si>
    <t>0073</t>
  </si>
  <si>
    <t>0074</t>
  </si>
  <si>
    <t>0077</t>
  </si>
  <si>
    <t>0078</t>
  </si>
  <si>
    <t>0079</t>
  </si>
  <si>
    <t>0082</t>
  </si>
  <si>
    <t>0083</t>
  </si>
  <si>
    <t>0085</t>
  </si>
  <si>
    <t>0086</t>
  </si>
  <si>
    <t>0087</t>
  </si>
  <si>
    <t>0088</t>
  </si>
  <si>
    <t>0091</t>
  </si>
  <si>
    <t>0093</t>
  </si>
  <si>
    <t>0094</t>
  </si>
  <si>
    <t>0095</t>
  </si>
  <si>
    <t>0096</t>
  </si>
  <si>
    <t>0099</t>
  </si>
  <si>
    <t>0100</t>
  </si>
  <si>
    <t>0101</t>
  </si>
  <si>
    <t>0103</t>
  </si>
  <si>
    <t>0105</t>
  </si>
  <si>
    <t>0107</t>
  </si>
  <si>
    <t>0109</t>
  </si>
  <si>
    <t>0111</t>
  </si>
  <si>
    <t>0114</t>
  </si>
  <si>
    <t>0117</t>
  </si>
  <si>
    <t>0121</t>
  </si>
  <si>
    <t>0122</t>
  </si>
  <si>
    <t>0125</t>
  </si>
  <si>
    <t>0127</t>
  </si>
  <si>
    <t>0128</t>
  </si>
  <si>
    <t>0131</t>
  </si>
  <si>
    <t>0133</t>
  </si>
  <si>
    <t>0135</t>
  </si>
  <si>
    <t>0136</t>
  </si>
  <si>
    <t>0137</t>
  </si>
  <si>
    <t>0138</t>
  </si>
  <si>
    <t>0139</t>
  </si>
  <si>
    <t>0141</t>
  </si>
  <si>
    <t>0142</t>
  </si>
  <si>
    <t>0144</t>
  </si>
  <si>
    <t>0148</t>
  </si>
  <si>
    <t>0149</t>
  </si>
  <si>
    <t>0150</t>
  </si>
  <si>
    <t>0151</t>
  </si>
  <si>
    <t>0152</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</si>
  <si>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</si>
  <si>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</si>
  <si>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</si>
  <si>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</si>
  <si>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</si>
  <si>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</si>
  <si>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</si>
  <si>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</si>
  <si>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</si>
  <si>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</si>
  <si>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</si>
  <si>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</si>
  <si>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</si>
  <si>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</si>
  <si>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</si>
  <si>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</si>
  <si>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</si>
  <si>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</si>
  <si>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</si>
  <si>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</si>
  <si>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</si>
  <si>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</si>
  <si>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</si>
  <si>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</si>
  <si>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</si>
  <si>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</si>
  <si>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</si>
  <si>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</si>
  <si>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</si>
  <si>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</si>
  <si>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0196</t>
  </si>
  <si>
    <t>0197</t>
  </si>
  <si>
    <t>0198</t>
  </si>
  <si>
    <t>0199</t>
  </si>
  <si>
    <t>0201</t>
  </si>
  <si>
    <t>0204</t>
  </si>
  <si>
    <t>0207</t>
  </si>
  <si>
    <t>0208</t>
  </si>
  <si>
    <t>0209</t>
  </si>
  <si>
    <t>0210</t>
  </si>
  <si>
    <t>0211</t>
  </si>
  <si>
    <t>0212</t>
  </si>
  <si>
    <t>0213</t>
  </si>
  <si>
    <t>0214</t>
  </si>
  <si>
    <t>0215</t>
  </si>
  <si>
    <t>0217</t>
  </si>
  <si>
    <t>0218</t>
  </si>
  <si>
    <t>0219</t>
  </si>
  <si>
    <t>0220</t>
  </si>
  <si>
    <t>0223</t>
  </si>
  <si>
    <t>0224</t>
  </si>
  <si>
    <t>0226</t>
  </si>
  <si>
    <t>0227</t>
  </si>
  <si>
    <t>0230</t>
  </si>
  <si>
    <t>0231</t>
  </si>
  <si>
    <t>0234</t>
  </si>
  <si>
    <t>0236</t>
  </si>
  <si>
    <t>0238</t>
  </si>
  <si>
    <t>0239</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</si>
  <si>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</si>
  <si>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</si>
  <si>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</si>
  <si>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</si>
  <si>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</si>
  <si>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</si>
  <si>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</si>
  <si>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</si>
  <si>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</si>
  <si>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</si>
  <si>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</si>
  <si>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</si>
  <si>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</si>
  <si>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</si>
  <si>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</si>
  <si>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</si>
  <si>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</si>
  <si>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</si>
  <si>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</si>
  <si>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</si>
  <si>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</si>
  <si>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</si>
  <si>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</si>
  <si>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</si>
  <si>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</si>
  <si>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</si>
  <si>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</si>
  <si>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</si>
  <si>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</si>
  <si>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</si>
  <si>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</si>
  <si>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</si>
  <si>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</si>
  <si>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</si>
  <si>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</si>
  <si>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</si>
  <si>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</si>
  <si>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</si>
  <si>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</si>
  <si>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</si>
  <si>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</si>
  <si>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</si>
  <si>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</si>
  <si>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</si>
  <si>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</si>
  <si>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</si>
  <si>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</si>
  <si>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</si>
  <si>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</si>
  <si>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</si>
  <si>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</si>
  <si>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</si>
  <si>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</si>
  <si>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</si>
  <si>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</si>
  <si>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</si>
  <si>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</si>
  <si>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</si>
  <si>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</si>
  <si>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</si>
  <si>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</si>
  <si>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</si>
  <si>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</si>
  <si>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</si>
  <si>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</si>
  <si>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</si>
  <si>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</si>
  <si>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</si>
  <si>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</si>
  <si>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</si>
  <si>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</si>
  <si>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0350</t>
  </si>
  <si>
    <t>0406</t>
  </si>
  <si>
    <t>0600</t>
  </si>
  <si>
    <t>0603</t>
  </si>
  <si>
    <t>0605</t>
  </si>
  <si>
    <t>0610</t>
  </si>
  <si>
    <t>0615</t>
  </si>
  <si>
    <t>0616</t>
  </si>
  <si>
    <t>Ayer Shirley</t>
  </si>
  <si>
    <t>0618</t>
  </si>
  <si>
    <t>0620</t>
  </si>
  <si>
    <t>0622</t>
  </si>
  <si>
    <t>0625</t>
  </si>
  <si>
    <t>0632</t>
  </si>
  <si>
    <t>0635</t>
  </si>
  <si>
    <t>0640</t>
  </si>
  <si>
    <t>0645</t>
  </si>
  <si>
    <t>0650</t>
  </si>
  <si>
    <t>0655</t>
  </si>
  <si>
    <t>0658</t>
  </si>
  <si>
    <t>0660</t>
  </si>
  <si>
    <t>0662</t>
  </si>
  <si>
    <t>Farmington River</t>
  </si>
  <si>
    <t>0665</t>
  </si>
  <si>
    <t>0670</t>
  </si>
  <si>
    <t>0672</t>
  </si>
  <si>
    <t>0673</t>
  </si>
  <si>
    <t>0674</t>
  </si>
  <si>
    <t>0675</t>
  </si>
  <si>
    <t>0680</t>
  </si>
  <si>
    <t>0683</t>
  </si>
  <si>
    <t>0685</t>
  </si>
  <si>
    <t>0690</t>
  </si>
  <si>
    <t>Manchester Essex</t>
  </si>
  <si>
    <t>0700</t>
  </si>
  <si>
    <t>Marthas Vineyard</t>
  </si>
  <si>
    <t>0705</t>
  </si>
  <si>
    <t>0710</t>
  </si>
  <si>
    <t>0712</t>
  </si>
  <si>
    <t>0715</t>
  </si>
  <si>
    <t>0717</t>
  </si>
  <si>
    <t>0720</t>
  </si>
  <si>
    <t>0725</t>
  </si>
  <si>
    <t>0728</t>
  </si>
  <si>
    <t>0730</t>
  </si>
  <si>
    <t>0735</t>
  </si>
  <si>
    <t>0740</t>
  </si>
  <si>
    <t>0745</t>
  </si>
  <si>
    <t>0750</t>
  </si>
  <si>
    <t>0753</t>
  </si>
  <si>
    <t>0755</t>
  </si>
  <si>
    <t>0763</t>
  </si>
  <si>
    <t>Somerset Berkley</t>
  </si>
  <si>
    <t>0765</t>
  </si>
  <si>
    <t>0766</t>
  </si>
  <si>
    <t>Southwick-Tolland-Granville</t>
  </si>
  <si>
    <t>0770</t>
  </si>
  <si>
    <t>0773</t>
  </si>
  <si>
    <t>0774</t>
  </si>
  <si>
    <t>Up-Island</t>
  </si>
  <si>
    <t>0778</t>
  </si>
  <si>
    <t>Quaboag</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</si>
  <si>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</si>
  <si>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</si>
  <si>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</si>
  <si>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</si>
  <si>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</si>
  <si>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</si>
  <si>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</si>
  <si>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</si>
  <si>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</si>
  <si>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</si>
  <si>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</si>
  <si>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</si>
  <si>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</si>
  <si>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</si>
  <si>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</si>
  <si>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</si>
  <si>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</si>
  <si>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</si>
  <si>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</si>
  <si>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</si>
  <si>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</si>
  <si>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</si>
  <si>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</si>
  <si>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</si>
  <si>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</si>
  <si>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</si>
  <si>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</si>
  <si>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</si>
  <si>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</si>
  <si>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0349</t>
  </si>
  <si>
    <t>Massachusetts Department of Elementary and Secondary Education</t>
  </si>
  <si>
    <t>Office of School Finance</t>
  </si>
  <si>
    <t>lookup</t>
  </si>
  <si>
    <t>org4code</t>
  </si>
  <si>
    <t>LEA</t>
  </si>
  <si>
    <t>School District</t>
  </si>
  <si>
    <t>Total Teachers</t>
  </si>
  <si>
    <t>Northampton Smith</t>
  </si>
  <si>
    <t>Dudley Charlton</t>
  </si>
  <si>
    <t>Spencer East Brookfield</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</si>
  <si>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</si>
  <si>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</si>
  <si>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</si>
  <si>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</si>
  <si>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</si>
  <si>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</si>
  <si>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</si>
  <si>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</si>
  <si>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</si>
  <si>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</si>
  <si>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</si>
  <si>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</si>
  <si>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</si>
  <si>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</si>
  <si>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</si>
  <si>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</si>
  <si>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</si>
  <si>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</si>
  <si>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</si>
  <si>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</si>
  <si>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</si>
  <si>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</si>
  <si>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</si>
  <si>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</si>
  <si>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</si>
  <si>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</si>
  <si>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State Total</t>
  </si>
  <si>
    <t>0009</t>
  </si>
  <si>
    <t>0041</t>
  </si>
  <si>
    <t>0061</t>
  </si>
  <si>
    <t>0097</t>
  </si>
  <si>
    <t>0110</t>
  </si>
  <si>
    <t>0153</t>
  </si>
  <si>
    <t>0191</t>
  </si>
  <si>
    <t>0229</t>
  </si>
  <si>
    <t>0296</t>
  </si>
  <si>
    <t>0348</t>
  </si>
  <si>
    <t>0044</t>
  </si>
  <si>
    <t>0695</t>
  </si>
  <si>
    <t>0767</t>
  </si>
  <si>
    <t>Tri-County Regional Vocational Technical</t>
  </si>
  <si>
    <t>0089</t>
  </si>
  <si>
    <t>0221</t>
  </si>
  <si>
    <t>0698</t>
  </si>
  <si>
    <t>FY2017</t>
  </si>
  <si>
    <t xml:space="preserve">Milton </t>
  </si>
  <si>
    <t>no Profiles FTE data, using PY instead (not including Teachers on Leave)</t>
  </si>
  <si>
    <t>Updated 2305-2310 FTEs per email from district</t>
  </si>
  <si>
    <t>Teacher FTEs are based on October EPIMS data collection</t>
  </si>
  <si>
    <t>FY2018</t>
  </si>
  <si>
    <t>Updated FTEs per email from district</t>
  </si>
  <si>
    <t>Adjustments</t>
  </si>
  <si>
    <t>Teachers 
+ Teachers on Leave + Post Sec Teachers + Adjustments</t>
  </si>
  <si>
    <t>"Total Salaries" include classroom and specialist teacher professional salaries (2305 and 2310), and professional salaries attributed to professional development days (2353). Starting in FY18, teacher professional salaries are consolidated into one function (2305), and total salaries include 2305 expenditures and a new function, stipends for teachers providing instructional coaching (2354).</t>
  </si>
  <si>
    <t>FY2019</t>
  </si>
  <si>
    <t>0000</t>
  </si>
  <si>
    <t>Regionalized with Mount Greylock (0715) in FY19</t>
  </si>
  <si>
    <t>source query: avgteachersalary_23052354</t>
  </si>
  <si>
    <t>totals</t>
  </si>
  <si>
    <t>Maynard (FY18 and FY19)</t>
  </si>
  <si>
    <t>Dudley-Charlton</t>
  </si>
  <si>
    <t>Middleton (FY18 and FY19)</t>
  </si>
  <si>
    <t>Abby Kelley Foster Charter Public (District)</t>
  </si>
  <si>
    <t>04450000</t>
  </si>
  <si>
    <t>Academy Of the Pacific Rim Charter Public (District)</t>
  </si>
  <si>
    <t>04120000</t>
  </si>
  <si>
    <t>Advanced Math and Science Academy Charter (District)</t>
  </si>
  <si>
    <t>04300000</t>
  </si>
  <si>
    <t>Alma del Mar Charter School (District)</t>
  </si>
  <si>
    <t>04090000</t>
  </si>
  <si>
    <t>Argosy Collegiate Charter School (District)</t>
  </si>
  <si>
    <t>35090000</t>
  </si>
  <si>
    <t>Atlantis Charter (District)</t>
  </si>
  <si>
    <t>04910000</t>
  </si>
  <si>
    <t>Baystate Academy Charter Public School (District)</t>
  </si>
  <si>
    <t>35020000</t>
  </si>
  <si>
    <t>Benjamin Banneker Charter Public (District)</t>
  </si>
  <si>
    <t>04200000</t>
  </si>
  <si>
    <t>Benjamin Franklin Classical Charter Public (District)</t>
  </si>
  <si>
    <t>04470000</t>
  </si>
  <si>
    <t>Berkshire Arts and Technology Charter Public (District)</t>
  </si>
  <si>
    <t>04140000</t>
  </si>
  <si>
    <t>Boston Collegiate Charter (District)</t>
  </si>
  <si>
    <t>04490000</t>
  </si>
  <si>
    <t>Boston Day and Evening Academy Charter (District)</t>
  </si>
  <si>
    <t>04240000</t>
  </si>
  <si>
    <t>Boston Green Academy Horace Mann Charter School (District)</t>
  </si>
  <si>
    <t>04110000</t>
  </si>
  <si>
    <t>Boston Preparatory Charter Public (District)</t>
  </si>
  <si>
    <t>04160000</t>
  </si>
  <si>
    <t>Boston Renaissance Charter Public (District)</t>
  </si>
  <si>
    <t>04810000</t>
  </si>
  <si>
    <t>Bridge Boston Charter School (District)</t>
  </si>
  <si>
    <t>04170000</t>
  </si>
  <si>
    <t>Brooke Charter School (District)</t>
  </si>
  <si>
    <t>04280000</t>
  </si>
  <si>
    <t>Cape Cod Lighthouse Charter (District)</t>
  </si>
  <si>
    <t>04320000</t>
  </si>
  <si>
    <t>04180000</t>
  </si>
  <si>
    <t>04370000</t>
  </si>
  <si>
    <t>Codman Academy Charter Public (District)</t>
  </si>
  <si>
    <t>04380000</t>
  </si>
  <si>
    <t>Collegiate Charter School of Lowell (District)</t>
  </si>
  <si>
    <t>35030000</t>
  </si>
  <si>
    <t>Community Charter School of Cambridge (District)</t>
  </si>
  <si>
    <t>04360000</t>
  </si>
  <si>
    <t>04400000</t>
  </si>
  <si>
    <t>Conservatory Lab Charter (District)</t>
  </si>
  <si>
    <t>04390000</t>
  </si>
  <si>
    <t>Dudley Street Neighborhood Charter School (District)</t>
  </si>
  <si>
    <t>04070000</t>
  </si>
  <si>
    <t>04520000</t>
  </si>
  <si>
    <t>Excel Academy Charter (District)</t>
  </si>
  <si>
    <t>04100000</t>
  </si>
  <si>
    <t>Four Rivers Charter Public (District)</t>
  </si>
  <si>
    <t>04130000</t>
  </si>
  <si>
    <t>Foxborough Regional Charter (District)</t>
  </si>
  <si>
    <t>04460000</t>
  </si>
  <si>
    <t>Francis W. Parker Charter Essential (District)</t>
  </si>
  <si>
    <t>04780000</t>
  </si>
  <si>
    <t>Global Learning Charter Public (District)</t>
  </si>
  <si>
    <t>04960000</t>
  </si>
  <si>
    <t>39010000</t>
  </si>
  <si>
    <t>Hampden Charter School of Science East (District)</t>
  </si>
  <si>
    <t>04990000</t>
  </si>
  <si>
    <t>Hampden Charter School of Science West (District)</t>
  </si>
  <si>
    <t>35160000</t>
  </si>
  <si>
    <t>Helen Y. Davis Leadership Academy Charter Public (District)</t>
  </si>
  <si>
    <t>04190000</t>
  </si>
  <si>
    <t>Hill View Montessori Charter Public (District)</t>
  </si>
  <si>
    <t>04550000</t>
  </si>
  <si>
    <t>Hilltown Cooperative Charter Public (District)</t>
  </si>
  <si>
    <t>04500000</t>
  </si>
  <si>
    <t>Holyoke Community Charter (District)</t>
  </si>
  <si>
    <t>04530000</t>
  </si>
  <si>
    <t>Hoosac Valley Regional</t>
  </si>
  <si>
    <t>Innovation Academy Charter (District)</t>
  </si>
  <si>
    <t>04350000</t>
  </si>
  <si>
    <t>KIPP Academy Boston Charter School (District)</t>
  </si>
  <si>
    <t>04630000</t>
  </si>
  <si>
    <t>KIPP Academy Lynn Charter (District)</t>
  </si>
  <si>
    <t>04290000</t>
  </si>
  <si>
    <t>Lawrence Family Development Charter (District)</t>
  </si>
  <si>
    <t>04540000</t>
  </si>
  <si>
    <t>Libertas Academy Charter School (District)</t>
  </si>
  <si>
    <t>Lowell Community Charter Public (District)</t>
  </si>
  <si>
    <t>04560000</t>
  </si>
  <si>
    <t>Lowell Middlesex Academy Charter (District)</t>
  </si>
  <si>
    <t>04580000</t>
  </si>
  <si>
    <t>04690000</t>
  </si>
  <si>
    <t>Ma Academy for Math and Science</t>
  </si>
  <si>
    <t>04680000</t>
  </si>
  <si>
    <t>Map Academy Charter School (District)</t>
  </si>
  <si>
    <t>35170000</t>
  </si>
  <si>
    <t>Marblehead Community Charter Public (District)</t>
  </si>
  <si>
    <t>04640000</t>
  </si>
  <si>
    <t>04660000</t>
  </si>
  <si>
    <t>04920000</t>
  </si>
  <si>
    <t>Mystic Valley Regional Charter (District)</t>
  </si>
  <si>
    <t>04700000</t>
  </si>
  <si>
    <t>Neighborhood House Charter (District)</t>
  </si>
  <si>
    <t>04440000</t>
  </si>
  <si>
    <t>New Heights Charter School of Brockton (District)</t>
  </si>
  <si>
    <t>35130000</t>
  </si>
  <si>
    <t>Old Sturbridge Academy Charter Public School (District)</t>
  </si>
  <si>
    <t>35150000</t>
  </si>
  <si>
    <t>Paulo Freire Social Justice Charter School (District)</t>
  </si>
  <si>
    <t>35010000</t>
  </si>
  <si>
    <t>35180000</t>
  </si>
  <si>
    <t>35080000</t>
  </si>
  <si>
    <t>04930000</t>
  </si>
  <si>
    <t>Pioneer Charter School of Science (District)</t>
  </si>
  <si>
    <t>04940000</t>
  </si>
  <si>
    <t>35060000</t>
  </si>
  <si>
    <t>Pioneer Valley Chinese Immersion Charter (District)</t>
  </si>
  <si>
    <t>04970000</t>
  </si>
  <si>
    <t>Pioneer Valley Performing Arts Charter Public (District)</t>
  </si>
  <si>
    <t>04790000</t>
  </si>
  <si>
    <t>Prospect Hill Academy Charter (District)</t>
  </si>
  <si>
    <t>04870000</t>
  </si>
  <si>
    <t>Rising Tide Charter Public (District)</t>
  </si>
  <si>
    <t>04830000</t>
  </si>
  <si>
    <t>River Valley Charter (District)</t>
  </si>
  <si>
    <t>04820000</t>
  </si>
  <si>
    <t>Roxbury Preparatory Charter (District)</t>
  </si>
  <si>
    <t>04840000</t>
  </si>
  <si>
    <t>04410000</t>
  </si>
  <si>
    <t>Salem Academy Charter (District)</t>
  </si>
  <si>
    <t>04850000</t>
  </si>
  <si>
    <t>04860000</t>
  </si>
  <si>
    <t>Sizer School: A North Central Charter Essential (District)</t>
  </si>
  <si>
    <t>04740000</t>
  </si>
  <si>
    <t>South Shore Charter Public (District)</t>
  </si>
  <si>
    <t>04880000</t>
  </si>
  <si>
    <t>Springfield Preparatory Charter School (District)</t>
  </si>
  <si>
    <t>35100000</t>
  </si>
  <si>
    <t>Sturgis Charter Public (District)</t>
  </si>
  <si>
    <t>04890000</t>
  </si>
  <si>
    <t>TEC Connections Academy Commonwealth Virtual School District</t>
  </si>
  <si>
    <t>39020000</t>
  </si>
  <si>
    <t>UP Academy Charter School of Boston (District)</t>
  </si>
  <si>
    <t>04800000</t>
  </si>
  <si>
    <t>UP Academy Charter School of Dorchester (District)</t>
  </si>
  <si>
    <t>35050000</t>
  </si>
  <si>
    <t>Veritas Preparatory Charter School (District)</t>
  </si>
  <si>
    <t>04980000</t>
  </si>
  <si>
    <t/>
  </si>
  <si>
    <t>District</t>
  </si>
  <si>
    <t>source: Chapter 74 Vocational Technical Education Postsecondary &amp; Postgraduate Report</t>
  </si>
  <si>
    <t>FY2020</t>
  </si>
  <si>
    <t>Fully regionalized at Berlin Boylston (0620) in FY20</t>
  </si>
  <si>
    <t>Updated FTEs for postsecondary teachers to October 2018 data</t>
  </si>
  <si>
    <t>non-op FY20</t>
  </si>
  <si>
    <t>non-op FY19</t>
  </si>
  <si>
    <t>Hoosac Valley</t>
  </si>
  <si>
    <t>-</t>
  </si>
  <si>
    <t>2021</t>
  </si>
  <si>
    <t>Learning First Charter Public School (District)</t>
  </si>
  <si>
    <t>Program</t>
  </si>
  <si>
    <t>FTEs</t>
  </si>
  <si>
    <t>Practical Nursing</t>
  </si>
  <si>
    <t>Dental Assisting</t>
  </si>
  <si>
    <t>Marine Service Technology</t>
  </si>
  <si>
    <t>Cosmetology</t>
  </si>
  <si>
    <t>Medical Assisting</t>
  </si>
  <si>
    <t>Surgical Technology</t>
  </si>
  <si>
    <t>Electricity</t>
  </si>
  <si>
    <t>Heating Ventilation Air Conditioning Refrigeration</t>
  </si>
  <si>
    <t>Practical Nurse</t>
  </si>
  <si>
    <t>Row Labels</t>
  </si>
  <si>
    <t>Sum of FTEs</t>
  </si>
  <si>
    <t>"Total Teachers" include teachers as reported in EPIMS and postsecondary teachers as reported to the Office of College, Career and Technical Education. All values are presented in full-time equivalents (FTEs).</t>
  </si>
  <si>
    <t>FTE data for teachers on leave are not available for FY20 and FY21 due to changes to data processing for EPIMS.</t>
  </si>
  <si>
    <t>District with incomplete data for FY20 and FY21</t>
  </si>
  <si>
    <t>Updated FTEs for FY20 and FY21 per email from district</t>
  </si>
  <si>
    <t>Data suppressed as FTEs  &lt; 1 for FY19, FY20, and FY21</t>
  </si>
  <si>
    <t>All values are presented below as whole numbers. Average salary calculations are based on unrounded salaries and FTEs. Values are suppressed for districts with incomplete data and districts with total teacher FTEs less than 1.</t>
  </si>
  <si>
    <t>Updated FY19 state total and average</t>
  </si>
  <si>
    <t>2022</t>
  </si>
  <si>
    <t>City on a Hill Charter Public School (District)</t>
  </si>
  <si>
    <t>Greater Commonwealth Virtual District</t>
  </si>
  <si>
    <t>Southern Worcester County Regional Vocational School District</t>
  </si>
  <si>
    <t>Springfield International Charter (District)</t>
  </si>
  <si>
    <t>Assabet Valley Regional Vocational School District</t>
  </si>
  <si>
    <t xml:space="preserve">Blackstone Valley Vocational Regional School District </t>
  </si>
  <si>
    <t>Blue Hills Regional Technical School</t>
  </si>
  <si>
    <t>Bristol Plymouth Regional Technical School</t>
  </si>
  <si>
    <t>C.H. McCann Technical School - Northern Berkshire Regional Vocational Technical</t>
  </si>
  <si>
    <t>Greater New Bedford Regional Vocational Technical High School</t>
  </si>
  <si>
    <t>Greater Fall River Vocational Technical (Diman)</t>
  </si>
  <si>
    <t>Greater Lowell Technical School</t>
  </si>
  <si>
    <t>Minuteman Technical Institute</t>
  </si>
  <si>
    <t>Automotive Technology</t>
  </si>
  <si>
    <t>Montachusett Regional Vocational Technical School District</t>
  </si>
  <si>
    <t>Southeastern Regional Vocational School District</t>
  </si>
  <si>
    <t>Tri County Regional Vocational School District</t>
  </si>
  <si>
    <t xml:space="preserve">Cosmetology </t>
  </si>
  <si>
    <t>Upper Cape Cod Regional Technical School</t>
  </si>
  <si>
    <t>0063</t>
  </si>
  <si>
    <t>0098</t>
  </si>
  <si>
    <t>0118</t>
  </si>
  <si>
    <t>0145</t>
  </si>
  <si>
    <t>0240</t>
  </si>
  <si>
    <t>0760</t>
  </si>
  <si>
    <t>0775</t>
  </si>
  <si>
    <t>FY22 data incomplete</t>
  </si>
  <si>
    <t>Data suppressed as FTEs  &lt; 1 for FY19 through FY22</t>
  </si>
  <si>
    <t>Updated FTEs for FY20 to FY222 per email from district</t>
  </si>
  <si>
    <t>Districts with incomplete data</t>
  </si>
  <si>
    <t>Data suppressed, see notes tab</t>
  </si>
  <si>
    <t>FY21 and FY22 data incomplete</t>
  </si>
  <si>
    <t>updated FY21 FTEs per email from district, FY22 data incomplete</t>
  </si>
  <si>
    <t>FTE Teachers in Chapter 74-approved Vocational Technical Education Postsecondary Programs on October 1, 2021</t>
  </si>
  <si>
    <t>data 03/27/2023 was updated 02/08/2024</t>
  </si>
  <si>
    <t>comments</t>
  </si>
  <si>
    <t>FY23 data is not available</t>
  </si>
  <si>
    <t>2022 vs 2023 Compare</t>
  </si>
  <si>
    <t>FY19–FY23 Average Teacher Salaries</t>
  </si>
  <si>
    <t>2023 lookup</t>
  </si>
  <si>
    <t xml:space="preserve"> 2022 lookup</t>
  </si>
  <si>
    <t>ORG_CODE</t>
  </si>
  <si>
    <t>ORG_NAME</t>
  </si>
  <si>
    <t>FTE_sum</t>
  </si>
  <si>
    <t>Christa McAuliffe Charter School (District)</t>
  </si>
  <si>
    <t>Community Day Charter Public School (District)</t>
  </si>
  <si>
    <t>Edward M. Kennedy Academy for Health Careers: A Horace Mann Charter Public School (Di</t>
  </si>
  <si>
    <t>Martha's Vineyard Charter Public School (District)</t>
  </si>
  <si>
    <t>Match Charter Public School (District)</t>
  </si>
  <si>
    <t>Martin Luther King, Jr. Charter School of Excellence (District)</t>
  </si>
  <si>
    <t>Phoenix Academy Charter Public High School, Chelsea (District)</t>
  </si>
  <si>
    <t>Pioneer Charter School of Science II (District)</t>
  </si>
  <si>
    <t>Phoenix Academy Public Charter High School, Springfield (District)</t>
  </si>
  <si>
    <t>Phoenix Academy Public Charter High School, Lawrence (District)</t>
  </si>
  <si>
    <t xml:space="preserve">Teachers FTE </t>
  </si>
  <si>
    <t>Postsecondary Teachers</t>
  </si>
  <si>
    <t>Teachers FTE data per Craig's Weller email 03/05/2024</t>
  </si>
  <si>
    <t>data from 03/27/2023 was updated 02/08/2024</t>
  </si>
  <si>
    <t>FY23 data is not available; FY22 data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</si>
</sst>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_)"/>
    <numFmt numFmtId="167" formatCode="m/d/yy;@"/>
    <numFmt numFmtId="168" formatCode="#,##0.0"/>
    <numFmt numFmtId="169" formatCode="0.0"/>
  </numFmts>
  <fonts count="53">
    <font>
      <sz val="11"/>
      <color theme="1"/>
      <name val="Calibri"/>
      <family val="2"/>
      <scheme val="minor"/>
    </font>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sz val="12"/>
      <name val="Times New Roman"/>
      <family val="1"/>
    </font>
    <font>
      <sz val="10"/>
      <name val="Calibri"/>
      <family val="2"/>
      <scheme val="minor"/>
    </font>
    <font>
      <sz val="12"/>
      <name val="Calibri"/>
      <family val="2"/>
      <scheme val="minor"/>
    </font>
    <font>
      <b/>
      <sz val="12"/>
      <name val="Calibri"/>
      <family val="2"/>
      <scheme val="minor"/>
    </font>
    <font>
      <sz val="10"/>
      <name val="Arial"/>
      <family val="2"/>
    </font>
    <font>
      <sz val="9"/>
      <color indexed="9"/>
      <name val="Geneva"/>
    </font>
    <font>
      <sz val="9"/>
      <color theme="1"/>
      <name val="Calibri"/>
      <family val="2"/>
      <scheme val="minor"/>
    </font>
    <font>
      <sz val="10"/>
      <color indexed="8"/>
      <name val="Arial"/>
      <family val="2"/>
    </font>
    <font>
      <b/>
      <sz val="11"/>
      <color theme="1"/>
      <name val="Calibri"/>
      <family val="2"/>
      <scheme val="minor"/>
    </font>
    <font>
      <sz val="11"/>
      <name val="Calibri"/>
      <family val="2"/>
    </font>
    <font>
      <sz val="10"/>
      <name val="MS Sans Serif"/>
      <family val="2"/>
    </font>
    <font>
      <sz val="11"/>
      <color rgb="FF9C6500"/>
      <name val="Calibri"/>
      <family val="2"/>
      <scheme val="minor"/>
    </font>
    <font>
      <sz val="11"/>
      <color indexed="8"/>
      <name val="Calibri"/>
      <family val="2"/>
    </font>
    <font>
      <sz val="11"/>
      <name val="Calibri"/>
      <family val="2"/>
      <scheme val="minor"/>
    </font>
    <font>
      <b/>
      <sz val="8"/>
      <name val="Calibri"/>
      <family val="2"/>
      <scheme val="minor"/>
    </font>
    <font>
      <sz val="8"/>
      <name val="Calibri"/>
      <family val="2"/>
      <scheme val="minor"/>
    </font>
    <font>
      <u/>
      <sz val="10"/>
      <color indexed="12"/>
      <name val="Arial"/>
      <family val="2"/>
    </font>
    <font>
      <sz val="9"/>
      <name val="Calibri"/>
      <family val="2"/>
      <scheme val="minor"/>
    </font>
    <font>
      <sz val="11"/>
      <color theme="1"/>
      <name val="Arial"/>
      <family val="2"/>
    </font>
    <font>
      <sz val="11"/>
      <color theme="8" tint="0.39997558519241921"/>
      <name val="Calibri"/>
      <family val="2"/>
      <scheme val="minor"/>
    </font>
    <font>
      <b/>
      <i/>
      <sz val="8"/>
      <name val="Calibri"/>
      <family val="2"/>
      <scheme val="minor"/>
    </font>
    <font>
      <sz val="14"/>
      <color theme="1"/>
      <name val="Calibri"/>
      <family val="2"/>
      <scheme val="minor"/>
    </font>
    <font>
      <sz val="11"/>
      <color indexed="8"/>
      <name val="Calibri"/>
      <family val="2"/>
    </font>
    <font>
      <sz val="10"/>
      <color indexed="8"/>
      <name val="Arial"/>
      <family val="2"/>
    </font>
    <font>
      <sz val="11"/>
      <color indexed="8"/>
      <name val="Calibri"/>
      <family val="2"/>
    </font>
    <font>
      <sz val="10"/>
      <color indexed="8"/>
      <name val="Arial"/>
      <family val="2"/>
    </font>
    <font>
      <i/>
      <sz val="11"/>
      <color indexed="8"/>
      <name val="Calibri"/>
      <family val="2"/>
    </font>
    <font>
      <b/>
      <sz val="14"/>
      <color theme="1"/>
      <name val="Calibri"/>
      <family val="2"/>
      <scheme val="minor"/>
    </font>
    <font>
      <sz val="11"/>
      <color indexed="8"/>
      <name val="Calibri"/>
      <family val="2"/>
    </font>
    <font>
      <sz val="10"/>
      <color indexed="8"/>
      <name val="Arial"/>
      <family val="2"/>
    </font>
    <font>
      <sz val="12"/>
      <color indexed="8"/>
      <name val="Calibri"/>
      <family val="2"/>
    </font>
    <font>
      <sz val="10"/>
      <color indexed="8"/>
      <name val="Arial"/>
      <family val="2"/>
    </font>
    <font>
      <b/>
      <sz val="11"/>
      <color rgb="FF000000"/>
      <name val="Calibri"/>
      <family val="2"/>
    </font>
    <font>
      <b/>
      <sz val="12"/>
      <name val="Calibri"/>
      <family val="2"/>
    </font>
    <font>
      <sz val="8"/>
      <color rgb="FF000000"/>
      <name val="Calibri"/>
      <family val="2"/>
    </font>
    <font>
      <sz val="8"/>
      <name val="Calibri"/>
      <family val="2"/>
    </font>
    <font>
      <sz val="8"/>
      <color theme="1"/>
      <name val="Calibri"/>
      <family val="2"/>
      <scheme val="minor"/>
    </font>
    <font>
      <b/>
      <sz val="11"/>
      <color rgb="FF0000FF"/>
      <name val="Calibri"/>
      <family val="2"/>
      <scheme val="minor"/>
    </font>
    <font>
      <sz val="10"/>
      <color indexed="8"/>
      <name val="Calibri"/>
      <family val="2"/>
    </font>
    <font>
      <b/>
      <sz val="12"/>
      <color indexed="8"/>
      <name val="Calibri"/>
      <family val="2"/>
    </font>
    <font>
      <b/>
      <sz val="8"/>
      <color rgb="FFFF0000"/>
      <name val="Calibri"/>
      <family val="2"/>
      <scheme val="minor"/>
    </font>
    <font>
      <sz val="9"/>
      <color indexed="81"/>
      <name val="Tahoma"/>
      <family val="2"/>
    </font>
    <font>
      <b/>
      <sz val="9"/>
      <color indexed="81"/>
      <name val="Tahoma"/>
      <family val="2"/>
    </font>
    <font>
      <sz val="11"/>
      <color rgb="FFFF0000"/>
      <name val="Calibri"/>
      <family val="2"/>
    </font>
    <font>
      <sz val="11"/>
      <color rgb="FF4D5156"/>
      <name val="Arial"/>
      <family val="2"/>
    </font>
    <font>
      <i/>
      <sz val="11"/>
      <color rgb="FF0000FF"/>
      <name val="Calibri"/>
      <family val="2"/>
      <scheme val="minor"/>
    </font>
  </fonts>
  <fills count="10">
    <fill>
      <patternFill patternType="none"/>
    </fill>
    <fill>
      <patternFill patternType="gray125"/>
    </fill>
    <fill>
      <patternFill patternType="solid">
        <fgColor rgb="FFDCDCDC"/>
      </patternFill>
    </fill>
    <fill>
      <patternFill patternType="solid">
        <fgColor rgb="FFFFEB9C"/>
      </patternFill>
    </fill>
    <fill>
      <patternFill patternType="solid">
        <fgColor indexed="22"/>
        <bgColor indexed="0"/>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BEFEAC"/>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2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166" fontId="7"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2" fillId="0" borderId="0">
      <protection locked="0"/>
    </xf>
    <xf numFmtId="0" fontId="11" fillId="0" borderId="0"/>
    <xf numFmtId="0" fontId="11" fillId="0" borderId="0"/>
    <xf numFmtId="0" fontId="1" fillId="0" borderId="0"/>
    <xf numFmtId="0" fontId="11" fillId="0" borderId="0"/>
    <xf numFmtId="0" fontId="16" fillId="0" borderId="0"/>
    <xf numFmtId="0" fontId="17" fillId="0" borderId="0"/>
    <xf numFmtId="0" fontId="16" fillId="0" borderId="0"/>
    <xf numFmtId="0" fontId="16" fillId="0" borderId="0"/>
    <xf numFmtId="0" fontId="18" fillId="3" borderId="0" applyNumberFormat="0" applyBorder="0" applyAlignment="0" applyProtection="0"/>
    <xf numFmtId="0" fontId="14" fillId="0" borderId="0"/>
    <xf numFmtId="0" fontId="23" fillId="0" borderId="0" applyNumberFormat="0" applyFill="0" applyBorder="0" applyAlignment="0" applyProtection="0">
      <alignment vertical="top"/>
      <protection locked="0"/>
    </xf>
    <xf numFmtId="0" fontId="25" fillId="0" borderId="0"/>
    <xf numFmtId="0" fontId="14" fillId="0" borderId="0"/>
    <xf numFmtId="0" fontId="30" fillId="0" borderId="0"/>
    <xf numFmtId="0" fontId="32" fillId="0" borderId="0"/>
    <xf numFmtId="0" fontId="36" fillId="0" borderId="0"/>
    <xf numFmtId="0" fontId="38" fillId="0" borderId="0"/>
  </cellStyleXfs>
  <cellXfs count="162">
    <xf numFmtId="0" fontId="0" fillId="0" borderId="0" xfId="0"/>
    <xf numFmtId="0" fontId="4" fillId="0" borderId="0" xfId="0" applyFont="1"/>
    <xf numFmtId="49" fontId="4" fillId="0" borderId="0" xfId="0" applyNumberFormat="1" applyFont="1" applyAlignment="1">
      <alignment horizontal="right"/>
    </xf>
    <xf numFmtId="0" fontId="0" fillId="0" borderId="0" xfId="0" applyAlignment="1">
      <alignment vertical="center"/>
    </xf>
    <xf numFmtId="14" fontId="0" fillId="0" borderId="0" xfId="0" applyNumberFormat="1"/>
    <xf numFmtId="0" fontId="6" fillId="0" borderId="0" xfId="0" applyFont="1"/>
    <xf numFmtId="0" fontId="5" fillId="0" borderId="0" xfId="0" applyFont="1"/>
    <xf numFmtId="0" fontId="2" fillId="0" borderId="0" xfId="3" applyBorder="1" applyAlignment="1" applyProtection="1"/>
    <xf numFmtId="49" fontId="0" fillId="0" borderId="0" xfId="0" applyNumberFormat="1"/>
    <xf numFmtId="2" fontId="0" fillId="0" borderId="0" xfId="0" applyNumberFormat="1"/>
    <xf numFmtId="0" fontId="15" fillId="0" borderId="0" xfId="0" applyFont="1"/>
    <xf numFmtId="4" fontId="0" fillId="0" borderId="0" xfId="0" applyNumberFormat="1"/>
    <xf numFmtId="3" fontId="4" fillId="0" borderId="0" xfId="1" applyNumberFormat="1" applyFont="1" applyFill="1" applyAlignment="1">
      <alignment vertical="top"/>
    </xf>
    <xf numFmtId="3" fontId="3" fillId="0" borderId="0" xfId="1" applyNumberFormat="1" applyFont="1" applyFill="1" applyAlignment="1">
      <alignment vertical="top"/>
    </xf>
    <xf numFmtId="164" fontId="0" fillId="0" borderId="0" xfId="0" applyNumberFormat="1"/>
    <xf numFmtId="43" fontId="0" fillId="0" borderId="0" xfId="0" applyNumberFormat="1"/>
    <xf numFmtId="169" fontId="0" fillId="0" borderId="0" xfId="0" applyNumberFormat="1"/>
    <xf numFmtId="0" fontId="4" fillId="0" borderId="1" xfId="0" applyFont="1" applyBorder="1"/>
    <xf numFmtId="49" fontId="4" fillId="0" borderId="1" xfId="0" applyNumberFormat="1" applyFont="1" applyBorder="1" applyAlignment="1">
      <alignment horizontal="right"/>
    </xf>
    <xf numFmtId="164" fontId="4" fillId="0" borderId="1" xfId="1" applyNumberFormat="1" applyFont="1" applyFill="1" applyBorder="1" applyAlignment="1">
      <alignment horizontal="left"/>
    </xf>
    <xf numFmtId="164" fontId="4" fillId="0" borderId="1" xfId="1" applyNumberFormat="1" applyFont="1" applyFill="1" applyBorder="1" applyAlignment="1"/>
    <xf numFmtId="0" fontId="3" fillId="0" borderId="0" xfId="0" applyFont="1" applyAlignment="1">
      <alignment vertical="top"/>
    </xf>
    <xf numFmtId="14" fontId="8" fillId="0" borderId="0" xfId="4" applyNumberFormat="1" applyFont="1"/>
    <xf numFmtId="14" fontId="9" fillId="0" borderId="0" xfId="4" applyNumberFormat="1" applyFont="1"/>
    <xf numFmtId="166" fontId="9" fillId="0" borderId="0" xfId="4" applyFont="1"/>
    <xf numFmtId="0" fontId="3" fillId="0" borderId="0" xfId="0" applyFont="1" applyAlignment="1">
      <alignment horizontal="left" wrapText="1"/>
    </xf>
    <xf numFmtId="166" fontId="3" fillId="0" borderId="0" xfId="0" applyNumberFormat="1" applyFont="1" applyAlignment="1">
      <alignment horizontal="center"/>
    </xf>
    <xf numFmtId="0" fontId="0" fillId="0" borderId="6" xfId="0" applyBorder="1"/>
    <xf numFmtId="0" fontId="20" fillId="0" borderId="0" xfId="18" applyFont="1" applyFill="1" applyBorder="1"/>
    <xf numFmtId="3" fontId="4" fillId="0" borderId="0" xfId="0" applyNumberFormat="1" applyFont="1"/>
    <xf numFmtId="4" fontId="4" fillId="0" borderId="0" xfId="0" applyNumberFormat="1" applyFont="1"/>
    <xf numFmtId="3" fontId="4" fillId="0" borderId="0" xfId="1" applyNumberFormat="1" applyFont="1" applyFill="1" applyAlignment="1">
      <alignment horizontal="right" vertical="top"/>
    </xf>
    <xf numFmtId="3" fontId="3" fillId="0" borderId="0" xfId="1" applyNumberFormat="1" applyFont="1" applyFill="1" applyAlignment="1">
      <alignment horizontal="right" vertical="top"/>
    </xf>
    <xf numFmtId="1" fontId="0" fillId="0" borderId="0" xfId="0" applyNumberFormat="1"/>
    <xf numFmtId="168" fontId="0" fillId="0" borderId="0" xfId="0" applyNumberFormat="1"/>
    <xf numFmtId="0" fontId="3" fillId="0" borderId="0" xfId="0" applyFont="1" applyAlignment="1">
      <alignment horizontal="center" vertical="top"/>
    </xf>
    <xf numFmtId="0" fontId="4" fillId="0" borderId="0" xfId="0" applyFont="1" applyAlignment="1">
      <alignment horizontal="center"/>
    </xf>
    <xf numFmtId="0" fontId="0" fillId="5" borderId="0" xfId="0" applyFill="1"/>
    <xf numFmtId="166" fontId="8" fillId="0" borderId="0" xfId="4" applyFont="1"/>
    <xf numFmtId="166" fontId="8" fillId="0" borderId="0" xfId="4" applyFont="1" applyAlignment="1">
      <alignment horizontal="center"/>
    </xf>
    <xf numFmtId="166" fontId="9" fillId="0" borderId="0" xfId="4" applyFont="1" applyAlignment="1">
      <alignment horizontal="center"/>
    </xf>
    <xf numFmtId="166" fontId="9" fillId="0" borderId="0" xfId="4" applyFont="1" applyAlignment="1">
      <alignment wrapText="1"/>
    </xf>
    <xf numFmtId="166" fontId="9" fillId="0" borderId="0" xfId="4" applyFont="1" applyAlignment="1">
      <alignment horizontal="center" wrapText="1"/>
    </xf>
    <xf numFmtId="0" fontId="4" fillId="0" borderId="0" xfId="0" applyFont="1" applyAlignment="1">
      <alignment wrapText="1"/>
    </xf>
    <xf numFmtId="0" fontId="4" fillId="0" borderId="0" xfId="0" applyFont="1" applyAlignment="1">
      <alignment horizontal="center" wrapText="1"/>
    </xf>
    <xf numFmtId="167" fontId="8" fillId="0" borderId="0" xfId="4" applyNumberFormat="1" applyFont="1"/>
    <xf numFmtId="14" fontId="8" fillId="0" borderId="0" xfId="4" applyNumberFormat="1" applyFont="1" applyAlignment="1">
      <alignment horizontal="right"/>
    </xf>
    <xf numFmtId="168" fontId="10" fillId="0" borderId="0" xfId="4" applyNumberFormat="1" applyFont="1"/>
    <xf numFmtId="166" fontId="9" fillId="0" borderId="0" xfId="4" applyFont="1" applyAlignment="1">
      <alignment horizontal="right"/>
    </xf>
    <xf numFmtId="166" fontId="10" fillId="0" borderId="0" xfId="4" applyFont="1"/>
    <xf numFmtId="166" fontId="9" fillId="0" borderId="0" xfId="4" applyFont="1" applyAlignment="1">
      <alignment horizontal="right" wrapText="1"/>
    </xf>
    <xf numFmtId="0" fontId="3" fillId="0" borderId="0" xfId="0" applyFont="1" applyAlignment="1">
      <alignment horizontal="center" wrapText="1"/>
    </xf>
    <xf numFmtId="0" fontId="4" fillId="0" borderId="0" xfId="0" applyFont="1" applyAlignment="1">
      <alignment horizontal="right" wrapText="1"/>
    </xf>
    <xf numFmtId="0" fontId="3"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horizontal="right"/>
    </xf>
    <xf numFmtId="164" fontId="4" fillId="0" borderId="0" xfId="1" applyNumberFormat="1" applyFont="1" applyFill="1" applyBorder="1" applyAlignment="1">
      <alignment horizontal="left"/>
    </xf>
    <xf numFmtId="164" fontId="4" fillId="0" borderId="0" xfId="1" applyNumberFormat="1" applyFont="1" applyBorder="1" applyAlignment="1">
      <alignment horizontal="left"/>
    </xf>
    <xf numFmtId="4" fontId="5" fillId="0" borderId="0" xfId="0" applyNumberFormat="1" applyFont="1"/>
    <xf numFmtId="164" fontId="3" fillId="0" borderId="0" xfId="1" applyNumberFormat="1" applyFont="1" applyFill="1" applyAlignment="1"/>
    <xf numFmtId="14" fontId="4" fillId="0" borderId="0" xfId="1" applyNumberFormat="1" applyFont="1" applyFill="1" applyBorder="1" applyAlignment="1"/>
    <xf numFmtId="0" fontId="4" fillId="0" borderId="1" xfId="0" applyFont="1" applyBorder="1" applyAlignment="1">
      <alignment wrapText="1"/>
    </xf>
    <xf numFmtId="0" fontId="3" fillId="0" borderId="1" xfId="0" applyFont="1" applyBorder="1" applyAlignment="1">
      <alignment horizontal="center" wrapText="1"/>
    </xf>
    <xf numFmtId="164" fontId="3" fillId="0" borderId="1" xfId="1" applyNumberFormat="1" applyFont="1" applyFill="1" applyBorder="1" applyAlignment="1">
      <alignment horizontal="center" wrapText="1"/>
    </xf>
    <xf numFmtId="164" fontId="3" fillId="0" borderId="1" xfId="1" applyNumberFormat="1" applyFont="1" applyFill="1" applyBorder="1" applyAlignment="1"/>
    <xf numFmtId="49" fontId="3" fillId="0" borderId="1" xfId="0" applyNumberFormat="1" applyFont="1" applyBorder="1" applyAlignment="1">
      <alignment horizontal="right"/>
    </xf>
    <xf numFmtId="164" fontId="3" fillId="0" borderId="1" xfId="1" applyNumberFormat="1" applyFont="1" applyFill="1" applyBorder="1" applyAlignment="1">
      <alignment horizontal="left"/>
    </xf>
    <xf numFmtId="0" fontId="13" fillId="0" borderId="0" xfId="0" applyFont="1" applyAlignment="1">
      <alignment wrapText="1"/>
    </xf>
    <xf numFmtId="0" fontId="26" fillId="0" borderId="0" xfId="0" applyFont="1"/>
    <xf numFmtId="49" fontId="0" fillId="0" borderId="0" xfId="0" quotePrefix="1" applyNumberFormat="1"/>
    <xf numFmtId="0" fontId="28" fillId="0" borderId="0" xfId="0" applyFont="1"/>
    <xf numFmtId="4" fontId="15" fillId="0" borderId="0" xfId="0" applyNumberFormat="1" applyFont="1"/>
    <xf numFmtId="3" fontId="3" fillId="0" borderId="1" xfId="0" applyNumberFormat="1" applyFont="1" applyBorder="1" applyAlignment="1">
      <alignment horizontal="center" wrapText="1"/>
    </xf>
    <xf numFmtId="3" fontId="0" fillId="0" borderId="0" xfId="0" applyNumberFormat="1"/>
    <xf numFmtId="3" fontId="6" fillId="0" borderId="0" xfId="0" applyNumberFormat="1" applyFont="1"/>
    <xf numFmtId="3" fontId="5" fillId="0" borderId="0" xfId="0" applyNumberFormat="1" applyFont="1"/>
    <xf numFmtId="0" fontId="0" fillId="0" borderId="0" xfId="0" pivotButton="1"/>
    <xf numFmtId="0" fontId="0" fillId="0" borderId="0" xfId="0" applyAlignment="1">
      <alignment horizontal="left"/>
    </xf>
    <xf numFmtId="0" fontId="3" fillId="0" borderId="9" xfId="1" applyNumberFormat="1" applyFont="1" applyFill="1" applyBorder="1" applyAlignment="1">
      <alignment horizontal="center"/>
    </xf>
    <xf numFmtId="0" fontId="3" fillId="0" borderId="8" xfId="0" applyFont="1" applyBorder="1" applyAlignment="1">
      <alignment horizontal="center" wrapText="1"/>
    </xf>
    <xf numFmtId="0" fontId="4" fillId="0" borderId="0" xfId="0" applyFont="1" applyAlignment="1">
      <alignment vertical="center" wrapText="1"/>
    </xf>
    <xf numFmtId="14" fontId="0" fillId="0" borderId="0" xfId="0" applyNumberFormat="1" applyAlignment="1">
      <alignment horizontal="left"/>
    </xf>
    <xf numFmtId="14" fontId="5" fillId="0" borderId="0" xfId="0" applyNumberFormat="1" applyFont="1"/>
    <xf numFmtId="0" fontId="0" fillId="0" borderId="0" xfId="0" quotePrefix="1"/>
    <xf numFmtId="0" fontId="19" fillId="0" borderId="0" xfId="19" applyFont="1" applyAlignment="1">
      <alignment wrapText="1"/>
    </xf>
    <xf numFmtId="0" fontId="19" fillId="0" borderId="0" xfId="22" applyFont="1" applyAlignment="1">
      <alignment wrapText="1"/>
    </xf>
    <xf numFmtId="14" fontId="19" fillId="0" borderId="0" xfId="19" applyNumberFormat="1" applyFont="1" applyAlignment="1">
      <alignment horizontal="left" wrapText="1"/>
    </xf>
    <xf numFmtId="0" fontId="33" fillId="0" borderId="0" xfId="19" applyFont="1" applyAlignment="1">
      <alignment wrapText="1"/>
    </xf>
    <xf numFmtId="0" fontId="29" fillId="0" borderId="0" xfId="23" applyFont="1" applyAlignment="1">
      <alignment wrapText="1"/>
    </xf>
    <xf numFmtId="4" fontId="29" fillId="0" borderId="0" xfId="23" applyNumberFormat="1" applyFont="1" applyAlignment="1">
      <alignment horizontal="right" wrapText="1"/>
    </xf>
    <xf numFmtId="0" fontId="31" fillId="0" borderId="0" xfId="24" applyFont="1" applyAlignment="1">
      <alignment horizontal="right" wrapText="1"/>
    </xf>
    <xf numFmtId="4" fontId="19" fillId="0" borderId="0" xfId="19" applyNumberFormat="1" applyFont="1" applyAlignment="1">
      <alignment horizontal="right" wrapText="1"/>
    </xf>
    <xf numFmtId="4" fontId="31" fillId="0" borderId="0" xfId="24" applyNumberFormat="1" applyFont="1" applyAlignment="1">
      <alignment horizontal="right" wrapText="1"/>
    </xf>
    <xf numFmtId="0" fontId="34" fillId="0" borderId="0" xfId="0" applyFont="1" applyAlignment="1">
      <alignment horizontal="center" vertical="center"/>
    </xf>
    <xf numFmtId="0" fontId="35" fillId="0" borderId="7" xfId="25" applyFont="1" applyBorder="1" applyAlignment="1">
      <alignment wrapText="1"/>
    </xf>
    <xf numFmtId="164" fontId="4" fillId="0" borderId="1" xfId="1" applyNumberFormat="1" applyFont="1" applyFill="1" applyBorder="1" applyAlignment="1">
      <alignment horizontal="right"/>
    </xf>
    <xf numFmtId="164" fontId="4" fillId="0" borderId="8" xfId="1" applyNumberFormat="1" applyFont="1" applyFill="1" applyBorder="1" applyAlignment="1">
      <alignment horizontal="right"/>
    </xf>
    <xf numFmtId="3" fontId="4" fillId="0" borderId="1" xfId="1" applyNumberFormat="1" applyFont="1" applyFill="1" applyBorder="1" applyAlignment="1">
      <alignment horizontal="right"/>
    </xf>
    <xf numFmtId="165" fontId="4" fillId="0" borderId="1" xfId="2" applyNumberFormat="1" applyFont="1" applyFill="1" applyBorder="1" applyAlignment="1">
      <alignment horizontal="right"/>
    </xf>
    <xf numFmtId="4" fontId="4" fillId="0" borderId="1" xfId="1" applyNumberFormat="1" applyFont="1" applyFill="1" applyBorder="1" applyAlignment="1">
      <alignment horizontal="right"/>
    </xf>
    <xf numFmtId="43" fontId="4" fillId="0" borderId="1" xfId="1" applyFont="1" applyFill="1" applyBorder="1" applyAlignment="1">
      <alignment horizontal="right"/>
    </xf>
    <xf numFmtId="0" fontId="37" fillId="0" borderId="7" xfId="26" applyFont="1" applyBorder="1" applyAlignment="1">
      <alignment wrapText="1"/>
    </xf>
    <xf numFmtId="4" fontId="37" fillId="0" borderId="7" xfId="26" applyNumberFormat="1" applyFont="1" applyBorder="1" applyAlignment="1">
      <alignment horizontal="right" wrapText="1"/>
    </xf>
    <xf numFmtId="4" fontId="35" fillId="0" borderId="7" xfId="25" applyNumberFormat="1" applyFont="1" applyBorder="1" applyAlignment="1">
      <alignment horizontal="right" wrapText="1"/>
    </xf>
    <xf numFmtId="0" fontId="39" fillId="2" borderId="8" xfId="0" applyFont="1" applyFill="1" applyBorder="1" applyAlignment="1">
      <alignment horizontal="center"/>
    </xf>
    <xf numFmtId="0" fontId="0" fillId="0" borderId="8" xfId="0" applyBorder="1"/>
    <xf numFmtId="168" fontId="0" fillId="0" borderId="8" xfId="0" applyNumberFormat="1" applyBorder="1"/>
    <xf numFmtId="168" fontId="39" fillId="2" borderId="8" xfId="0" applyNumberFormat="1" applyFont="1" applyFill="1" applyBorder="1" applyAlignment="1">
      <alignment horizontal="center"/>
    </xf>
    <xf numFmtId="0" fontId="41" fillId="0" borderId="12" xfId="0" applyFont="1" applyBorder="1"/>
    <xf numFmtId="0" fontId="42" fillId="0" borderId="12" xfId="0" applyFont="1" applyBorder="1"/>
    <xf numFmtId="0" fontId="43" fillId="0" borderId="12" xfId="0" applyFont="1" applyBorder="1"/>
    <xf numFmtId="0" fontId="40" fillId="5" borderId="12" xfId="0" applyFont="1" applyFill="1" applyBorder="1"/>
    <xf numFmtId="0" fontId="15" fillId="0" borderId="11" xfId="0" applyFont="1" applyBorder="1" applyAlignment="1">
      <alignment horizontal="left"/>
    </xf>
    <xf numFmtId="4" fontId="4" fillId="0" borderId="1" xfId="1" quotePrefix="1" applyNumberFormat="1" applyFont="1" applyFill="1" applyBorder="1" applyAlignment="1">
      <alignment horizontal="right"/>
    </xf>
    <xf numFmtId="4" fontId="37" fillId="6" borderId="7" xfId="26" applyNumberFormat="1" applyFont="1" applyFill="1" applyBorder="1" applyAlignment="1">
      <alignment horizontal="right" wrapText="1"/>
    </xf>
    <xf numFmtId="4" fontId="8" fillId="0" borderId="1" xfId="1" applyNumberFormat="1" applyFont="1" applyFill="1" applyBorder="1" applyAlignment="1">
      <alignment horizontal="right"/>
    </xf>
    <xf numFmtId="3" fontId="3" fillId="0" borderId="1" xfId="1" applyNumberFormat="1" applyFont="1" applyFill="1" applyBorder="1" applyAlignment="1">
      <alignment horizontal="right"/>
    </xf>
    <xf numFmtId="164" fontId="3" fillId="0" borderId="1" xfId="1" applyNumberFormat="1" applyFont="1" applyFill="1" applyBorder="1" applyAlignment="1">
      <alignment horizontal="right"/>
    </xf>
    <xf numFmtId="43" fontId="3" fillId="8" borderId="1" xfId="1" applyFont="1" applyFill="1" applyBorder="1" applyAlignment="1">
      <alignment horizontal="center" wrapText="1"/>
    </xf>
    <xf numFmtId="0" fontId="3" fillId="7" borderId="1" xfId="0" applyFont="1" applyFill="1" applyBorder="1" applyAlignment="1">
      <alignment horizontal="center" wrapText="1"/>
    </xf>
    <xf numFmtId="4" fontId="44" fillId="0" borderId="0" xfId="0" applyNumberFormat="1" applyFont="1"/>
    <xf numFmtId="0" fontId="37" fillId="9" borderId="7" xfId="26" applyFont="1" applyFill="1" applyBorder="1" applyAlignment="1">
      <alignment wrapText="1"/>
    </xf>
    <xf numFmtId="0" fontId="45" fillId="0" borderId="0" xfId="19" applyFont="1" applyAlignment="1">
      <alignment horizontal="left" wrapText="1"/>
    </xf>
    <xf numFmtId="4" fontId="4" fillId="0" borderId="0" xfId="0" applyNumberFormat="1" applyFont="1" applyAlignment="1">
      <alignment horizontal="left"/>
    </xf>
    <xf numFmtId="4" fontId="6" fillId="0" borderId="0" xfId="0" applyNumberFormat="1" applyFont="1" applyAlignment="1">
      <alignment horizontal="left"/>
    </xf>
    <xf numFmtId="0" fontId="19" fillId="0" borderId="7" xfId="19" applyFont="1" applyBorder="1" applyAlignment="1">
      <alignment wrapText="1"/>
    </xf>
    <xf numFmtId="0" fontId="37" fillId="9" borderId="7" xfId="26" quotePrefix="1" applyFont="1" applyFill="1" applyBorder="1" applyAlignment="1">
      <alignment wrapText="1"/>
    </xf>
    <xf numFmtId="0" fontId="46" fillId="4" borderId="10" xfId="26" applyFont="1" applyFill="1" applyBorder="1" applyAlignment="1">
      <alignment horizontal="center"/>
    </xf>
    <xf numFmtId="14" fontId="0" fillId="7" borderId="0" xfId="0" applyNumberFormat="1" applyFill="1"/>
    <xf numFmtId="14" fontId="6" fillId="0" borderId="0" xfId="1" applyNumberFormat="1" applyFont="1" applyFill="1" applyBorder="1" applyAlignment="1">
      <alignment horizontal="center"/>
    </xf>
    <xf numFmtId="43" fontId="4" fillId="0" borderId="8" xfId="1" applyFont="1" applyFill="1" applyBorder="1" applyAlignment="1">
      <alignment horizontal="right"/>
    </xf>
    <xf numFmtId="0" fontId="3" fillId="0" borderId="13" xfId="1" applyNumberFormat="1" applyFont="1" applyFill="1" applyBorder="1" applyAlignment="1">
      <alignment horizontal="center"/>
    </xf>
    <xf numFmtId="164" fontId="3" fillId="0" borderId="8" xfId="1" applyNumberFormat="1" applyFont="1" applyFill="1" applyBorder="1" applyAlignment="1">
      <alignment horizontal="right"/>
    </xf>
    <xf numFmtId="0" fontId="51" fillId="0" borderId="0" xfId="0" applyFont="1"/>
    <xf numFmtId="49" fontId="0" fillId="0" borderId="8" xfId="0" applyNumberFormat="1" applyBorder="1"/>
    <xf numFmtId="0" fontId="15" fillId="0" borderId="8" xfId="0" applyFont="1" applyBorder="1" applyAlignment="1">
      <alignment horizontal="left" vertical="center"/>
    </xf>
    <xf numFmtId="0" fontId="15" fillId="0" borderId="8" xfId="0" applyFont="1" applyBorder="1" applyAlignment="1">
      <alignment horizontal="center" vertical="center"/>
    </xf>
    <xf numFmtId="168" fontId="21" fillId="0" borderId="8" xfId="1" applyNumberFormat="1" applyFont="1" applyFill="1" applyBorder="1" applyAlignment="1">
      <alignment horizontal="center" vertical="center" wrapText="1"/>
    </xf>
    <xf numFmtId="168" fontId="27" fillId="0" borderId="8" xfId="1" applyNumberFormat="1" applyFont="1" applyFill="1" applyBorder="1" applyAlignment="1">
      <alignment horizontal="center" vertical="center" wrapText="1"/>
    </xf>
    <xf numFmtId="43" fontId="47" fillId="7" borderId="8" xfId="1" applyFont="1" applyFill="1" applyBorder="1" applyAlignment="1">
      <alignment horizontal="center" vertical="center" wrapText="1"/>
    </xf>
    <xf numFmtId="43" fontId="21" fillId="0" borderId="8" xfId="1" applyFont="1" applyFill="1" applyBorder="1" applyAlignment="1">
      <alignment horizontal="center" vertical="center" wrapText="1"/>
    </xf>
    <xf numFmtId="4" fontId="21" fillId="0" borderId="8" xfId="0" applyNumberFormat="1" applyFont="1" applyBorder="1" applyAlignment="1">
      <alignment vertical="center" wrapText="1"/>
    </xf>
    <xf numFmtId="168" fontId="0" fillId="0" borderId="8" xfId="0" applyNumberFormat="1" applyBorder="1" applyAlignment="1">
      <alignment horizontal="right"/>
    </xf>
    <xf numFmtId="168" fontId="20" fillId="0" borderId="8" xfId="0" applyNumberFormat="1" applyFont="1" applyBorder="1"/>
    <xf numFmtId="4" fontId="0" fillId="0" borderId="8" xfId="0" applyNumberFormat="1" applyBorder="1"/>
    <xf numFmtId="0" fontId="5" fillId="0" borderId="8" xfId="0" applyFont="1" applyBorder="1"/>
    <xf numFmtId="14" fontId="52" fillId="0" borderId="0" xfId="0" applyNumberFormat="1" applyFont="1"/>
    <xf numFmtId="0" fontId="52" fillId="0" borderId="0" xfId="0" applyFont="1"/>
    <xf numFmtId="168" fontId="52" fillId="0" borderId="0" xfId="0" applyNumberFormat="1" applyFont="1"/>
    <xf numFmtId="14" fontId="15" fillId="7" borderId="0" xfId="0" applyNumberFormat="1" applyFont="1" applyFill="1" applyAlignment="1">
      <alignment horizontal="center"/>
    </xf>
    <xf numFmtId="14" fontId="15" fillId="5" borderId="0" xfId="0" applyNumberFormat="1" applyFont="1" applyFill="1" applyAlignment="1">
      <alignment horizontal="center"/>
    </xf>
    <xf numFmtId="0" fontId="4" fillId="0" borderId="0" xfId="0" applyFont="1" applyAlignment="1">
      <alignment horizontal="left" vertical="center" wrapText="1"/>
    </xf>
    <xf numFmtId="0" fontId="13" fillId="0" borderId="0" xfId="0" applyFont="1" applyAlignment="1">
      <alignment horizontal="left" wrapText="1"/>
    </xf>
    <xf numFmtId="0" fontId="24" fillId="0" borderId="0" xfId="0" applyFont="1" applyAlignment="1">
      <alignment horizontal="left" wrapText="1"/>
    </xf>
    <xf numFmtId="0" fontId="4" fillId="0" borderId="0" xfId="0" applyFont="1" applyAlignment="1">
      <alignment horizontal="center" vertical="center"/>
    </xf>
    <xf numFmtId="0" fontId="3" fillId="0" borderId="2" xfId="1" applyNumberFormat="1" applyFont="1" applyFill="1" applyBorder="1" applyAlignment="1">
      <alignment horizontal="center"/>
    </xf>
    <xf numFmtId="0" fontId="3" fillId="0" borderId="3" xfId="1" applyNumberFormat="1" applyFont="1" applyFill="1" applyBorder="1" applyAlignment="1">
      <alignment horizontal="center"/>
    </xf>
    <xf numFmtId="0" fontId="3" fillId="0" borderId="4" xfId="1" applyNumberFormat="1" applyFont="1" applyFill="1" applyBorder="1" applyAlignment="1">
      <alignment horizontal="center"/>
    </xf>
    <xf numFmtId="14" fontId="6" fillId="0" borderId="5" xfId="1" applyNumberFormat="1" applyFont="1" applyFill="1" applyBorder="1" applyAlignment="1">
      <alignment horizontal="center"/>
    </xf>
    <xf numFmtId="0" fontId="20" fillId="0" borderId="0" xfId="18" applyFont="1" applyFill="1" applyBorder="1" applyAlignment="1">
      <alignment horizontal="left" wrapText="1"/>
    </xf>
    <xf numFmtId="0" fontId="50" fillId="0" borderId="0" xfId="19" applyFont="1" applyAlignment="1">
      <alignment horizontal="left" wrapText="1"/>
    </xf>
  </cellXfs>
  <cellStyles count="27">
    <cellStyle name="Comma" xfId="1" builtinId="3"/>
    <cellStyle name="Comma 2" xfId="5" xr:uid="{00000000-0005-0000-0000-000001000000}"/>
    <cellStyle name="Comma 3" xfId="6" xr:uid="{00000000-0005-0000-0000-000002000000}"/>
    <cellStyle name="Comma 3 2" xfId="7" xr:uid="{00000000-0005-0000-0000-000003000000}"/>
    <cellStyle name="Comma 4" xfId="8" xr:uid="{00000000-0005-0000-0000-000004000000}"/>
    <cellStyle name="Default" xfId="9" xr:uid="{00000000-0005-0000-0000-000005000000}"/>
    <cellStyle name="Hyperlink" xfId="3" builtinId="8"/>
    <cellStyle name="Hyperlink 2" xfId="20" xr:uid="{00000000-0005-0000-0000-000007000000}"/>
    <cellStyle name="Neutral" xfId="18" builtinId="28"/>
    <cellStyle name="Normal" xfId="0" builtinId="0"/>
    <cellStyle name="Normal 2" xfId="10" xr:uid="{00000000-0005-0000-0000-00000A000000}"/>
    <cellStyle name="Normal 2 2" xfId="16" xr:uid="{00000000-0005-0000-0000-00000B000000}"/>
    <cellStyle name="Normal 3" xfId="11" xr:uid="{00000000-0005-0000-0000-00000C000000}"/>
    <cellStyle name="Normal 4" xfId="12" xr:uid="{00000000-0005-0000-0000-00000D000000}"/>
    <cellStyle name="Normal 5" xfId="13" xr:uid="{00000000-0005-0000-0000-00000E000000}"/>
    <cellStyle name="Normal 6" xfId="14" xr:uid="{00000000-0005-0000-0000-00000F000000}"/>
    <cellStyle name="Normal 6 2" xfId="15" xr:uid="{00000000-0005-0000-0000-000010000000}"/>
    <cellStyle name="Normal 6 3" xfId="17" xr:uid="{00000000-0005-0000-0000-000011000000}"/>
    <cellStyle name="Normal 7" xfId="21" xr:uid="{00000000-0005-0000-0000-000012000000}"/>
    <cellStyle name="Normal_expdata" xfId="19" xr:uid="{00000000-0005-0000-0000-000013000000}"/>
    <cellStyle name="Normal_expdata_1" xfId="23" xr:uid="{00000000-0005-0000-0000-000014000000}"/>
    <cellStyle name="Normal_expdata_2" xfId="25" xr:uid="{D7CCAB66-AE27-4FE6-A953-BFECE4FFD5C0}"/>
    <cellStyle name="Normal_expdata_3" xfId="24" xr:uid="{90B4721F-45DB-425E-97BF-5471D06A828E}"/>
    <cellStyle name="Normal_expdata_4" xfId="26" xr:uid="{15E77DD1-05E1-4655-9658-4DD36346C162}"/>
    <cellStyle name="Normal_notes" xfId="22" xr:uid="{00000000-0005-0000-0000-000015000000}"/>
    <cellStyle name="Normal_sal8903" xfId="4" xr:uid="{00000000-0005-0000-0000-000016000000}"/>
    <cellStyle name="Percent" xfId="2" builtinId="5"/>
  </cellStyles>
  <dxfs count="0"/>
  <tableStyles count="0" defaultTableStyle="TableStyleMedium9" defaultPivotStyle="PivotStyleLight16"/>
  <colors>
    <mruColors>
      <color rgb="FF0000FF"/>
      <color rgb="FFBEFEAC"/>
      <color rgb="FFCCFFCC"/>
      <color rgb="FFCFFEA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135890</xdr:colOff>
      <xdr:row>1</xdr:row>
      <xdr:rowOff>20967</xdr:rowOff>
    </xdr:from>
    <xdr:to>
      <xdr:col>13</xdr:col>
      <xdr:colOff>478339</xdr:colOff>
      <xdr:row>3</xdr:row>
      <xdr:rowOff>210820</xdr:rowOff>
    </xdr:to>
    <xdr:pic>
      <xdr:nvPicPr>
        <xdr:cNvPr id="4097" name="irc_mi" descr="DESE Star Logo">
          <a:extLst>
            <a:ext uri="{FF2B5EF4-FFF2-40B4-BE49-F238E27FC236}">
              <a16:creationId xmlns:a16="http://schemas.microsoft.com/office/drawing/2014/main" id="{00000000-0008-0000-0000-00000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65190" y="211467"/>
          <a:ext cx="1190174" cy="5899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542924</xdr:colOff>
      <xdr:row>1</xdr:row>
      <xdr:rowOff>56981</xdr:rowOff>
    </xdr:from>
    <xdr:to>
      <xdr:col>17</xdr:col>
      <xdr:colOff>274751</xdr:colOff>
      <xdr:row>11</xdr:row>
      <xdr:rowOff>190137</xdr:rowOff>
    </xdr:to>
    <xdr:pic>
      <xdr:nvPicPr>
        <xdr:cNvPr id="2" name="Picture 1">
          <a:extLst>
            <a:ext uri="{FF2B5EF4-FFF2-40B4-BE49-F238E27FC236}">
              <a16:creationId xmlns:a16="http://schemas.microsoft.com/office/drawing/2014/main" id="{47BE5695-736F-E572-D48B-CA07C1446CC4}"/>
            </a:ext>
          </a:extLst>
        </xdr:cNvPr>
        <xdr:cNvPicPr>
          <a:picLocks noChangeAspect="1"/>
        </xdr:cNvPicPr>
      </xdr:nvPicPr>
      <xdr:blipFill>
        <a:blip xmlns:r="http://schemas.openxmlformats.org/officeDocument/2006/relationships" r:embed="rId1"/>
        <a:stretch>
          <a:fillRect/>
        </a:stretch>
      </xdr:blipFill>
      <xdr:spPr>
        <a:xfrm>
          <a:off x="3400424" y="247481"/>
          <a:ext cx="8266227" cy="20381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e.mass.edu/My_Documents/Average%20Teacher%20Salaries/2003/sal89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2\Shared\A%20-%20Doe\Fy1997\97%20-%20FINAL%20cal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8992"/>
      <sheetName val="9300"/>
      <sheetName val="stack9803"/>
      <sheetName val="detail9703"/>
      <sheetName val="total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37.560114699074" createdVersion="7" refreshedVersion="7" minRefreshableVersion="3" recordCount="27" xr:uid="{4266DAA5-3087-43EF-8D8A-FED22A138F41}">
  <cacheSource type="worksheet">
    <worksheetSource ref="S22:V49" sheet="teacherdata"/>
  </cacheSource>
  <cacheFields count="4">
    <cacheField name="LEA" numFmtId="0">
      <sharedItems count="13">
        <s v="08010000"/>
        <s v="08050000"/>
        <s v="08060000"/>
        <s v="08100000"/>
        <s v="08510000"/>
        <s v="08250000"/>
        <s v="08210000"/>
        <s v="08280000"/>
        <s v="08300000"/>
        <s v="08320000"/>
        <s v="08720000"/>
        <s v="08780000"/>
        <s v="08790000"/>
      </sharedItems>
    </cacheField>
    <cacheField name="District" numFmtId="0">
      <sharedItems count="26">
        <s v="Assabet Valley Regional Vocational School District"/>
        <s v="Blackstone Valley Vocational Regional School District "/>
        <s v="Blue Hills Regional Technical School"/>
        <s v="Bristol Plymouth Regional Technical School"/>
        <s v="C.H. McCann Technical School - Northern Berkshire Regional Vocational Technical"/>
        <s v="Greater New Bedford Regional Vocational Technical High School"/>
        <s v="Greater Fall River Vocational Technical (Diman)"/>
        <s v="Greater Lowell Technical School"/>
        <s v="Minuteman Technical Institute"/>
        <s v="Montachusett Regional Vocational Technical School District"/>
        <s v="Southeastern Regional Vocational School District"/>
        <s v="Tri County Regional Vocational School District"/>
        <s v="Upper Cape Cod Regional Technical School"/>
        <s v="Tri-County RVT" u="1"/>
        <s v="Blue Hills RVT" u="1"/>
        <s v="Assabet Valley RVT" u="1"/>
        <s v="Blackstone Valley RVT" u="1"/>
        <s v="Southeastern RVT" u="1"/>
        <s v="Greater Lowell RVT" u="1"/>
        <s v="Montachusett RVT" u="1"/>
        <s v="Bristol Plymouth RVT" u="1"/>
        <s v="Northern Berkshire RVT" u="1"/>
        <s v="Minuteman RVT" u="1"/>
        <s v="Greater Fall River RVT" u="1"/>
        <s v="Upper Cape Cod RVT" u="1"/>
        <s v="Greater New Bedford RVT" u="1"/>
      </sharedItems>
    </cacheField>
    <cacheField name="Program" numFmtId="0">
      <sharedItems/>
    </cacheField>
    <cacheField name="FTEs" numFmtId="0">
      <sharedItems containsSemiMixedTypes="0" containsString="0" containsNumber="1" minValue="0.5" maxValue="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x v="0"/>
    <s v="Practical Nursing"/>
    <n v="5"/>
  </r>
  <r>
    <x v="0"/>
    <x v="0"/>
    <s v="Cosmetology"/>
    <n v="0.5"/>
  </r>
  <r>
    <x v="1"/>
    <x v="1"/>
    <s v="Practical Nursing"/>
    <n v="3.3"/>
  </r>
  <r>
    <x v="2"/>
    <x v="2"/>
    <s v="Practical Nursing"/>
    <n v="4"/>
  </r>
  <r>
    <x v="3"/>
    <x v="3"/>
    <s v="Practical Nursing"/>
    <n v="6"/>
  </r>
  <r>
    <x v="3"/>
    <x v="3"/>
    <s v="Dental Assisting"/>
    <n v="0.67"/>
  </r>
  <r>
    <x v="4"/>
    <x v="4"/>
    <s v="Cosmetology"/>
    <n v="1"/>
  </r>
  <r>
    <x v="4"/>
    <x v="4"/>
    <s v="Dental Assisting"/>
    <n v="1.2"/>
  </r>
  <r>
    <x v="4"/>
    <x v="4"/>
    <s v="Medical Assisting"/>
    <n v="1.2"/>
  </r>
  <r>
    <x v="4"/>
    <x v="4"/>
    <s v="Surgical Technology"/>
    <n v="1"/>
  </r>
  <r>
    <x v="4"/>
    <x v="4"/>
    <s v="Practical Nursing"/>
    <n v="3.6"/>
  </r>
  <r>
    <x v="5"/>
    <x v="5"/>
    <s v="Marine Service Technology"/>
    <n v="1"/>
  </r>
  <r>
    <x v="6"/>
    <x v="6"/>
    <s v="Practical Nursing"/>
    <n v="5"/>
  </r>
  <r>
    <x v="7"/>
    <x v="7"/>
    <s v="Practical Nurse"/>
    <n v="3"/>
  </r>
  <r>
    <x v="8"/>
    <x v="8"/>
    <s v="Automotive Technology"/>
    <n v="0.5"/>
  </r>
  <r>
    <x v="8"/>
    <x v="8"/>
    <s v="Cosmetology"/>
    <n v="0.5"/>
  </r>
  <r>
    <x v="8"/>
    <x v="8"/>
    <s v="Electricity"/>
    <n v="1"/>
  </r>
  <r>
    <x v="9"/>
    <x v="9"/>
    <s v="Practical Nursing"/>
    <n v="3"/>
  </r>
  <r>
    <x v="10"/>
    <x v="10"/>
    <s v="Cosmetology"/>
    <n v="0.7"/>
  </r>
  <r>
    <x v="10"/>
    <x v="10"/>
    <s v="Dental Assisting"/>
    <n v="2.4"/>
  </r>
  <r>
    <x v="10"/>
    <x v="10"/>
    <s v="Electricity"/>
    <n v="0.6"/>
  </r>
  <r>
    <x v="10"/>
    <x v="10"/>
    <s v="Heating Ventilation Air Conditioning Refrigeration"/>
    <n v="1.1000000000000001"/>
  </r>
  <r>
    <x v="10"/>
    <x v="10"/>
    <s v="Medical Assisting"/>
    <n v="2.6"/>
  </r>
  <r>
    <x v="10"/>
    <x v="10"/>
    <s v="Practical Nurse"/>
    <n v="7.5"/>
  </r>
  <r>
    <x v="11"/>
    <x v="11"/>
    <s v="Practical Nursing"/>
    <n v="3"/>
  </r>
  <r>
    <x v="11"/>
    <x v="11"/>
    <s v="Cosmetology "/>
    <n v="1"/>
  </r>
  <r>
    <x v="12"/>
    <x v="12"/>
    <s v="Practical Nursing"/>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26D1C1-E067-4A01-812B-E9501433CAFC}" name="PivotTable1"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location ref="T5:V18" firstHeaderRow="1" firstDataRow="1" firstDataCol="2"/>
  <pivotFields count="4">
    <pivotField axis="axisRow" outline="0" showAll="0" defaultSubtotal="0">
      <items count="13">
        <item x="0"/>
        <item x="1"/>
        <item x="2"/>
        <item x="3"/>
        <item x="6"/>
        <item x="5"/>
        <item x="7"/>
        <item x="8"/>
        <item x="9"/>
        <item x="4"/>
        <item x="10"/>
        <item x="11"/>
        <item x="12"/>
      </items>
    </pivotField>
    <pivotField axis="axisRow" showAll="0" defaultSubtotal="0">
      <items count="26">
        <item m="1" x="15"/>
        <item m="1" x="16"/>
        <item m="1" x="14"/>
        <item m="1" x="20"/>
        <item m="1" x="23"/>
        <item m="1" x="18"/>
        <item m="1" x="25"/>
        <item m="1" x="22"/>
        <item m="1" x="19"/>
        <item m="1" x="21"/>
        <item m="1" x="17"/>
        <item m="1" x="13"/>
        <item m="1" x="24"/>
        <item x="0"/>
        <item x="1"/>
        <item x="2"/>
        <item x="3"/>
        <item x="4"/>
        <item x="5"/>
        <item x="6"/>
        <item x="7"/>
        <item x="8"/>
        <item x="9"/>
        <item x="10"/>
        <item x="11"/>
        <item x="12"/>
      </items>
    </pivotField>
    <pivotField showAll="0" defaultSubtotal="0"/>
    <pivotField dataField="1" showAll="0" defaultSubtotal="0"/>
  </pivotFields>
  <rowFields count="2">
    <field x="0"/>
    <field x="1"/>
  </rowFields>
  <rowItems count="13">
    <i>
      <x/>
      <x v="13"/>
    </i>
    <i>
      <x v="1"/>
      <x v="14"/>
    </i>
    <i>
      <x v="2"/>
      <x v="15"/>
    </i>
    <i>
      <x v="3"/>
      <x v="16"/>
    </i>
    <i>
      <x v="4"/>
      <x v="19"/>
    </i>
    <i>
      <x v="5"/>
      <x v="18"/>
    </i>
    <i>
      <x v="6"/>
      <x v="20"/>
    </i>
    <i>
      <x v="7"/>
      <x v="21"/>
    </i>
    <i>
      <x v="8"/>
      <x v="22"/>
    </i>
    <i>
      <x v="9"/>
      <x v="17"/>
    </i>
    <i>
      <x v="10"/>
      <x v="23"/>
    </i>
    <i>
      <x v="11"/>
      <x v="24"/>
    </i>
    <i>
      <x v="12"/>
      <x v="25"/>
    </i>
  </rowItems>
  <colItems count="1">
    <i/>
  </colItems>
  <dataFields count="1">
    <dataField name="Sum of FTE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RADAR">
      <a:dk1>
        <a:sysClr val="windowText" lastClr="000000"/>
      </a:dk1>
      <a:lt1>
        <a:sysClr val="window" lastClr="FFFFFF"/>
      </a:lt1>
      <a:dk2>
        <a:srgbClr val="1F497D"/>
      </a:dk2>
      <a:lt2>
        <a:srgbClr val="EEECE1"/>
      </a:lt2>
      <a:accent1>
        <a:srgbClr val="4F81BD"/>
      </a:accent1>
      <a:accent2>
        <a:srgbClr val="E36C09"/>
      </a:accent2>
      <a:accent3>
        <a:srgbClr val="7F7F7F"/>
      </a:accent3>
      <a:accent4>
        <a:srgbClr val="244061"/>
      </a:accent4>
      <a:accent5>
        <a:srgbClr val="FAC395"/>
      </a:accent5>
      <a:accent6>
        <a:srgbClr val="F2F2F2"/>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86"/>
  <sheetViews>
    <sheetView showGridLines="0" tabSelected="1" topLeftCell="E1" zoomScaleNormal="100" workbookViewId="0">
      <pane ySplit="10" topLeftCell="A11" activePane="bottomLeft" state="frozen"/>
      <selection activeCell="D1" sqref="D1"/>
      <selection pane="bottomLeft" activeCell="E11" sqref="E11"/>
    </sheetView>
  </sheetViews>
  <sheetFormatPr defaultColWidth="8.85546875" defaultRowHeight="15" customHeight="1"/>
  <cols>
    <col min="1" max="1" width="0" hidden="1" customWidth="1"/>
    <col min="2" max="2" width="10.42578125" hidden="1" customWidth="1"/>
    <col min="3" max="3" width="5.140625" hidden="1" customWidth="1"/>
    <col min="4" max="4" width="10.85546875" style="55" hidden="1" customWidth="1"/>
    <col min="5" max="5" width="6.140625" style="55" bestFit="1" customWidth="1"/>
    <col min="6" max="6" width="32.7109375" customWidth="1"/>
    <col min="7" max="7" width="12.7109375" bestFit="1" customWidth="1"/>
    <col min="8" max="8" width="13.7109375" hidden="1" customWidth="1"/>
    <col min="9" max="10" width="12.7109375" hidden="1" customWidth="1"/>
    <col min="11" max="11" width="12.7109375" style="56" hidden="1" customWidth="1"/>
    <col min="12" max="12" width="12.7109375" style="56" customWidth="1"/>
    <col min="13" max="15" width="12.7109375" customWidth="1"/>
    <col min="16" max="16" width="12.28515625" bestFit="1" customWidth="1"/>
  </cols>
  <sheetData>
    <row r="1" spans="1:17">
      <c r="B1" s="38"/>
      <c r="C1" s="39"/>
      <c r="D1" s="39"/>
      <c r="E1" s="39"/>
      <c r="F1" s="38"/>
      <c r="G1" s="38"/>
      <c r="H1" s="45"/>
      <c r="I1" s="38"/>
      <c r="J1" s="22"/>
      <c r="N1" s="46">
        <v>45366</v>
      </c>
      <c r="O1" s="46"/>
    </row>
    <row r="2" spans="1:17" ht="15.75">
      <c r="B2" s="24"/>
      <c r="C2" s="40"/>
      <c r="D2" s="40"/>
      <c r="E2" s="40"/>
      <c r="F2" s="47" t="s">
        <v>964</v>
      </c>
      <c r="G2" s="24"/>
      <c r="H2" s="47"/>
      <c r="I2" s="24"/>
      <c r="J2" s="23"/>
      <c r="K2" s="48"/>
    </row>
    <row r="3" spans="1:17" ht="15.75">
      <c r="B3" s="24"/>
      <c r="C3" s="40"/>
      <c r="D3" s="40"/>
      <c r="E3" s="40"/>
      <c r="F3" s="49" t="s">
        <v>965</v>
      </c>
      <c r="G3" s="24"/>
      <c r="H3" s="49"/>
      <c r="I3" s="24"/>
      <c r="J3" s="24"/>
      <c r="K3" s="48"/>
    </row>
    <row r="4" spans="1:17" ht="18.75">
      <c r="B4" s="24"/>
      <c r="C4" s="40"/>
      <c r="D4" s="40"/>
      <c r="E4" s="40"/>
      <c r="F4" s="49" t="s">
        <v>1251</v>
      </c>
      <c r="G4" s="24"/>
      <c r="H4" s="24"/>
      <c r="I4" s="24"/>
      <c r="J4" s="24"/>
      <c r="K4" s="48"/>
      <c r="M4" s="71"/>
      <c r="N4" s="71"/>
      <c r="O4" s="71"/>
    </row>
    <row r="5" spans="1:17" ht="62.25" customHeight="1">
      <c r="B5" s="41"/>
      <c r="C5" s="42"/>
      <c r="D5" s="42"/>
      <c r="E5" s="42"/>
      <c r="F5" s="153" t="s">
        <v>1027</v>
      </c>
      <c r="G5" s="153"/>
      <c r="H5" s="153"/>
      <c r="I5" s="153"/>
      <c r="J5" s="153"/>
      <c r="K5" s="153"/>
      <c r="L5" s="153"/>
      <c r="M5" s="153"/>
      <c r="N5" s="153"/>
      <c r="O5" s="153"/>
      <c r="P5" s="153"/>
    </row>
    <row r="6" spans="1:17" ht="37.5" customHeight="1">
      <c r="B6" s="41"/>
      <c r="C6" s="42"/>
      <c r="D6" s="42"/>
      <c r="E6" s="42"/>
      <c r="F6" s="154" t="s">
        <v>1205</v>
      </c>
      <c r="G6" s="154"/>
      <c r="H6" s="154"/>
      <c r="I6" s="154"/>
      <c r="J6" s="154"/>
      <c r="K6" s="154"/>
      <c r="L6" s="154"/>
      <c r="M6" s="154"/>
      <c r="N6" s="154"/>
      <c r="O6" s="154"/>
      <c r="P6" s="154"/>
    </row>
    <row r="7" spans="1:17" ht="37.5" customHeight="1">
      <c r="B7" s="41"/>
      <c r="C7" s="42"/>
      <c r="D7" s="42"/>
      <c r="E7" s="42"/>
      <c r="F7" s="154" t="s">
        <v>1210</v>
      </c>
      <c r="G7" s="154"/>
      <c r="H7" s="154"/>
      <c r="I7" s="154"/>
      <c r="J7" s="154"/>
      <c r="K7" s="154"/>
      <c r="L7" s="154"/>
      <c r="M7" s="154"/>
      <c r="N7" s="154"/>
      <c r="O7" s="154"/>
      <c r="P7" s="154"/>
    </row>
    <row r="8" spans="1:17" ht="14.45" customHeight="1">
      <c r="B8" s="41"/>
      <c r="C8" s="42"/>
      <c r="D8" s="42"/>
      <c r="E8" s="42"/>
      <c r="F8" s="153"/>
      <c r="G8" s="153"/>
      <c r="H8" s="153"/>
      <c r="I8" s="153"/>
      <c r="J8" s="153"/>
      <c r="K8" s="50"/>
      <c r="L8" s="81"/>
      <c r="M8" s="81"/>
      <c r="N8" s="81"/>
      <c r="O8" s="81"/>
    </row>
    <row r="9" spans="1:17">
      <c r="B9" s="43"/>
      <c r="C9" s="44"/>
      <c r="D9" s="51"/>
      <c r="E9" s="51"/>
      <c r="F9" s="25"/>
      <c r="G9" s="25"/>
      <c r="H9" s="25"/>
      <c r="I9" s="25"/>
      <c r="J9" s="25"/>
      <c r="K9" s="52"/>
      <c r="M9" s="56"/>
      <c r="N9" s="56"/>
      <c r="O9" s="56"/>
      <c r="P9" s="56"/>
    </row>
    <row r="10" spans="1:17">
      <c r="A10" s="36" t="s">
        <v>1252</v>
      </c>
      <c r="B10" s="36" t="s">
        <v>1253</v>
      </c>
      <c r="C10" s="36" t="s">
        <v>966</v>
      </c>
      <c r="D10" s="36" t="s">
        <v>967</v>
      </c>
      <c r="E10" s="53" t="s">
        <v>968</v>
      </c>
      <c r="F10" s="54" t="s">
        <v>969</v>
      </c>
      <c r="G10" s="54"/>
      <c r="H10" s="26">
        <v>2015</v>
      </c>
      <c r="I10" s="26">
        <v>2016</v>
      </c>
      <c r="J10" s="26">
        <v>2017</v>
      </c>
      <c r="K10" s="26">
        <v>2018</v>
      </c>
      <c r="L10" s="26">
        <v>2019</v>
      </c>
      <c r="M10" s="26">
        <v>2020</v>
      </c>
      <c r="N10" s="26">
        <v>2021</v>
      </c>
      <c r="O10" s="26">
        <v>2022</v>
      </c>
      <c r="P10" s="26">
        <v>2023</v>
      </c>
    </row>
    <row r="11" spans="1:17" ht="15.6" customHeight="1">
      <c r="A11" s="36">
        <v>13</v>
      </c>
      <c r="B11" s="1">
        <v>9</v>
      </c>
      <c r="C11" s="36">
        <v>5</v>
      </c>
      <c r="D11" s="36" t="str">
        <f>"000"&amp;E11</f>
        <v>0001</v>
      </c>
      <c r="E11" s="36">
        <v>1</v>
      </c>
      <c r="F11" s="1" t="s">
        <v>2</v>
      </c>
      <c r="G11" s="1" t="s">
        <v>657</v>
      </c>
      <c r="H11" s="12">
        <v>9489495.629999999</v>
      </c>
      <c r="I11" s="12">
        <v>9767834.1300000008</v>
      </c>
      <c r="J11" s="12">
        <v>10347228.959999999</v>
      </c>
      <c r="K11" s="31">
        <v>10610745.789999999</v>
      </c>
      <c r="L11" s="31">
        <v>11469788.23</v>
      </c>
      <c r="M11" s="31">
        <v>11881608.779999999</v>
      </c>
      <c r="N11" s="31">
        <v>12181431.280000001</v>
      </c>
      <c r="O11" s="31">
        <f>IFERROR(VLOOKUP($E11, summary, $B11, FALSE), 0)</f>
        <v>12635636.469999999</v>
      </c>
      <c r="P11" s="31">
        <f t="shared" ref="P11:P74" si="0">IFERROR(VLOOKUP($E11, summary, $A11, FALSE), 0)</f>
        <v>13644051.279999999</v>
      </c>
      <c r="Q11" s="74"/>
    </row>
    <row r="12" spans="1:17" ht="15.6" customHeight="1">
      <c r="A12" s="36">
        <v>12</v>
      </c>
      <c r="B12" s="1">
        <v>8</v>
      </c>
      <c r="C12" s="36">
        <v>4</v>
      </c>
      <c r="D12" s="36" t="str">
        <f>"000"&amp;E12</f>
        <v>0001</v>
      </c>
      <c r="E12" s="36">
        <v>1</v>
      </c>
      <c r="F12" s="1" t="s">
        <v>2</v>
      </c>
      <c r="G12" s="1" t="s">
        <v>970</v>
      </c>
      <c r="H12" s="12">
        <v>127.1</v>
      </c>
      <c r="I12" s="12">
        <v>129.4</v>
      </c>
      <c r="J12" s="12">
        <v>130.80000000000001</v>
      </c>
      <c r="K12" s="31">
        <v>123.5</v>
      </c>
      <c r="L12" s="31">
        <v>122.2</v>
      </c>
      <c r="M12" s="31">
        <v>126.2</v>
      </c>
      <c r="N12" s="31">
        <v>132.4</v>
      </c>
      <c r="O12" s="31">
        <f t="shared" ref="O12:O74" si="1">IFERROR(VLOOKUP($E12, summary, $B12, FALSE), 0)</f>
        <v>146.70000000000002</v>
      </c>
      <c r="P12" s="31">
        <f t="shared" si="0"/>
        <v>160.49199999999914</v>
      </c>
      <c r="Q12" s="74"/>
    </row>
    <row r="13" spans="1:17" s="10" customFormat="1" ht="21" customHeight="1">
      <c r="A13" s="36">
        <v>14</v>
      </c>
      <c r="B13" s="21">
        <v>10</v>
      </c>
      <c r="C13" s="35">
        <v>6</v>
      </c>
      <c r="D13" s="35" t="str">
        <f>"000"&amp;E13</f>
        <v>0001</v>
      </c>
      <c r="E13" s="35">
        <v>1</v>
      </c>
      <c r="F13" s="21" t="s">
        <v>2</v>
      </c>
      <c r="G13" s="21" t="s">
        <v>653</v>
      </c>
      <c r="H13" s="13">
        <v>74661.64933123524</v>
      </c>
      <c r="I13" s="13">
        <v>75485.58060278208</v>
      </c>
      <c r="J13" s="13">
        <v>79107.255045871541</v>
      </c>
      <c r="K13" s="32">
        <v>85916.969959514157</v>
      </c>
      <c r="L13" s="32">
        <v>93860.78747954173</v>
      </c>
      <c r="M13" s="32">
        <v>94149.039461172739</v>
      </c>
      <c r="N13" s="32">
        <v>92004.767975830822</v>
      </c>
      <c r="O13" s="32">
        <f t="shared" si="1"/>
        <v>86132.491274710279</v>
      </c>
      <c r="P13" s="32">
        <f t="shared" si="0"/>
        <v>85013.902749047134</v>
      </c>
      <c r="Q13" s="74"/>
    </row>
    <row r="14" spans="1:17" ht="15.6" customHeight="1">
      <c r="A14" s="36">
        <v>13</v>
      </c>
      <c r="B14" s="1">
        <v>9</v>
      </c>
      <c r="C14" s="36">
        <v>5</v>
      </c>
      <c r="D14" s="36" t="str">
        <f>"0"&amp;E14</f>
        <v>0600</v>
      </c>
      <c r="E14" s="36">
        <v>600</v>
      </c>
      <c r="F14" s="1" t="s">
        <v>4</v>
      </c>
      <c r="G14" s="1" t="s">
        <v>657</v>
      </c>
      <c r="H14" s="12">
        <v>29231455.190000001</v>
      </c>
      <c r="I14" s="12">
        <v>29363081.219999999</v>
      </c>
      <c r="J14" s="12">
        <v>30605864.379999995</v>
      </c>
      <c r="K14" s="31">
        <v>31536769.370000005</v>
      </c>
      <c r="L14" s="31">
        <v>32945977.629999999</v>
      </c>
      <c r="M14" s="31">
        <v>34234577.530000001</v>
      </c>
      <c r="N14" s="31">
        <v>36991103.040000007</v>
      </c>
      <c r="O14" s="31">
        <f t="shared" si="1"/>
        <v>37500296.18</v>
      </c>
      <c r="P14" s="31">
        <f t="shared" si="0"/>
        <v>38624817.630000003</v>
      </c>
      <c r="Q14" s="74"/>
    </row>
    <row r="15" spans="1:17" ht="15.6" customHeight="1">
      <c r="A15" s="36">
        <v>12</v>
      </c>
      <c r="B15" s="1">
        <v>8</v>
      </c>
      <c r="C15" s="36">
        <v>4</v>
      </c>
      <c r="D15" s="36" t="str">
        <f>"0"&amp;E15</f>
        <v>0600</v>
      </c>
      <c r="E15" s="36">
        <v>600</v>
      </c>
      <c r="F15" s="1" t="s">
        <v>4</v>
      </c>
      <c r="G15" s="1" t="s">
        <v>970</v>
      </c>
      <c r="H15" s="12">
        <v>362</v>
      </c>
      <c r="I15" s="12">
        <v>367.5</v>
      </c>
      <c r="J15" s="12">
        <v>371.8</v>
      </c>
      <c r="K15" s="31">
        <v>371.8</v>
      </c>
      <c r="L15" s="31">
        <v>380.1</v>
      </c>
      <c r="M15" s="31">
        <v>383.6</v>
      </c>
      <c r="N15" s="31">
        <v>405.3</v>
      </c>
      <c r="O15" s="31">
        <f t="shared" si="1"/>
        <v>401.2</v>
      </c>
      <c r="P15" s="31">
        <f t="shared" si="0"/>
        <v>394.38299999999822</v>
      </c>
      <c r="Q15" s="74"/>
    </row>
    <row r="16" spans="1:17" s="10" customFormat="1" ht="21" customHeight="1">
      <c r="A16" s="36">
        <v>14</v>
      </c>
      <c r="B16" s="21">
        <v>10</v>
      </c>
      <c r="C16" s="35">
        <v>6</v>
      </c>
      <c r="D16" s="35" t="str">
        <f>"0"&amp;E16</f>
        <v>0600</v>
      </c>
      <c r="E16" s="35">
        <v>600</v>
      </c>
      <c r="F16" s="21" t="s">
        <v>4</v>
      </c>
      <c r="G16" s="21" t="s">
        <v>653</v>
      </c>
      <c r="H16" s="13">
        <v>80749.876215469616</v>
      </c>
      <c r="I16" s="13">
        <v>79899.540734693874</v>
      </c>
      <c r="J16" s="13">
        <v>82318.086013986001</v>
      </c>
      <c r="K16" s="32">
        <v>84821.864900484143</v>
      </c>
      <c r="L16" s="32">
        <v>86677.131360168365</v>
      </c>
      <c r="M16" s="32">
        <v>89245.50972367049</v>
      </c>
      <c r="N16" s="32">
        <v>91268.450629163592</v>
      </c>
      <c r="O16" s="32">
        <f t="shared" si="1"/>
        <v>93470.329461615154</v>
      </c>
      <c r="P16" s="32">
        <f t="shared" si="0"/>
        <v>97937.329017731943</v>
      </c>
      <c r="Q16" s="74"/>
    </row>
    <row r="17" spans="1:17" ht="15.6" customHeight="1">
      <c r="A17" s="36">
        <v>13</v>
      </c>
      <c r="B17" s="1">
        <v>9</v>
      </c>
      <c r="C17" s="36">
        <v>5</v>
      </c>
      <c r="D17" s="36" t="str">
        <f t="shared" ref="D17:D28" si="2">"000"&amp;E17</f>
        <v>0003</v>
      </c>
      <c r="E17" s="36">
        <v>3</v>
      </c>
      <c r="F17" s="1" t="s">
        <v>6</v>
      </c>
      <c r="G17" s="1" t="s">
        <v>657</v>
      </c>
      <c r="H17" s="12">
        <v>4543437.6999999993</v>
      </c>
      <c r="I17" s="12">
        <v>4755404.99</v>
      </c>
      <c r="J17" s="12">
        <v>5074859.8600000013</v>
      </c>
      <c r="K17" s="31">
        <v>5098532.8899999997</v>
      </c>
      <c r="L17" s="31">
        <v>5217685.5200000005</v>
      </c>
      <c r="M17" s="31">
        <v>5173480.5699999994</v>
      </c>
      <c r="N17" s="31">
        <v>5221792.53</v>
      </c>
      <c r="O17" s="31">
        <f t="shared" si="1"/>
        <v>5617560</v>
      </c>
      <c r="P17" s="31">
        <f t="shared" si="0"/>
        <v>5995658</v>
      </c>
      <c r="Q17" s="74"/>
    </row>
    <row r="18" spans="1:17" ht="15.6" customHeight="1">
      <c r="A18" s="36">
        <v>12</v>
      </c>
      <c r="B18" s="1">
        <v>8</v>
      </c>
      <c r="C18" s="36">
        <v>4</v>
      </c>
      <c r="D18" s="36" t="str">
        <f t="shared" si="2"/>
        <v>0003</v>
      </c>
      <c r="E18" s="36">
        <v>3</v>
      </c>
      <c r="F18" s="1" t="s">
        <v>6</v>
      </c>
      <c r="G18" s="1" t="s">
        <v>970</v>
      </c>
      <c r="H18" s="12">
        <v>70</v>
      </c>
      <c r="I18" s="12">
        <v>70</v>
      </c>
      <c r="J18" s="12">
        <v>71</v>
      </c>
      <c r="K18" s="31">
        <v>66.334999999999994</v>
      </c>
      <c r="L18" s="31">
        <v>75.5</v>
      </c>
      <c r="M18" s="31">
        <v>70.5</v>
      </c>
      <c r="N18" s="31">
        <v>68.2</v>
      </c>
      <c r="O18" s="31">
        <f t="shared" si="1"/>
        <v>68</v>
      </c>
      <c r="P18" s="31">
        <f t="shared" si="0"/>
        <v>75.998000000000033</v>
      </c>
      <c r="Q18" s="74"/>
    </row>
    <row r="19" spans="1:17" s="10" customFormat="1" ht="21" customHeight="1">
      <c r="A19" s="36">
        <v>14</v>
      </c>
      <c r="B19" s="21">
        <v>10</v>
      </c>
      <c r="C19" s="35">
        <v>6</v>
      </c>
      <c r="D19" s="35" t="str">
        <f t="shared" si="2"/>
        <v>0003</v>
      </c>
      <c r="E19" s="35">
        <v>3</v>
      </c>
      <c r="F19" s="21" t="s">
        <v>6</v>
      </c>
      <c r="G19" s="21" t="s">
        <v>653</v>
      </c>
      <c r="H19" s="13">
        <v>64906.252857142848</v>
      </c>
      <c r="I19" s="13">
        <v>67934.357000000004</v>
      </c>
      <c r="J19" s="13">
        <v>71476.899436619729</v>
      </c>
      <c r="K19" s="32">
        <v>76860.373709203282</v>
      </c>
      <c r="L19" s="32">
        <v>69108.417483443714</v>
      </c>
      <c r="M19" s="32">
        <v>73382.70312056737</v>
      </c>
      <c r="N19" s="32">
        <v>76565.872873900298</v>
      </c>
      <c r="O19" s="32">
        <f t="shared" si="1"/>
        <v>82611.176470588238</v>
      </c>
      <c r="P19" s="32">
        <f t="shared" si="0"/>
        <v>78892.312955604066</v>
      </c>
      <c r="Q19" s="74"/>
    </row>
    <row r="20" spans="1:17" ht="15.6" customHeight="1">
      <c r="A20" s="36">
        <v>13</v>
      </c>
      <c r="B20" s="1">
        <v>9</v>
      </c>
      <c r="C20" s="36">
        <v>5</v>
      </c>
      <c r="D20" s="36" t="str">
        <f t="shared" si="2"/>
        <v>0005</v>
      </c>
      <c r="E20" s="36">
        <v>5</v>
      </c>
      <c r="F20" s="1" t="s">
        <v>9</v>
      </c>
      <c r="G20" s="1" t="s">
        <v>657</v>
      </c>
      <c r="H20" s="12">
        <v>20849537</v>
      </c>
      <c r="I20" s="12">
        <v>22248427.094999999</v>
      </c>
      <c r="J20" s="12">
        <v>22814270.510000002</v>
      </c>
      <c r="K20" s="31">
        <v>24109895.129999999</v>
      </c>
      <c r="L20" s="31">
        <v>25584999.300000001</v>
      </c>
      <c r="M20" s="31">
        <v>25960017.640000001</v>
      </c>
      <c r="N20" s="31">
        <v>26272815.940000001</v>
      </c>
      <c r="O20" s="31">
        <f t="shared" si="1"/>
        <v>27155180.07</v>
      </c>
      <c r="P20" s="31">
        <f t="shared" si="0"/>
        <v>27371595.809999999</v>
      </c>
      <c r="Q20" s="74"/>
    </row>
    <row r="21" spans="1:17" ht="15.6" customHeight="1">
      <c r="A21" s="36">
        <v>12</v>
      </c>
      <c r="B21" s="1">
        <v>8</v>
      </c>
      <c r="C21" s="36">
        <v>4</v>
      </c>
      <c r="D21" s="36" t="str">
        <f t="shared" si="2"/>
        <v>0005</v>
      </c>
      <c r="E21" s="36">
        <v>5</v>
      </c>
      <c r="F21" s="1" t="s">
        <v>9</v>
      </c>
      <c r="G21" s="1" t="s">
        <v>970</v>
      </c>
      <c r="H21" s="12">
        <v>321.904</v>
      </c>
      <c r="I21" s="12">
        <v>322.60300000000001</v>
      </c>
      <c r="J21" s="12">
        <v>327.55400000000003</v>
      </c>
      <c r="K21" s="31">
        <v>325.3</v>
      </c>
      <c r="L21" s="31">
        <v>320.5</v>
      </c>
      <c r="M21" s="31">
        <v>307.10000000000002</v>
      </c>
      <c r="N21" s="31">
        <v>305.89999999999998</v>
      </c>
      <c r="O21" s="31">
        <f t="shared" si="1"/>
        <v>289.40000000000003</v>
      </c>
      <c r="P21" s="31">
        <f t="shared" si="0"/>
        <v>277.46899999999596</v>
      </c>
      <c r="Q21" s="74"/>
    </row>
    <row r="22" spans="1:17" s="10" customFormat="1" ht="21" customHeight="1">
      <c r="A22" s="36">
        <v>14</v>
      </c>
      <c r="B22" s="21">
        <v>10</v>
      </c>
      <c r="C22" s="35">
        <v>6</v>
      </c>
      <c r="D22" s="35" t="str">
        <f t="shared" si="2"/>
        <v>0005</v>
      </c>
      <c r="E22" s="35">
        <v>5</v>
      </c>
      <c r="F22" s="21" t="s">
        <v>9</v>
      </c>
      <c r="G22" s="21" t="s">
        <v>653</v>
      </c>
      <c r="H22" s="13">
        <v>64769.425045976444</v>
      </c>
      <c r="I22" s="13">
        <v>68965.344696112559</v>
      </c>
      <c r="J22" s="13">
        <v>69650.410344553879</v>
      </c>
      <c r="K22" s="32">
        <v>74115.878051029809</v>
      </c>
      <c r="L22" s="32">
        <v>79828.390951638066</v>
      </c>
      <c r="M22" s="32">
        <v>84532.782937154014</v>
      </c>
      <c r="N22" s="32">
        <v>85886.943249427932</v>
      </c>
      <c r="O22" s="32">
        <f t="shared" si="1"/>
        <v>93832.68856254319</v>
      </c>
      <c r="P22" s="32">
        <f t="shared" si="0"/>
        <v>98647.401367361395</v>
      </c>
      <c r="Q22" s="74"/>
    </row>
    <row r="23" spans="1:17" ht="15.6" customHeight="1">
      <c r="A23" s="36">
        <v>13</v>
      </c>
      <c r="B23" s="1">
        <v>9</v>
      </c>
      <c r="C23" s="36">
        <v>5</v>
      </c>
      <c r="D23" s="36" t="str">
        <f t="shared" si="2"/>
        <v>0007</v>
      </c>
      <c r="E23" s="36">
        <v>7</v>
      </c>
      <c r="F23" s="1" t="s">
        <v>11</v>
      </c>
      <c r="G23" s="1" t="s">
        <v>657</v>
      </c>
      <c r="H23" s="12">
        <v>12158387.939999999</v>
      </c>
      <c r="I23" s="12">
        <v>12254577.24</v>
      </c>
      <c r="J23" s="12">
        <v>13027870.640000001</v>
      </c>
      <c r="K23" s="31">
        <v>12882002.040000001</v>
      </c>
      <c r="L23" s="31">
        <v>13515170.26</v>
      </c>
      <c r="M23" s="31">
        <v>13587070.49</v>
      </c>
      <c r="N23" s="31">
        <v>13799456.390000002</v>
      </c>
      <c r="O23" s="31">
        <f t="shared" si="1"/>
        <v>14350702.380000001</v>
      </c>
      <c r="P23" s="31">
        <f t="shared" si="0"/>
        <v>14948355.469999999</v>
      </c>
      <c r="Q23" s="74"/>
    </row>
    <row r="24" spans="1:17" ht="15.6" customHeight="1">
      <c r="A24" s="36">
        <v>12</v>
      </c>
      <c r="B24" s="1">
        <v>8</v>
      </c>
      <c r="C24" s="36">
        <v>4</v>
      </c>
      <c r="D24" s="36" t="str">
        <f t="shared" si="2"/>
        <v>0007</v>
      </c>
      <c r="E24" s="36">
        <v>7</v>
      </c>
      <c r="F24" s="1" t="s">
        <v>11</v>
      </c>
      <c r="G24" s="1" t="s">
        <v>970</v>
      </c>
      <c r="H24" s="12">
        <v>157.601</v>
      </c>
      <c r="I24" s="12">
        <v>164.69899999999998</v>
      </c>
      <c r="J24" s="12">
        <v>169.2</v>
      </c>
      <c r="K24" s="31">
        <v>167.8</v>
      </c>
      <c r="L24" s="31">
        <v>170.8</v>
      </c>
      <c r="M24" s="31">
        <v>166.2</v>
      </c>
      <c r="N24" s="31">
        <v>159.30000000000001</v>
      </c>
      <c r="O24" s="31">
        <f t="shared" si="1"/>
        <v>162.80000000000001</v>
      </c>
      <c r="P24" s="31">
        <f t="shared" si="0"/>
        <v>169.6239999999998</v>
      </c>
      <c r="Q24" s="74"/>
    </row>
    <row r="25" spans="1:17" s="10" customFormat="1" ht="21" customHeight="1">
      <c r="A25" s="36">
        <v>14</v>
      </c>
      <c r="B25" s="21">
        <v>10</v>
      </c>
      <c r="C25" s="35">
        <v>6</v>
      </c>
      <c r="D25" s="35" t="str">
        <f t="shared" si="2"/>
        <v>0007</v>
      </c>
      <c r="E25" s="35">
        <v>7</v>
      </c>
      <c r="F25" s="21" t="s">
        <v>11</v>
      </c>
      <c r="G25" s="21" t="s">
        <v>653</v>
      </c>
      <c r="H25" s="13">
        <v>77146.642089834451</v>
      </c>
      <c r="I25" s="13">
        <v>74405.899489371528</v>
      </c>
      <c r="J25" s="13">
        <v>76996.871394799062</v>
      </c>
      <c r="K25" s="32">
        <v>76769.976400476764</v>
      </c>
      <c r="L25" s="32">
        <v>79128.63149882904</v>
      </c>
      <c r="M25" s="32">
        <v>81751.326654632983</v>
      </c>
      <c r="N25" s="32">
        <v>86625.589391086018</v>
      </c>
      <c r="O25" s="32">
        <f t="shared" si="1"/>
        <v>88149.277518427523</v>
      </c>
      <c r="P25" s="32">
        <f t="shared" si="0"/>
        <v>88126.417664953173</v>
      </c>
      <c r="Q25" s="74"/>
    </row>
    <row r="26" spans="1:17" ht="15.6" customHeight="1">
      <c r="A26" s="36">
        <v>13</v>
      </c>
      <c r="B26" s="1">
        <v>9</v>
      </c>
      <c r="C26" s="36">
        <v>5</v>
      </c>
      <c r="D26" s="36" t="str">
        <f t="shared" si="2"/>
        <v>0008</v>
      </c>
      <c r="E26" s="36">
        <v>8</v>
      </c>
      <c r="F26" s="1" t="s">
        <v>13</v>
      </c>
      <c r="G26" s="1" t="s">
        <v>657</v>
      </c>
      <c r="H26" s="12">
        <v>8191622</v>
      </c>
      <c r="I26" s="12">
        <v>9005730</v>
      </c>
      <c r="J26" s="12">
        <v>9112340</v>
      </c>
      <c r="K26" s="31">
        <v>9406729</v>
      </c>
      <c r="L26" s="31">
        <v>9665059</v>
      </c>
      <c r="M26" s="31">
        <v>9664620</v>
      </c>
      <c r="N26" s="31">
        <v>9694674</v>
      </c>
      <c r="O26" s="31">
        <f t="shared" si="1"/>
        <v>10102230</v>
      </c>
      <c r="P26" s="31">
        <f t="shared" si="0"/>
        <v>10045195</v>
      </c>
      <c r="Q26" s="74"/>
    </row>
    <row r="27" spans="1:17" ht="15.6" customHeight="1">
      <c r="A27" s="36">
        <v>12</v>
      </c>
      <c r="B27" s="1">
        <v>8</v>
      </c>
      <c r="C27" s="36">
        <v>4</v>
      </c>
      <c r="D27" s="36" t="str">
        <f t="shared" si="2"/>
        <v>0008</v>
      </c>
      <c r="E27" s="36">
        <v>8</v>
      </c>
      <c r="F27" s="1" t="s">
        <v>13</v>
      </c>
      <c r="G27" s="1" t="s">
        <v>970</v>
      </c>
      <c r="H27" s="12">
        <v>114.2</v>
      </c>
      <c r="I27" s="12">
        <v>121.5</v>
      </c>
      <c r="J27" s="12">
        <v>123.4</v>
      </c>
      <c r="K27" s="31">
        <v>123</v>
      </c>
      <c r="L27" s="31">
        <v>122.6</v>
      </c>
      <c r="M27" s="31">
        <v>120.3</v>
      </c>
      <c r="N27" s="31">
        <v>115.8</v>
      </c>
      <c r="O27" s="31">
        <f t="shared" si="1"/>
        <v>112.9</v>
      </c>
      <c r="P27" s="31">
        <f t="shared" si="0"/>
        <v>111.92799999999964</v>
      </c>
      <c r="Q27" s="74"/>
    </row>
    <row r="28" spans="1:17" s="10" customFormat="1" ht="21" customHeight="1">
      <c r="A28" s="36">
        <v>14</v>
      </c>
      <c r="B28" s="21">
        <v>10</v>
      </c>
      <c r="C28" s="35">
        <v>6</v>
      </c>
      <c r="D28" s="35" t="str">
        <f t="shared" si="2"/>
        <v>0008</v>
      </c>
      <c r="E28" s="35">
        <v>8</v>
      </c>
      <c r="F28" s="21" t="s">
        <v>13</v>
      </c>
      <c r="G28" s="21" t="s">
        <v>653</v>
      </c>
      <c r="H28" s="13">
        <v>71730.490367775827</v>
      </c>
      <c r="I28" s="13">
        <v>74121.234567901236</v>
      </c>
      <c r="J28" s="13">
        <v>73843.92220421393</v>
      </c>
      <c r="K28" s="32">
        <v>76477.471544715445</v>
      </c>
      <c r="L28" s="32">
        <v>78834.086460032631</v>
      </c>
      <c r="M28" s="32">
        <v>80337.655860349128</v>
      </c>
      <c r="N28" s="32">
        <v>83719.119170984457</v>
      </c>
      <c r="O28" s="32">
        <f t="shared" si="1"/>
        <v>89479.450841452606</v>
      </c>
      <c r="P28" s="32">
        <f t="shared" si="0"/>
        <v>89746.93552998385</v>
      </c>
      <c r="Q28" s="74"/>
    </row>
    <row r="29" spans="1:17" ht="15.6" customHeight="1">
      <c r="A29" s="36">
        <v>13</v>
      </c>
      <c r="B29" s="1">
        <v>9</v>
      </c>
      <c r="C29" s="36">
        <v>5</v>
      </c>
      <c r="D29" s="36" t="str">
        <f>"0"&amp;E29</f>
        <v>0605</v>
      </c>
      <c r="E29" s="36">
        <v>605</v>
      </c>
      <c r="F29" s="1" t="s">
        <v>15</v>
      </c>
      <c r="G29" s="1" t="s">
        <v>657</v>
      </c>
      <c r="H29" s="12">
        <v>9816394</v>
      </c>
      <c r="I29" s="12">
        <v>9168746</v>
      </c>
      <c r="J29" s="12">
        <v>9558194</v>
      </c>
      <c r="K29" s="31">
        <v>9670870</v>
      </c>
      <c r="L29" s="31">
        <v>9719850</v>
      </c>
      <c r="M29" s="31">
        <v>9628651</v>
      </c>
      <c r="N29" s="31">
        <v>9704310</v>
      </c>
      <c r="O29" s="31">
        <f t="shared" si="1"/>
        <v>9377359</v>
      </c>
      <c r="P29" s="31">
        <f t="shared" si="0"/>
        <v>10125323</v>
      </c>
      <c r="Q29" s="74"/>
    </row>
    <row r="30" spans="1:17" ht="15.6" customHeight="1">
      <c r="A30" s="36">
        <v>12</v>
      </c>
      <c r="B30" s="1">
        <v>8</v>
      </c>
      <c r="C30" s="36">
        <v>4</v>
      </c>
      <c r="D30" s="36" t="str">
        <f>"0"&amp;E30</f>
        <v>0605</v>
      </c>
      <c r="E30" s="36">
        <v>605</v>
      </c>
      <c r="F30" s="1" t="s">
        <v>15</v>
      </c>
      <c r="G30" s="1" t="s">
        <v>970</v>
      </c>
      <c r="H30" s="12">
        <v>122.7</v>
      </c>
      <c r="I30" s="12">
        <v>116.5</v>
      </c>
      <c r="J30" s="12">
        <v>116.1</v>
      </c>
      <c r="K30" s="31">
        <v>114.3</v>
      </c>
      <c r="L30" s="31">
        <v>113.8</v>
      </c>
      <c r="M30" s="31">
        <v>112.5</v>
      </c>
      <c r="N30" s="31">
        <v>115.5</v>
      </c>
      <c r="O30" s="31">
        <f t="shared" si="1"/>
        <v>111.9</v>
      </c>
      <c r="P30" s="31">
        <f t="shared" si="0"/>
        <v>122.35700000000007</v>
      </c>
      <c r="Q30" s="74"/>
    </row>
    <row r="31" spans="1:17" s="10" customFormat="1" ht="21" customHeight="1">
      <c r="A31" s="36">
        <v>14</v>
      </c>
      <c r="B31" s="21">
        <v>10</v>
      </c>
      <c r="C31" s="35">
        <v>6</v>
      </c>
      <c r="D31" s="35" t="str">
        <f>"0"&amp;E31</f>
        <v>0605</v>
      </c>
      <c r="E31" s="35">
        <v>605</v>
      </c>
      <c r="F31" s="21" t="s">
        <v>15</v>
      </c>
      <c r="G31" s="21" t="s">
        <v>653</v>
      </c>
      <c r="H31" s="13">
        <v>80003.211083944581</v>
      </c>
      <c r="I31" s="13">
        <v>78701.682403433471</v>
      </c>
      <c r="J31" s="13">
        <v>82327.252368647722</v>
      </c>
      <c r="K31" s="32">
        <v>84609.536307961505</v>
      </c>
      <c r="L31" s="32">
        <v>85411.687170474514</v>
      </c>
      <c r="M31" s="32">
        <v>85588.008888888886</v>
      </c>
      <c r="N31" s="32">
        <v>84020</v>
      </c>
      <c r="O31" s="32">
        <f t="shared" si="1"/>
        <v>83801.242180518311</v>
      </c>
      <c r="P31" s="32">
        <f t="shared" si="0"/>
        <v>82752.29860163288</v>
      </c>
      <c r="Q31" s="74"/>
    </row>
    <row r="32" spans="1:17" ht="15.6" customHeight="1">
      <c r="A32" s="36">
        <v>13</v>
      </c>
      <c r="B32" s="1">
        <v>9</v>
      </c>
      <c r="C32" s="36">
        <v>5</v>
      </c>
      <c r="D32" s="36" t="str">
        <f>"000"&amp;E32</f>
        <v>0009</v>
      </c>
      <c r="E32" s="36">
        <v>9</v>
      </c>
      <c r="F32" s="1" t="s">
        <v>17</v>
      </c>
      <c r="G32" s="1" t="s">
        <v>657</v>
      </c>
      <c r="H32" s="12">
        <v>37560123</v>
      </c>
      <c r="I32" s="12">
        <v>38327763</v>
      </c>
      <c r="J32" s="12">
        <v>39633961</v>
      </c>
      <c r="K32" s="31">
        <v>41150023</v>
      </c>
      <c r="L32" s="31">
        <v>42583749</v>
      </c>
      <c r="M32" s="31">
        <v>44045945</v>
      </c>
      <c r="N32" s="31">
        <v>45752152</v>
      </c>
      <c r="O32" s="31">
        <f t="shared" si="1"/>
        <v>46239336</v>
      </c>
      <c r="P32" s="31">
        <f t="shared" si="0"/>
        <v>46670496</v>
      </c>
      <c r="Q32" s="74"/>
    </row>
    <row r="33" spans="1:17" ht="15.6" customHeight="1">
      <c r="A33" s="36">
        <v>12</v>
      </c>
      <c r="B33" s="1">
        <v>8</v>
      </c>
      <c r="C33" s="36">
        <v>4</v>
      </c>
      <c r="D33" s="36" t="str">
        <f>"000"&amp;E33</f>
        <v>0009</v>
      </c>
      <c r="E33" s="36">
        <v>9</v>
      </c>
      <c r="F33" s="1" t="s">
        <v>17</v>
      </c>
      <c r="G33" s="1" t="s">
        <v>970</v>
      </c>
      <c r="H33" s="12">
        <v>462.5</v>
      </c>
      <c r="I33" s="12">
        <v>469.4</v>
      </c>
      <c r="J33" s="12">
        <v>467.17200000000003</v>
      </c>
      <c r="K33" s="31">
        <v>483.596</v>
      </c>
      <c r="L33" s="31">
        <v>491.5</v>
      </c>
      <c r="M33" s="31">
        <v>479.3</v>
      </c>
      <c r="N33" s="31">
        <v>483.5</v>
      </c>
      <c r="O33" s="31">
        <f t="shared" si="1"/>
        <v>484.2</v>
      </c>
      <c r="P33" s="31">
        <f t="shared" si="0"/>
        <v>483.94600000000003</v>
      </c>
      <c r="Q33" s="74"/>
    </row>
    <row r="34" spans="1:17" s="10" customFormat="1" ht="21" customHeight="1">
      <c r="A34" s="36">
        <v>14</v>
      </c>
      <c r="B34" s="21">
        <v>10</v>
      </c>
      <c r="C34" s="35">
        <v>6</v>
      </c>
      <c r="D34" s="35" t="str">
        <f>"000"&amp;E34</f>
        <v>0009</v>
      </c>
      <c r="E34" s="35">
        <v>9</v>
      </c>
      <c r="F34" s="21" t="s">
        <v>17</v>
      </c>
      <c r="G34" s="21" t="s">
        <v>653</v>
      </c>
      <c r="H34" s="13">
        <v>81211.076756756753</v>
      </c>
      <c r="I34" s="13">
        <v>81652.669365146998</v>
      </c>
      <c r="J34" s="13">
        <v>84838.048941289278</v>
      </c>
      <c r="K34" s="32">
        <v>85091.735663653133</v>
      </c>
      <c r="L34" s="32">
        <v>86640.384537131235</v>
      </c>
      <c r="M34" s="32">
        <v>91896.401001460457</v>
      </c>
      <c r="N34" s="32">
        <v>94626.994829369185</v>
      </c>
      <c r="O34" s="32">
        <f t="shared" si="1"/>
        <v>95496.356877323429</v>
      </c>
      <c r="P34" s="32">
        <f t="shared" si="0"/>
        <v>96437.404173192874</v>
      </c>
      <c r="Q34" s="74"/>
    </row>
    <row r="35" spans="1:17" ht="15.6" customHeight="1">
      <c r="A35" s="36">
        <v>13</v>
      </c>
      <c r="B35" s="1">
        <v>9</v>
      </c>
      <c r="C35" s="36">
        <v>5</v>
      </c>
      <c r="D35" s="36" t="str">
        <f>"00"&amp;E35</f>
        <v>0010</v>
      </c>
      <c r="E35" s="36">
        <v>10</v>
      </c>
      <c r="F35" s="1" t="s">
        <v>19</v>
      </c>
      <c r="G35" s="1" t="s">
        <v>657</v>
      </c>
      <c r="H35" s="12">
        <v>23917577</v>
      </c>
      <c r="I35" s="12">
        <v>26619395.699999999</v>
      </c>
      <c r="J35" s="12">
        <v>28114401.679672133</v>
      </c>
      <c r="K35" s="31">
        <v>30389114</v>
      </c>
      <c r="L35" s="31">
        <v>31487607.610000003</v>
      </c>
      <c r="M35" s="31">
        <v>35811485.389999993</v>
      </c>
      <c r="N35" s="31">
        <v>38878429.600000001</v>
      </c>
      <c r="O35" s="31">
        <f t="shared" si="1"/>
        <v>42550581.859999992</v>
      </c>
      <c r="P35" s="31">
        <f t="shared" si="0"/>
        <v>43819948.749999993</v>
      </c>
      <c r="Q35" s="74"/>
    </row>
    <row r="36" spans="1:17" ht="15.6" customHeight="1">
      <c r="A36" s="36">
        <v>12</v>
      </c>
      <c r="B36" s="1">
        <v>8</v>
      </c>
      <c r="C36" s="36">
        <v>4</v>
      </c>
      <c r="D36" s="36" t="str">
        <f>"00"&amp;E36</f>
        <v>0010</v>
      </c>
      <c r="E36" s="36">
        <v>10</v>
      </c>
      <c r="F36" s="1" t="s">
        <v>19</v>
      </c>
      <c r="G36" s="1" t="s">
        <v>970</v>
      </c>
      <c r="H36" s="12">
        <v>359.7</v>
      </c>
      <c r="I36" s="12">
        <v>380.4</v>
      </c>
      <c r="J36" s="12">
        <v>400.2</v>
      </c>
      <c r="K36" s="31">
        <v>404.7</v>
      </c>
      <c r="L36" s="31">
        <v>421</v>
      </c>
      <c r="M36" s="31">
        <v>438.6</v>
      </c>
      <c r="N36" s="31">
        <v>465.8</v>
      </c>
      <c r="O36" s="31">
        <f t="shared" si="1"/>
        <v>469.7</v>
      </c>
      <c r="P36" s="31">
        <f t="shared" si="0"/>
        <v>495.1039999999943</v>
      </c>
      <c r="Q36" s="74"/>
    </row>
    <row r="37" spans="1:17" s="10" customFormat="1" ht="21" customHeight="1">
      <c r="A37" s="36">
        <v>14</v>
      </c>
      <c r="B37" s="21">
        <v>10</v>
      </c>
      <c r="C37" s="35">
        <v>6</v>
      </c>
      <c r="D37" s="35" t="str">
        <f>"00"&amp;E37</f>
        <v>0010</v>
      </c>
      <c r="E37" s="35">
        <v>10</v>
      </c>
      <c r="F37" s="21" t="s">
        <v>19</v>
      </c>
      <c r="G37" s="21" t="s">
        <v>653</v>
      </c>
      <c r="H37" s="13">
        <v>66493.124826244093</v>
      </c>
      <c r="I37" s="13">
        <v>69977.380914826499</v>
      </c>
      <c r="J37" s="13">
        <v>70250.878759800442</v>
      </c>
      <c r="K37" s="32">
        <v>75090.471954534223</v>
      </c>
      <c r="L37" s="32">
        <v>74792.417125890745</v>
      </c>
      <c r="M37" s="32">
        <v>81649.533492932038</v>
      </c>
      <c r="N37" s="32">
        <v>83465.928724774581</v>
      </c>
      <c r="O37" s="32">
        <f t="shared" si="1"/>
        <v>90590.9769214392</v>
      </c>
      <c r="P37" s="32">
        <f t="shared" si="0"/>
        <v>88506.55367357262</v>
      </c>
      <c r="Q37" s="74"/>
    </row>
    <row r="38" spans="1:17" ht="15.6" customHeight="1">
      <c r="A38" s="36">
        <v>13</v>
      </c>
      <c r="B38" s="1">
        <v>9</v>
      </c>
      <c r="C38" s="36">
        <v>5</v>
      </c>
      <c r="D38" s="36" t="str">
        <f>"0"&amp;E38</f>
        <v>0610</v>
      </c>
      <c r="E38" s="36">
        <v>610</v>
      </c>
      <c r="F38" s="1" t="s">
        <v>21</v>
      </c>
      <c r="G38" s="1" t="s">
        <v>657</v>
      </c>
      <c r="H38" s="12">
        <v>10725832.699999999</v>
      </c>
      <c r="I38" s="12">
        <v>11119937.17</v>
      </c>
      <c r="J38" s="12">
        <v>10626717.139999999</v>
      </c>
      <c r="K38" s="31">
        <v>11157130.739999998</v>
      </c>
      <c r="L38" s="31">
        <v>11448288.57</v>
      </c>
      <c r="M38" s="31">
        <v>11631429.75</v>
      </c>
      <c r="N38" s="31">
        <v>12000751.84</v>
      </c>
      <c r="O38" s="31">
        <f t="shared" si="1"/>
        <v>12304981.370000001</v>
      </c>
      <c r="P38" s="31">
        <f t="shared" si="0"/>
        <v>12912090.68</v>
      </c>
      <c r="Q38" s="74"/>
    </row>
    <row r="39" spans="1:17" ht="15.6" customHeight="1">
      <c r="A39" s="36">
        <v>12</v>
      </c>
      <c r="B39" s="1">
        <v>8</v>
      </c>
      <c r="C39" s="36">
        <v>4</v>
      </c>
      <c r="D39" s="36" t="str">
        <f>"0"&amp;E39</f>
        <v>0610</v>
      </c>
      <c r="E39" s="36">
        <v>610</v>
      </c>
      <c r="F39" s="1" t="s">
        <v>21</v>
      </c>
      <c r="G39" s="1" t="s">
        <v>970</v>
      </c>
      <c r="H39" s="12">
        <v>155.9</v>
      </c>
      <c r="I39" s="12">
        <v>158.19999999999999</v>
      </c>
      <c r="J39" s="12">
        <v>151.4</v>
      </c>
      <c r="K39" s="31">
        <v>161.4</v>
      </c>
      <c r="L39" s="31">
        <v>162.69999999999999</v>
      </c>
      <c r="M39" s="31">
        <v>162.6</v>
      </c>
      <c r="N39" s="31">
        <v>161.1</v>
      </c>
      <c r="O39" s="31">
        <f t="shared" si="1"/>
        <v>162.5</v>
      </c>
      <c r="P39" s="31">
        <f t="shared" si="0"/>
        <v>162.20699999999962</v>
      </c>
      <c r="Q39" s="74"/>
    </row>
    <row r="40" spans="1:17" s="10" customFormat="1" ht="21" customHeight="1">
      <c r="A40" s="36">
        <v>14</v>
      </c>
      <c r="B40" s="21">
        <v>10</v>
      </c>
      <c r="C40" s="35">
        <v>6</v>
      </c>
      <c r="D40" s="35" t="str">
        <f>"0"&amp;E40</f>
        <v>0610</v>
      </c>
      <c r="E40" s="35">
        <v>610</v>
      </c>
      <c r="F40" s="21" t="s">
        <v>21</v>
      </c>
      <c r="G40" s="21" t="s">
        <v>653</v>
      </c>
      <c r="H40" s="13">
        <v>68799.440025657459</v>
      </c>
      <c r="I40" s="13">
        <v>70290.374020227566</v>
      </c>
      <c r="J40" s="13">
        <v>70189.677278731819</v>
      </c>
      <c r="K40" s="32">
        <v>69127.204089219318</v>
      </c>
      <c r="L40" s="32">
        <v>70364.404240934236</v>
      </c>
      <c r="M40" s="32">
        <v>71534.008302583024</v>
      </c>
      <c r="N40" s="32">
        <v>74492.562631905646</v>
      </c>
      <c r="O40" s="32">
        <f t="shared" si="1"/>
        <v>75722.962276923077</v>
      </c>
      <c r="P40" s="32">
        <f t="shared" si="0"/>
        <v>79602.549088510539</v>
      </c>
      <c r="Q40" s="74"/>
    </row>
    <row r="41" spans="1:17" ht="15.6" customHeight="1">
      <c r="A41" s="36">
        <v>13</v>
      </c>
      <c r="B41" s="1">
        <v>9</v>
      </c>
      <c r="C41" s="36">
        <v>5</v>
      </c>
      <c r="D41" s="36" t="str">
        <f>"00"&amp;E41</f>
        <v>0014</v>
      </c>
      <c r="E41" s="36">
        <v>14</v>
      </c>
      <c r="F41" s="1" t="s">
        <v>23</v>
      </c>
      <c r="G41" s="1" t="s">
        <v>657</v>
      </c>
      <c r="H41" s="12">
        <v>14049290.66</v>
      </c>
      <c r="I41" s="12">
        <v>14464646.66</v>
      </c>
      <c r="J41" s="12">
        <v>15206726.040000001</v>
      </c>
      <c r="K41" s="31">
        <v>15997243.48</v>
      </c>
      <c r="L41" s="31">
        <v>16559651</v>
      </c>
      <c r="M41" s="31">
        <v>16908570.559999999</v>
      </c>
      <c r="N41" s="31">
        <v>17508149.390000001</v>
      </c>
      <c r="O41" s="31">
        <f t="shared" si="1"/>
        <v>18489127.920000002</v>
      </c>
      <c r="P41" s="31">
        <f t="shared" si="0"/>
        <v>19786078.890000001</v>
      </c>
      <c r="Q41" s="74"/>
    </row>
    <row r="42" spans="1:17" ht="15.6" customHeight="1">
      <c r="A42" s="36">
        <v>12</v>
      </c>
      <c r="B42" s="1">
        <v>8</v>
      </c>
      <c r="C42" s="36">
        <v>4</v>
      </c>
      <c r="D42" s="36" t="str">
        <f>"00"&amp;E42</f>
        <v>0014</v>
      </c>
      <c r="E42" s="36">
        <v>14</v>
      </c>
      <c r="F42" s="1" t="s">
        <v>23</v>
      </c>
      <c r="G42" s="1" t="s">
        <v>970</v>
      </c>
      <c r="H42" s="12">
        <v>184</v>
      </c>
      <c r="I42" s="12">
        <v>188.1</v>
      </c>
      <c r="J42" s="12">
        <v>190.499</v>
      </c>
      <c r="K42" s="31">
        <v>200.9</v>
      </c>
      <c r="L42" s="31">
        <v>203.3</v>
      </c>
      <c r="M42" s="31">
        <v>202.4</v>
      </c>
      <c r="N42" s="31">
        <v>207.2</v>
      </c>
      <c r="O42" s="31">
        <f t="shared" si="1"/>
        <v>208.5</v>
      </c>
      <c r="P42" s="31">
        <f t="shared" si="0"/>
        <v>219.36999999999821</v>
      </c>
      <c r="Q42" s="74"/>
    </row>
    <row r="43" spans="1:17" s="10" customFormat="1" ht="21" customHeight="1">
      <c r="A43" s="36">
        <v>14</v>
      </c>
      <c r="B43" s="21">
        <v>10</v>
      </c>
      <c r="C43" s="35">
        <v>6</v>
      </c>
      <c r="D43" s="35" t="str">
        <f>"00"&amp;E43</f>
        <v>0014</v>
      </c>
      <c r="E43" s="35">
        <v>14</v>
      </c>
      <c r="F43" s="21" t="s">
        <v>23</v>
      </c>
      <c r="G43" s="21" t="s">
        <v>653</v>
      </c>
      <c r="H43" s="13">
        <v>76354.840543478262</v>
      </c>
      <c r="I43" s="13">
        <v>76898.706326422121</v>
      </c>
      <c r="J43" s="13">
        <v>79825.752576129016</v>
      </c>
      <c r="K43" s="32">
        <v>79627.891886510697</v>
      </c>
      <c r="L43" s="32">
        <v>81454.259714707325</v>
      </c>
      <c r="M43" s="32">
        <v>83540.368379446634</v>
      </c>
      <c r="N43" s="32">
        <v>84498.790492278</v>
      </c>
      <c r="O43" s="32">
        <f t="shared" si="1"/>
        <v>88676.872517985626</v>
      </c>
      <c r="P43" s="32">
        <f t="shared" si="0"/>
        <v>90195.007931805449</v>
      </c>
      <c r="Q43" s="74"/>
    </row>
    <row r="44" spans="1:17" ht="15.6" customHeight="1">
      <c r="A44" s="36">
        <v>13</v>
      </c>
      <c r="B44" s="1">
        <v>9</v>
      </c>
      <c r="C44" s="36">
        <v>5</v>
      </c>
      <c r="D44" s="36" t="str">
        <f t="shared" ref="D44:D49" si="3">"0"&amp;E44</f>
        <v>0801</v>
      </c>
      <c r="E44" s="36">
        <v>801</v>
      </c>
      <c r="F44" s="1" t="s">
        <v>974</v>
      </c>
      <c r="G44" s="1" t="s">
        <v>657</v>
      </c>
      <c r="H44" s="12">
        <v>8298232</v>
      </c>
      <c r="I44" s="12">
        <v>8686073</v>
      </c>
      <c r="J44" s="12">
        <v>9179382</v>
      </c>
      <c r="K44" s="31">
        <v>8563439</v>
      </c>
      <c r="L44" s="31">
        <v>8605664</v>
      </c>
      <c r="M44" s="31">
        <v>9051274</v>
      </c>
      <c r="N44" s="31">
        <v>10036319.109999999</v>
      </c>
      <c r="O44" s="31">
        <f t="shared" si="1"/>
        <v>11331903.279999999</v>
      </c>
      <c r="P44" s="31">
        <f t="shared" si="0"/>
        <v>11760233.27</v>
      </c>
      <c r="Q44" s="74"/>
    </row>
    <row r="45" spans="1:17" ht="15.6" customHeight="1">
      <c r="A45" s="36">
        <v>12</v>
      </c>
      <c r="B45" s="1">
        <v>8</v>
      </c>
      <c r="C45" s="36">
        <v>4</v>
      </c>
      <c r="D45" s="36" t="str">
        <f t="shared" si="3"/>
        <v>0801</v>
      </c>
      <c r="E45" s="36">
        <v>801</v>
      </c>
      <c r="F45" s="1" t="s">
        <v>974</v>
      </c>
      <c r="G45" s="1" t="s">
        <v>970</v>
      </c>
      <c r="H45" s="12">
        <v>107.2</v>
      </c>
      <c r="I45" s="12">
        <v>110.3</v>
      </c>
      <c r="J45" s="12">
        <v>112.8</v>
      </c>
      <c r="K45" s="31">
        <v>115.9</v>
      </c>
      <c r="L45" s="31">
        <v>115.10000000000001</v>
      </c>
      <c r="M45" s="31">
        <v>115.4</v>
      </c>
      <c r="N45" s="31">
        <v>108</v>
      </c>
      <c r="O45" s="31">
        <f t="shared" si="1"/>
        <v>118.5</v>
      </c>
      <c r="P45" s="31">
        <f t="shared" si="0"/>
        <v>118.65999999999993</v>
      </c>
      <c r="Q45" s="74"/>
    </row>
    <row r="46" spans="1:17" s="10" customFormat="1" ht="21" customHeight="1">
      <c r="A46" s="36">
        <v>14</v>
      </c>
      <c r="B46" s="21">
        <v>10</v>
      </c>
      <c r="C46" s="35">
        <v>6</v>
      </c>
      <c r="D46" s="35" t="str">
        <f t="shared" si="3"/>
        <v>0801</v>
      </c>
      <c r="E46" s="35">
        <v>801</v>
      </c>
      <c r="F46" s="21" t="s">
        <v>974</v>
      </c>
      <c r="G46" s="21" t="s">
        <v>653</v>
      </c>
      <c r="H46" s="13">
        <v>77408.880597014926</v>
      </c>
      <c r="I46" s="13">
        <v>78749.528558476886</v>
      </c>
      <c r="J46" s="13">
        <v>81377.5</v>
      </c>
      <c r="K46" s="32">
        <v>73886.445211389131</v>
      </c>
      <c r="L46" s="32">
        <v>74766.84622067766</v>
      </c>
      <c r="M46" s="32">
        <v>78433.916811091854</v>
      </c>
      <c r="N46" s="32">
        <v>92928.880648148144</v>
      </c>
      <c r="O46" s="32">
        <f t="shared" si="1"/>
        <v>95627.875780590708</v>
      </c>
      <c r="P46" s="32">
        <f t="shared" si="0"/>
        <v>99108.657256025675</v>
      </c>
      <c r="Q46" s="74"/>
    </row>
    <row r="47" spans="1:17" ht="15.6" customHeight="1">
      <c r="A47" s="36">
        <v>13</v>
      </c>
      <c r="B47" s="1">
        <v>9</v>
      </c>
      <c r="C47" s="36">
        <v>5</v>
      </c>
      <c r="D47" s="36" t="str">
        <f t="shared" si="3"/>
        <v>0615</v>
      </c>
      <c r="E47" s="36">
        <v>615</v>
      </c>
      <c r="F47" s="1" t="s">
        <v>27</v>
      </c>
      <c r="G47" s="1" t="s">
        <v>657</v>
      </c>
      <c r="H47" s="12">
        <v>6505575.5</v>
      </c>
      <c r="I47" s="12">
        <v>6611834.8600000003</v>
      </c>
      <c r="J47" s="12">
        <v>6999596.080000001</v>
      </c>
      <c r="K47" s="31">
        <v>7074112.9400000004</v>
      </c>
      <c r="L47" s="31">
        <v>7109203.6999999993</v>
      </c>
      <c r="M47" s="31">
        <v>7415510.8099999996</v>
      </c>
      <c r="N47" s="31">
        <v>7818288.9000000004</v>
      </c>
      <c r="O47" s="31">
        <f t="shared" si="1"/>
        <v>8139352</v>
      </c>
      <c r="P47" s="31">
        <f t="shared" si="0"/>
        <v>8447409</v>
      </c>
      <c r="Q47" s="74"/>
    </row>
    <row r="48" spans="1:17" ht="15.6" customHeight="1">
      <c r="A48" s="36">
        <v>12</v>
      </c>
      <c r="B48" s="1">
        <v>8</v>
      </c>
      <c r="C48" s="36">
        <v>4</v>
      </c>
      <c r="D48" s="36" t="str">
        <f t="shared" si="3"/>
        <v>0615</v>
      </c>
      <c r="E48" s="36">
        <v>615</v>
      </c>
      <c r="F48" s="1" t="s">
        <v>27</v>
      </c>
      <c r="G48" s="1" t="s">
        <v>970</v>
      </c>
      <c r="H48" s="12">
        <v>102.6</v>
      </c>
      <c r="I48" s="12">
        <v>101.4</v>
      </c>
      <c r="J48" s="12">
        <v>106.1</v>
      </c>
      <c r="K48" s="31">
        <v>109.5</v>
      </c>
      <c r="L48" s="31">
        <v>106.4</v>
      </c>
      <c r="M48" s="31">
        <v>111.4</v>
      </c>
      <c r="N48" s="31">
        <v>115.5</v>
      </c>
      <c r="O48" s="31">
        <f t="shared" si="1"/>
        <v>116.5</v>
      </c>
      <c r="P48" s="31">
        <f t="shared" si="0"/>
        <v>116.19700000000051</v>
      </c>
      <c r="Q48" s="74"/>
    </row>
    <row r="49" spans="1:17" s="10" customFormat="1" ht="21" customHeight="1">
      <c r="A49" s="36">
        <v>14</v>
      </c>
      <c r="B49" s="21">
        <v>10</v>
      </c>
      <c r="C49" s="35">
        <v>6</v>
      </c>
      <c r="D49" s="35" t="str">
        <f t="shared" si="3"/>
        <v>0615</v>
      </c>
      <c r="E49" s="35">
        <v>615</v>
      </c>
      <c r="F49" s="21" t="s">
        <v>27</v>
      </c>
      <c r="G49" s="21" t="s">
        <v>653</v>
      </c>
      <c r="H49" s="13">
        <v>63407.16861598441</v>
      </c>
      <c r="I49" s="13">
        <v>65205.471992110455</v>
      </c>
      <c r="J49" s="13">
        <v>65971.68784165883</v>
      </c>
      <c r="K49" s="32">
        <v>64603.771141552512</v>
      </c>
      <c r="L49" s="32">
        <v>66815.824248120291</v>
      </c>
      <c r="M49" s="32">
        <v>66566.524326750441</v>
      </c>
      <c r="N49" s="32">
        <v>67690.812987012992</v>
      </c>
      <c r="O49" s="32">
        <f t="shared" si="1"/>
        <v>69865.682403433471</v>
      </c>
      <c r="P49" s="32">
        <f t="shared" si="0"/>
        <v>72699.028374226211</v>
      </c>
      <c r="Q49" s="74"/>
    </row>
    <row r="50" spans="1:17" ht="15.6" customHeight="1">
      <c r="A50" s="36">
        <v>13</v>
      </c>
      <c r="B50" s="1">
        <v>9</v>
      </c>
      <c r="C50" s="36">
        <v>5</v>
      </c>
      <c r="D50" s="36" t="str">
        <f t="shared" ref="D50:D58" si="4">"00"&amp;E50</f>
        <v>0016</v>
      </c>
      <c r="E50" s="36">
        <v>16</v>
      </c>
      <c r="F50" s="1" t="s">
        <v>29</v>
      </c>
      <c r="G50" s="1" t="s">
        <v>657</v>
      </c>
      <c r="H50" s="12">
        <v>30332790.770000003</v>
      </c>
      <c r="I50" s="12">
        <v>30932044.110000003</v>
      </c>
      <c r="J50" s="12">
        <v>30667055.599999998</v>
      </c>
      <c r="K50" s="31">
        <v>31824217.510000005</v>
      </c>
      <c r="L50" s="31">
        <v>33104771.719999999</v>
      </c>
      <c r="M50" s="31">
        <v>34080751.690000005</v>
      </c>
      <c r="N50" s="31">
        <v>34799178.910000004</v>
      </c>
      <c r="O50" s="31">
        <f t="shared" si="1"/>
        <v>35780113.82</v>
      </c>
      <c r="P50" s="31">
        <f t="shared" si="0"/>
        <v>36881508.970000006</v>
      </c>
      <c r="Q50" s="74"/>
    </row>
    <row r="51" spans="1:17" ht="15.6" customHeight="1">
      <c r="A51" s="36">
        <v>12</v>
      </c>
      <c r="B51" s="1">
        <v>8</v>
      </c>
      <c r="C51" s="36">
        <v>4</v>
      </c>
      <c r="D51" s="36" t="str">
        <f t="shared" si="4"/>
        <v>0016</v>
      </c>
      <c r="E51" s="36">
        <v>16</v>
      </c>
      <c r="F51" s="1" t="s">
        <v>29</v>
      </c>
      <c r="G51" s="1" t="s">
        <v>970</v>
      </c>
      <c r="H51" s="12">
        <v>397.1</v>
      </c>
      <c r="I51" s="12">
        <v>391.6</v>
      </c>
      <c r="J51" s="12">
        <v>362.19900000000001</v>
      </c>
      <c r="K51" s="31">
        <v>379.798</v>
      </c>
      <c r="L51" s="31">
        <v>383.9</v>
      </c>
      <c r="M51" s="31">
        <v>383.9</v>
      </c>
      <c r="N51" s="31">
        <v>388.6</v>
      </c>
      <c r="O51" s="31">
        <f t="shared" si="1"/>
        <v>384.5</v>
      </c>
      <c r="P51" s="31">
        <f t="shared" si="0"/>
        <v>390.55499999999586</v>
      </c>
      <c r="Q51" s="74"/>
    </row>
    <row r="52" spans="1:17" s="10" customFormat="1" ht="21" customHeight="1">
      <c r="A52" s="36">
        <v>14</v>
      </c>
      <c r="B52" s="21">
        <v>10</v>
      </c>
      <c r="C52" s="35">
        <v>6</v>
      </c>
      <c r="D52" s="35" t="str">
        <f t="shared" si="4"/>
        <v>0016</v>
      </c>
      <c r="E52" s="35">
        <v>16</v>
      </c>
      <c r="F52" s="21" t="s">
        <v>29</v>
      </c>
      <c r="G52" s="21" t="s">
        <v>653</v>
      </c>
      <c r="H52" s="13">
        <v>76385.77378494083</v>
      </c>
      <c r="I52" s="13">
        <v>78988.876685393261</v>
      </c>
      <c r="J52" s="13">
        <v>84669.078600437875</v>
      </c>
      <c r="K52" s="32">
        <v>83792.483135772185</v>
      </c>
      <c r="L52" s="32">
        <v>86232.799479031004</v>
      </c>
      <c r="M52" s="32">
        <v>88775.076035425911</v>
      </c>
      <c r="N52" s="32">
        <v>89550.125862068977</v>
      </c>
      <c r="O52" s="32">
        <f t="shared" si="1"/>
        <v>93056.212795838757</v>
      </c>
      <c r="P52" s="32">
        <f t="shared" si="0"/>
        <v>94433.58546171576</v>
      </c>
      <c r="Q52" s="74"/>
    </row>
    <row r="53" spans="1:17" ht="15.6" customHeight="1">
      <c r="A53" s="36">
        <v>13</v>
      </c>
      <c r="B53" s="1">
        <v>9</v>
      </c>
      <c r="C53" s="36">
        <v>5</v>
      </c>
      <c r="D53" s="36" t="str">
        <f t="shared" si="4"/>
        <v>0017</v>
      </c>
      <c r="E53" s="36">
        <v>17</v>
      </c>
      <c r="F53" s="1" t="s">
        <v>31</v>
      </c>
      <c r="G53" s="1" t="s">
        <v>657</v>
      </c>
      <c r="H53" s="12">
        <v>12040429.729999999</v>
      </c>
      <c r="I53" s="12">
        <v>12056718.799999999</v>
      </c>
      <c r="J53" s="12">
        <v>12599620.950000003</v>
      </c>
      <c r="K53" s="31">
        <v>13339571.529999999</v>
      </c>
      <c r="L53" s="31">
        <v>13924057.539999999</v>
      </c>
      <c r="M53" s="31">
        <v>14401588.530000001</v>
      </c>
      <c r="N53" s="31">
        <v>14367882.99</v>
      </c>
      <c r="O53" s="31">
        <f t="shared" si="1"/>
        <v>14825508.739999998</v>
      </c>
      <c r="P53" s="31">
        <f t="shared" si="0"/>
        <v>15615080.040000001</v>
      </c>
      <c r="Q53" s="74"/>
    </row>
    <row r="54" spans="1:17" ht="15.6" customHeight="1">
      <c r="A54" s="36">
        <v>12</v>
      </c>
      <c r="B54" s="1">
        <v>8</v>
      </c>
      <c r="C54" s="36">
        <v>4</v>
      </c>
      <c r="D54" s="36" t="str">
        <f t="shared" si="4"/>
        <v>0017</v>
      </c>
      <c r="E54" s="36">
        <v>17</v>
      </c>
      <c r="F54" s="1" t="s">
        <v>31</v>
      </c>
      <c r="G54" s="1" t="s">
        <v>970</v>
      </c>
      <c r="H54" s="12">
        <v>173.29000000000002</v>
      </c>
      <c r="I54" s="12">
        <v>176.1</v>
      </c>
      <c r="J54" s="12">
        <v>177.6</v>
      </c>
      <c r="K54" s="31">
        <v>179.9</v>
      </c>
      <c r="L54" s="31">
        <v>184.9</v>
      </c>
      <c r="M54" s="31">
        <v>185.7</v>
      </c>
      <c r="N54" s="31">
        <v>179</v>
      </c>
      <c r="O54" s="31">
        <f t="shared" si="1"/>
        <v>188.1</v>
      </c>
      <c r="P54" s="31">
        <f t="shared" si="0"/>
        <v>187.66599999999934</v>
      </c>
      <c r="Q54" s="74"/>
    </row>
    <row r="55" spans="1:17" s="10" customFormat="1" ht="21" customHeight="1">
      <c r="A55" s="36">
        <v>14</v>
      </c>
      <c r="B55" s="21">
        <v>10</v>
      </c>
      <c r="C55" s="35">
        <v>6</v>
      </c>
      <c r="D55" s="35" t="str">
        <f t="shared" si="4"/>
        <v>0017</v>
      </c>
      <c r="E55" s="35">
        <v>17</v>
      </c>
      <c r="F55" s="21" t="s">
        <v>31</v>
      </c>
      <c r="G55" s="21" t="s">
        <v>653</v>
      </c>
      <c r="H55" s="13">
        <v>69481.388020081926</v>
      </c>
      <c r="I55" s="13">
        <v>68465.183418512199</v>
      </c>
      <c r="J55" s="13">
        <v>70943.811655405429</v>
      </c>
      <c r="K55" s="32">
        <v>74149.92512506948</v>
      </c>
      <c r="L55" s="32">
        <v>75305.881773931847</v>
      </c>
      <c r="M55" s="32">
        <v>77552.980775444274</v>
      </c>
      <c r="N55" s="32">
        <v>80267.502737430172</v>
      </c>
      <c r="O55" s="32">
        <f t="shared" si="1"/>
        <v>78817.16501860712</v>
      </c>
      <c r="P55" s="32">
        <f t="shared" si="0"/>
        <v>83206.761160785944</v>
      </c>
      <c r="Q55" s="74"/>
    </row>
    <row r="56" spans="1:17" ht="15.6" customHeight="1">
      <c r="A56" s="36">
        <v>13</v>
      </c>
      <c r="B56" s="1">
        <v>9</v>
      </c>
      <c r="C56" s="36">
        <v>5</v>
      </c>
      <c r="D56" s="36" t="str">
        <f t="shared" si="4"/>
        <v>0018</v>
      </c>
      <c r="E56" s="36">
        <v>18</v>
      </c>
      <c r="F56" s="1" t="s">
        <v>33</v>
      </c>
      <c r="G56" s="1" t="s">
        <v>657</v>
      </c>
      <c r="H56" s="12">
        <v>4367245</v>
      </c>
      <c r="I56" s="12">
        <v>4459922</v>
      </c>
      <c r="J56" s="12">
        <v>4781149</v>
      </c>
      <c r="K56" s="31">
        <v>5039595</v>
      </c>
      <c r="L56" s="31">
        <v>5138623</v>
      </c>
      <c r="M56" s="31">
        <v>5343108</v>
      </c>
      <c r="N56" s="31">
        <v>5523528</v>
      </c>
      <c r="O56" s="31">
        <f t="shared" si="1"/>
        <v>5624038</v>
      </c>
      <c r="P56" s="31">
        <f t="shared" si="0"/>
        <v>5955808</v>
      </c>
      <c r="Q56" s="74"/>
    </row>
    <row r="57" spans="1:17" ht="15.6" customHeight="1">
      <c r="A57" s="36">
        <v>12</v>
      </c>
      <c r="B57" s="1">
        <v>8</v>
      </c>
      <c r="C57" s="36">
        <v>4</v>
      </c>
      <c r="D57" s="36" t="str">
        <f t="shared" si="4"/>
        <v>0018</v>
      </c>
      <c r="E57" s="36">
        <v>18</v>
      </c>
      <c r="F57" s="1" t="s">
        <v>33</v>
      </c>
      <c r="G57" s="1" t="s">
        <v>970</v>
      </c>
      <c r="H57" s="12">
        <v>64.655000000000001</v>
      </c>
      <c r="I57" s="12">
        <v>65.3</v>
      </c>
      <c r="J57" s="12">
        <v>67.900000000000006</v>
      </c>
      <c r="K57" s="31">
        <v>68.400000000000006</v>
      </c>
      <c r="L57" s="31">
        <v>68.400000000000006</v>
      </c>
      <c r="M57" s="31">
        <v>68.2</v>
      </c>
      <c r="N57" s="31">
        <v>64.2</v>
      </c>
      <c r="O57" s="31">
        <f t="shared" si="1"/>
        <v>70</v>
      </c>
      <c r="P57" s="31">
        <f t="shared" si="0"/>
        <v>75.433000000000192</v>
      </c>
      <c r="Q57" s="74"/>
    </row>
    <row r="58" spans="1:17" s="10" customFormat="1" ht="21" customHeight="1">
      <c r="A58" s="36">
        <v>14</v>
      </c>
      <c r="B58" s="21">
        <v>10</v>
      </c>
      <c r="C58" s="35">
        <v>6</v>
      </c>
      <c r="D58" s="35" t="str">
        <f t="shared" si="4"/>
        <v>0018</v>
      </c>
      <c r="E58" s="35">
        <v>18</v>
      </c>
      <c r="F58" s="21" t="s">
        <v>33</v>
      </c>
      <c r="G58" s="21" t="s">
        <v>653</v>
      </c>
      <c r="H58" s="13">
        <v>67546.90279174078</v>
      </c>
      <c r="I58" s="13">
        <v>68298.958652373665</v>
      </c>
      <c r="J58" s="13">
        <v>70414.565537555216</v>
      </c>
      <c r="K58" s="32">
        <v>73678.289473684199</v>
      </c>
      <c r="L58" s="32">
        <v>75126.06725146198</v>
      </c>
      <c r="M58" s="32">
        <v>78344.692082111433</v>
      </c>
      <c r="N58" s="32">
        <v>86036.261682242985</v>
      </c>
      <c r="O58" s="32">
        <f t="shared" si="1"/>
        <v>80343.399999999994</v>
      </c>
      <c r="P58" s="32">
        <f t="shared" si="0"/>
        <v>78954.940145559434</v>
      </c>
      <c r="Q58" s="74"/>
    </row>
    <row r="59" spans="1:17" ht="15.6" customHeight="1">
      <c r="A59" s="36">
        <v>13</v>
      </c>
      <c r="B59" s="1">
        <v>9</v>
      </c>
      <c r="C59" s="36">
        <v>5</v>
      </c>
      <c r="D59" s="36" t="str">
        <f>"0"&amp;E59</f>
        <v>0616</v>
      </c>
      <c r="E59" s="36">
        <v>616</v>
      </c>
      <c r="F59" s="1" t="s">
        <v>880</v>
      </c>
      <c r="G59" s="1" t="s">
        <v>657</v>
      </c>
      <c r="H59" s="12">
        <v>8313947.5700000003</v>
      </c>
      <c r="I59" s="12">
        <v>8319846.04</v>
      </c>
      <c r="J59" s="12">
        <v>8634781.5800000001</v>
      </c>
      <c r="K59" s="31">
        <v>8601819.3500000015</v>
      </c>
      <c r="L59" s="31">
        <v>8946437.8099999987</v>
      </c>
      <c r="M59" s="31">
        <v>9403904.8099999987</v>
      </c>
      <c r="N59" s="31">
        <v>10119962.670000002</v>
      </c>
      <c r="O59" s="31">
        <f t="shared" si="1"/>
        <v>10710824.23</v>
      </c>
      <c r="P59" s="31">
        <f t="shared" si="0"/>
        <v>11511437.629999999</v>
      </c>
      <c r="Q59" s="74"/>
    </row>
    <row r="60" spans="1:17" ht="15.6" customHeight="1">
      <c r="A60" s="36">
        <v>12</v>
      </c>
      <c r="B60" s="1">
        <v>8</v>
      </c>
      <c r="C60" s="36">
        <v>4</v>
      </c>
      <c r="D60" s="36" t="str">
        <f>"0"&amp;E60</f>
        <v>0616</v>
      </c>
      <c r="E60" s="36">
        <v>616</v>
      </c>
      <c r="F60" s="1" t="s">
        <v>880</v>
      </c>
      <c r="G60" s="1" t="s">
        <v>970</v>
      </c>
      <c r="H60" s="12">
        <v>136.6</v>
      </c>
      <c r="I60" s="12">
        <v>122.075</v>
      </c>
      <c r="J60" s="12">
        <v>140.5</v>
      </c>
      <c r="K60" s="31">
        <v>136.5</v>
      </c>
      <c r="L60" s="31">
        <v>138.30000000000001</v>
      </c>
      <c r="M60" s="31">
        <v>133.19999999999999</v>
      </c>
      <c r="N60" s="31">
        <v>139.19999999999999</v>
      </c>
      <c r="O60" s="31">
        <f t="shared" si="1"/>
        <v>143.80000000000001</v>
      </c>
      <c r="P60" s="31">
        <f t="shared" si="0"/>
        <v>123.02300000000022</v>
      </c>
      <c r="Q60" s="74"/>
    </row>
    <row r="61" spans="1:17" s="10" customFormat="1" ht="21" customHeight="1">
      <c r="A61" s="36">
        <v>14</v>
      </c>
      <c r="B61" s="21">
        <v>10</v>
      </c>
      <c r="C61" s="35">
        <v>6</v>
      </c>
      <c r="D61" s="35" t="str">
        <f>"0"&amp;E61</f>
        <v>0616</v>
      </c>
      <c r="E61" s="35">
        <v>616</v>
      </c>
      <c r="F61" s="21" t="s">
        <v>880</v>
      </c>
      <c r="G61" s="21" t="s">
        <v>653</v>
      </c>
      <c r="H61" s="13">
        <v>60863.45219619327</v>
      </c>
      <c r="I61" s="13">
        <v>68153.561662912136</v>
      </c>
      <c r="J61" s="13">
        <v>61457.520142348752</v>
      </c>
      <c r="K61" s="32">
        <v>63016.991575091582</v>
      </c>
      <c r="L61" s="32">
        <v>64688.632031814879</v>
      </c>
      <c r="M61" s="32">
        <v>70599.88596096095</v>
      </c>
      <c r="N61" s="32">
        <v>72700.88125000002</v>
      </c>
      <c r="O61" s="32">
        <f t="shared" si="1"/>
        <v>74484.1740611961</v>
      </c>
      <c r="P61" s="32">
        <f t="shared" si="0"/>
        <v>93571.426725083744</v>
      </c>
      <c r="Q61" s="74"/>
    </row>
    <row r="62" spans="1:17" ht="15.6" customHeight="1">
      <c r="A62" s="36">
        <v>13</v>
      </c>
      <c r="B62" s="1">
        <v>9</v>
      </c>
      <c r="C62" s="36">
        <v>5</v>
      </c>
      <c r="D62" s="36" t="str">
        <f t="shared" ref="D62:D79" si="5">"00"&amp;E62</f>
        <v>0020</v>
      </c>
      <c r="E62" s="36">
        <v>20</v>
      </c>
      <c r="F62" s="1" t="s">
        <v>37</v>
      </c>
      <c r="G62" s="1" t="s">
        <v>657</v>
      </c>
      <c r="H62" s="12">
        <v>29148135.390000001</v>
      </c>
      <c r="I62" s="12">
        <v>28240746.940000001</v>
      </c>
      <c r="J62" s="12">
        <v>29137407.660000004</v>
      </c>
      <c r="K62" s="31">
        <v>29864719.530000001</v>
      </c>
      <c r="L62" s="31">
        <v>30362307.189999998</v>
      </c>
      <c r="M62" s="31">
        <v>33421064.100000001</v>
      </c>
      <c r="N62" s="31">
        <v>34915501.459999993</v>
      </c>
      <c r="O62" s="31">
        <f t="shared" si="1"/>
        <v>36130304.030000001</v>
      </c>
      <c r="P62" s="31">
        <f t="shared" si="0"/>
        <v>38191520.310000002</v>
      </c>
      <c r="Q62" s="74"/>
    </row>
    <row r="63" spans="1:17" ht="15.6" customHeight="1">
      <c r="A63" s="36">
        <v>12</v>
      </c>
      <c r="B63" s="1">
        <v>8</v>
      </c>
      <c r="C63" s="36">
        <v>4</v>
      </c>
      <c r="D63" s="36" t="str">
        <f t="shared" si="5"/>
        <v>0020</v>
      </c>
      <c r="E63" s="36">
        <v>20</v>
      </c>
      <c r="F63" s="1" t="s">
        <v>37</v>
      </c>
      <c r="G63" s="1" t="s">
        <v>970</v>
      </c>
      <c r="H63" s="12">
        <v>370.1</v>
      </c>
      <c r="I63" s="12">
        <v>365.10700000000003</v>
      </c>
      <c r="J63" s="12">
        <v>377.74400000000003</v>
      </c>
      <c r="K63" s="31">
        <v>370.2</v>
      </c>
      <c r="L63" s="31">
        <v>367.5</v>
      </c>
      <c r="M63" s="31">
        <v>392.6</v>
      </c>
      <c r="N63" s="31">
        <v>408.5</v>
      </c>
      <c r="O63" s="31">
        <f t="shared" si="1"/>
        <v>409.2</v>
      </c>
      <c r="P63" s="31">
        <f t="shared" si="0"/>
        <v>433.64900000000279</v>
      </c>
      <c r="Q63" s="74"/>
    </row>
    <row r="64" spans="1:17" s="10" customFormat="1" ht="21" customHeight="1">
      <c r="A64" s="36">
        <v>14</v>
      </c>
      <c r="B64" s="21">
        <v>10</v>
      </c>
      <c r="C64" s="35">
        <v>6</v>
      </c>
      <c r="D64" s="35" t="str">
        <f t="shared" si="5"/>
        <v>0020</v>
      </c>
      <c r="E64" s="35">
        <v>20</v>
      </c>
      <c r="F64" s="21" t="s">
        <v>37</v>
      </c>
      <c r="G64" s="21" t="s">
        <v>653</v>
      </c>
      <c r="H64" s="13">
        <v>78757.458497703323</v>
      </c>
      <c r="I64" s="13">
        <v>77349.234443601468</v>
      </c>
      <c r="J64" s="13">
        <v>77135.328847049852</v>
      </c>
      <c r="K64" s="32">
        <v>80671.8517828201</v>
      </c>
      <c r="L64" s="32">
        <v>82618.522965986383</v>
      </c>
      <c r="M64" s="32">
        <v>85127.519358125312</v>
      </c>
      <c r="N64" s="32">
        <v>85472.463794369629</v>
      </c>
      <c r="O64" s="32">
        <f t="shared" si="1"/>
        <v>88294.97563538613</v>
      </c>
      <c r="P64" s="32">
        <f t="shared" si="0"/>
        <v>88070.121941938662</v>
      </c>
      <c r="Q64" s="74"/>
    </row>
    <row r="65" spans="1:17" ht="15.6" customHeight="1">
      <c r="A65" s="36">
        <v>13</v>
      </c>
      <c r="B65" s="1">
        <v>9</v>
      </c>
      <c r="C65" s="36">
        <v>5</v>
      </c>
      <c r="D65" s="36" t="str">
        <f t="shared" si="5"/>
        <v>0023</v>
      </c>
      <c r="E65" s="36">
        <v>23</v>
      </c>
      <c r="F65" s="1" t="s">
        <v>39</v>
      </c>
      <c r="G65" s="1" t="s">
        <v>657</v>
      </c>
      <c r="H65" s="12">
        <v>17509953.359999999</v>
      </c>
      <c r="I65" s="12">
        <v>18992213.109999999</v>
      </c>
      <c r="J65" s="12">
        <v>19189845.489999998</v>
      </c>
      <c r="K65" s="31">
        <v>21022795.09</v>
      </c>
      <c r="L65" s="31">
        <v>22043083.149999999</v>
      </c>
      <c r="M65" s="31">
        <v>23190428.789999999</v>
      </c>
      <c r="N65" s="31">
        <v>24270762.554285407</v>
      </c>
      <c r="O65" s="31">
        <f t="shared" si="1"/>
        <v>23862957.998228107</v>
      </c>
      <c r="P65" s="31">
        <f t="shared" si="0"/>
        <v>22303971</v>
      </c>
      <c r="Q65" s="74"/>
    </row>
    <row r="66" spans="1:17" ht="15.6" customHeight="1">
      <c r="A66" s="36">
        <v>12</v>
      </c>
      <c r="B66" s="1">
        <v>8</v>
      </c>
      <c r="C66" s="36">
        <v>4</v>
      </c>
      <c r="D66" s="36" t="str">
        <f t="shared" si="5"/>
        <v>0023</v>
      </c>
      <c r="E66" s="36">
        <v>23</v>
      </c>
      <c r="F66" s="1" t="s">
        <v>39</v>
      </c>
      <c r="G66" s="1" t="s">
        <v>970</v>
      </c>
      <c r="H66" s="12">
        <v>220.5</v>
      </c>
      <c r="I66" s="12">
        <v>222</v>
      </c>
      <c r="J66" s="12">
        <v>222.29999999999998</v>
      </c>
      <c r="K66" s="31">
        <v>236.20000000000002</v>
      </c>
      <c r="L66" s="31">
        <v>234.6</v>
      </c>
      <c r="M66" s="31">
        <v>237.5</v>
      </c>
      <c r="N66" s="31">
        <v>236.6</v>
      </c>
      <c r="O66" s="31">
        <f t="shared" si="1"/>
        <v>242.4</v>
      </c>
      <c r="P66" s="31">
        <f t="shared" si="0"/>
        <v>231.11199999999931</v>
      </c>
      <c r="Q66" s="74"/>
    </row>
    <row r="67" spans="1:17" s="10" customFormat="1" ht="21" customHeight="1">
      <c r="A67" s="36">
        <v>14</v>
      </c>
      <c r="B67" s="21">
        <v>10</v>
      </c>
      <c r="C67" s="35">
        <v>6</v>
      </c>
      <c r="D67" s="35" t="str">
        <f t="shared" si="5"/>
        <v>0023</v>
      </c>
      <c r="E67" s="35">
        <v>23</v>
      </c>
      <c r="F67" s="21" t="s">
        <v>39</v>
      </c>
      <c r="G67" s="21" t="s">
        <v>653</v>
      </c>
      <c r="H67" s="13">
        <v>79410.219319727883</v>
      </c>
      <c r="I67" s="13">
        <v>85550.509504504502</v>
      </c>
      <c r="J67" s="13">
        <v>86324.091273054437</v>
      </c>
      <c r="K67" s="32">
        <v>89004.212912785762</v>
      </c>
      <c r="L67" s="32">
        <v>93960.286231884049</v>
      </c>
      <c r="M67" s="32">
        <v>97643.910694736842</v>
      </c>
      <c r="N67" s="32">
        <v>102581.41400796875</v>
      </c>
      <c r="O67" s="32">
        <f t="shared" si="1"/>
        <v>98444.546197310672</v>
      </c>
      <c r="P67" s="32">
        <f t="shared" si="0"/>
        <v>96507.195645401647</v>
      </c>
      <c r="Q67" s="74"/>
    </row>
    <row r="68" spans="1:17" ht="15.6" customHeight="1">
      <c r="A68" s="36">
        <v>13</v>
      </c>
      <c r="B68" s="1">
        <v>9</v>
      </c>
      <c r="C68" s="36">
        <v>5</v>
      </c>
      <c r="D68" s="36" t="str">
        <f t="shared" si="5"/>
        <v>0024</v>
      </c>
      <c r="E68" s="36">
        <v>24</v>
      </c>
      <c r="F68" s="1" t="s">
        <v>41</v>
      </c>
      <c r="G68" s="1" t="s">
        <v>657</v>
      </c>
      <c r="H68" s="12">
        <v>10785380.130000001</v>
      </c>
      <c r="I68" s="12">
        <v>10912638.42</v>
      </c>
      <c r="J68" s="12">
        <v>11117918</v>
      </c>
      <c r="K68" s="31">
        <v>11245518.5</v>
      </c>
      <c r="L68" s="31">
        <v>12296435.08</v>
      </c>
      <c r="M68" s="31">
        <v>12575818</v>
      </c>
      <c r="N68" s="31">
        <v>12701375</v>
      </c>
      <c r="O68" s="31">
        <f t="shared" si="1"/>
        <v>13593696</v>
      </c>
      <c r="P68" s="31">
        <f t="shared" si="0"/>
        <v>14216086.9</v>
      </c>
      <c r="Q68" s="74"/>
    </row>
    <row r="69" spans="1:17" ht="15.6" customHeight="1">
      <c r="A69" s="36">
        <v>12</v>
      </c>
      <c r="B69" s="1">
        <v>8</v>
      </c>
      <c r="C69" s="36">
        <v>4</v>
      </c>
      <c r="D69" s="36" t="str">
        <f t="shared" si="5"/>
        <v>0024</v>
      </c>
      <c r="E69" s="36">
        <v>24</v>
      </c>
      <c r="F69" s="1" t="s">
        <v>41</v>
      </c>
      <c r="G69" s="1" t="s">
        <v>970</v>
      </c>
      <c r="H69" s="12">
        <v>170.7</v>
      </c>
      <c r="I69" s="12">
        <v>172.7</v>
      </c>
      <c r="J69" s="12">
        <v>169.3</v>
      </c>
      <c r="K69" s="31">
        <v>165.44</v>
      </c>
      <c r="L69" s="31">
        <v>169.25</v>
      </c>
      <c r="M69" s="31">
        <v>168.8</v>
      </c>
      <c r="N69" s="31">
        <v>167.4</v>
      </c>
      <c r="O69" s="31">
        <f t="shared" si="1"/>
        <v>172.6</v>
      </c>
      <c r="P69" s="31">
        <f t="shared" si="0"/>
        <v>172.04399999999995</v>
      </c>
      <c r="Q69" s="74"/>
    </row>
    <row r="70" spans="1:17" s="10" customFormat="1" ht="21" customHeight="1">
      <c r="A70" s="36">
        <v>14</v>
      </c>
      <c r="B70" s="21">
        <v>10</v>
      </c>
      <c r="C70" s="35">
        <v>6</v>
      </c>
      <c r="D70" s="35" t="str">
        <f t="shared" si="5"/>
        <v>0024</v>
      </c>
      <c r="E70" s="35">
        <v>24</v>
      </c>
      <c r="F70" s="21" t="s">
        <v>41</v>
      </c>
      <c r="G70" s="21" t="s">
        <v>653</v>
      </c>
      <c r="H70" s="13">
        <v>63183.246221441135</v>
      </c>
      <c r="I70" s="13">
        <v>63188.410075275046</v>
      </c>
      <c r="J70" s="13">
        <v>65669.923213230941</v>
      </c>
      <c r="K70" s="32">
        <v>67973.395188588009</v>
      </c>
      <c r="L70" s="32">
        <v>72652.49677991138</v>
      </c>
      <c r="M70" s="32">
        <v>74501.291469194301</v>
      </c>
      <c r="N70" s="32">
        <v>75874.40262843488</v>
      </c>
      <c r="O70" s="32">
        <f t="shared" si="1"/>
        <v>78758.377752027809</v>
      </c>
      <c r="P70" s="32">
        <f t="shared" si="0"/>
        <v>82630.529980702631</v>
      </c>
      <c r="Q70" s="74"/>
    </row>
    <row r="71" spans="1:17" ht="15.6" customHeight="1">
      <c r="A71" s="36">
        <v>13</v>
      </c>
      <c r="B71" s="1">
        <v>9</v>
      </c>
      <c r="C71" s="36">
        <v>5</v>
      </c>
      <c r="D71" s="36" t="str">
        <f t="shared" si="5"/>
        <v>0025</v>
      </c>
      <c r="E71" s="36">
        <v>25</v>
      </c>
      <c r="F71" s="1" t="s">
        <v>43</v>
      </c>
      <c r="G71" s="1" t="s">
        <v>657</v>
      </c>
      <c r="H71" s="12">
        <v>11671237</v>
      </c>
      <c r="I71" s="12">
        <v>11921547</v>
      </c>
      <c r="J71" s="12">
        <v>12487311</v>
      </c>
      <c r="K71" s="31">
        <v>12881901.500000002</v>
      </c>
      <c r="L71" s="31">
        <v>13323966.049999999</v>
      </c>
      <c r="M71" s="31">
        <v>13329517.91</v>
      </c>
      <c r="N71" s="31">
        <v>13991946</v>
      </c>
      <c r="O71" s="31">
        <f t="shared" si="1"/>
        <v>14492618.809999999</v>
      </c>
      <c r="P71" s="31">
        <f t="shared" si="0"/>
        <v>15078789</v>
      </c>
      <c r="Q71" s="74"/>
    </row>
    <row r="72" spans="1:17" ht="15.6" customHeight="1">
      <c r="A72" s="36">
        <v>12</v>
      </c>
      <c r="B72" s="1">
        <v>8</v>
      </c>
      <c r="C72" s="36">
        <v>4</v>
      </c>
      <c r="D72" s="36" t="str">
        <f t="shared" si="5"/>
        <v>0025</v>
      </c>
      <c r="E72" s="36">
        <v>25</v>
      </c>
      <c r="F72" s="1" t="s">
        <v>43</v>
      </c>
      <c r="G72" s="1" t="s">
        <v>970</v>
      </c>
      <c r="H72" s="12">
        <v>162.80000000000001</v>
      </c>
      <c r="I72" s="12">
        <v>156.5</v>
      </c>
      <c r="J72" s="12">
        <v>164.5</v>
      </c>
      <c r="K72" s="31">
        <v>172.3</v>
      </c>
      <c r="L72" s="31">
        <v>167</v>
      </c>
      <c r="M72" s="31">
        <v>161.80000000000001</v>
      </c>
      <c r="N72" s="31">
        <v>164.2</v>
      </c>
      <c r="O72" s="31">
        <f t="shared" si="1"/>
        <v>154</v>
      </c>
      <c r="P72" s="31">
        <f t="shared" si="0"/>
        <v>160.08999999999992</v>
      </c>
      <c r="Q72" s="74"/>
    </row>
    <row r="73" spans="1:17" s="10" customFormat="1" ht="21" customHeight="1">
      <c r="A73" s="36">
        <v>14</v>
      </c>
      <c r="B73" s="21">
        <v>10</v>
      </c>
      <c r="C73" s="35">
        <v>6</v>
      </c>
      <c r="D73" s="35" t="str">
        <f t="shared" si="5"/>
        <v>0025</v>
      </c>
      <c r="E73" s="35">
        <v>25</v>
      </c>
      <c r="F73" s="21" t="s">
        <v>43</v>
      </c>
      <c r="G73" s="21" t="s">
        <v>653</v>
      </c>
      <c r="H73" s="13">
        <v>71690.644963144965</v>
      </c>
      <c r="I73" s="13">
        <v>76176.019169329069</v>
      </c>
      <c r="J73" s="13">
        <v>75910.705167173248</v>
      </c>
      <c r="K73" s="32">
        <v>74764.373186302968</v>
      </c>
      <c r="L73" s="32">
        <v>79784.227844311376</v>
      </c>
      <c r="M73" s="32">
        <v>82382.68176761434</v>
      </c>
      <c r="N73" s="32">
        <v>85212.825822168088</v>
      </c>
      <c r="O73" s="32">
        <f t="shared" si="1"/>
        <v>94107.914350649342</v>
      </c>
      <c r="P73" s="32">
        <f t="shared" si="0"/>
        <v>94189.449684552485</v>
      </c>
      <c r="Q73" s="74"/>
    </row>
    <row r="74" spans="1:17" ht="15.6" customHeight="1">
      <c r="A74" s="36">
        <v>13</v>
      </c>
      <c r="B74" s="1">
        <v>9</v>
      </c>
      <c r="C74" s="36">
        <v>5</v>
      </c>
      <c r="D74" s="36" t="str">
        <f t="shared" si="5"/>
        <v>0026</v>
      </c>
      <c r="E74" s="36">
        <v>26</v>
      </c>
      <c r="F74" s="1" t="s">
        <v>45</v>
      </c>
      <c r="G74" s="1" t="s">
        <v>657</v>
      </c>
      <c r="H74" s="12">
        <v>21190927</v>
      </c>
      <c r="I74" s="12">
        <v>22257855.0994475</v>
      </c>
      <c r="J74" s="12">
        <v>23160307</v>
      </c>
      <c r="K74" s="31">
        <v>24846860.75</v>
      </c>
      <c r="L74" s="31">
        <v>26213063</v>
      </c>
      <c r="M74" s="31">
        <v>27455202</v>
      </c>
      <c r="N74" s="31">
        <v>28236336</v>
      </c>
      <c r="O74" s="31">
        <f t="shared" si="1"/>
        <v>30308186</v>
      </c>
      <c r="P74" s="31">
        <f t="shared" si="0"/>
        <v>31097259</v>
      </c>
      <c r="Q74" s="74"/>
    </row>
    <row r="75" spans="1:17" ht="15.6" customHeight="1">
      <c r="A75" s="36">
        <v>12</v>
      </c>
      <c r="B75" s="1">
        <v>8</v>
      </c>
      <c r="C75" s="36">
        <v>4</v>
      </c>
      <c r="D75" s="36" t="str">
        <f t="shared" si="5"/>
        <v>0026</v>
      </c>
      <c r="E75" s="36">
        <v>26</v>
      </c>
      <c r="F75" s="1" t="s">
        <v>45</v>
      </c>
      <c r="G75" s="1" t="s">
        <v>970</v>
      </c>
      <c r="H75" s="12">
        <v>248.6</v>
      </c>
      <c r="I75" s="12">
        <v>261</v>
      </c>
      <c r="J75" s="12">
        <v>269.60000000000002</v>
      </c>
      <c r="K75" s="31">
        <v>274.2</v>
      </c>
      <c r="L75" s="31">
        <v>280.61100000000005</v>
      </c>
      <c r="M75" s="31">
        <v>285</v>
      </c>
      <c r="N75" s="31">
        <v>279.39999999999998</v>
      </c>
      <c r="O75" s="31">
        <f t="shared" ref="O75:O138" si="6">IFERROR(VLOOKUP($E75, summary, $B75, FALSE), 0)</f>
        <v>282.5</v>
      </c>
      <c r="P75" s="31">
        <f t="shared" ref="P75:P138" si="7">IFERROR(VLOOKUP($E75, summary, $A75, FALSE), 0)</f>
        <v>304.55199999999405</v>
      </c>
      <c r="Q75" s="74"/>
    </row>
    <row r="76" spans="1:17" s="10" customFormat="1" ht="21" customHeight="1">
      <c r="A76" s="36">
        <v>14</v>
      </c>
      <c r="B76" s="21">
        <v>10</v>
      </c>
      <c r="C76" s="35">
        <v>6</v>
      </c>
      <c r="D76" s="35" t="str">
        <f t="shared" si="5"/>
        <v>0026</v>
      </c>
      <c r="E76" s="35">
        <v>26</v>
      </c>
      <c r="F76" s="21" t="s">
        <v>45</v>
      </c>
      <c r="G76" s="21" t="s">
        <v>653</v>
      </c>
      <c r="H76" s="13">
        <v>85241.05792437651</v>
      </c>
      <c r="I76" s="13">
        <v>85279.138312059382</v>
      </c>
      <c r="J76" s="13">
        <v>85906.183234421362</v>
      </c>
      <c r="K76" s="32">
        <v>90615.830598103581</v>
      </c>
      <c r="L76" s="32">
        <v>93414.238928623599</v>
      </c>
      <c r="M76" s="32">
        <v>96334.042105263157</v>
      </c>
      <c r="N76" s="32">
        <v>101060.61560486758</v>
      </c>
      <c r="O76" s="32">
        <f t="shared" si="6"/>
        <v>107285.61415929203</v>
      </c>
      <c r="P76" s="32">
        <f t="shared" si="7"/>
        <v>102108.20812209608</v>
      </c>
      <c r="Q76" s="74"/>
    </row>
    <row r="77" spans="1:17" ht="15.6" customHeight="1">
      <c r="A77" s="36">
        <v>13</v>
      </c>
      <c r="B77" s="1">
        <v>9</v>
      </c>
      <c r="C77" s="36">
        <v>5</v>
      </c>
      <c r="D77" s="36" t="str">
        <f t="shared" si="5"/>
        <v>0027</v>
      </c>
      <c r="E77" s="36">
        <v>27</v>
      </c>
      <c r="F77" s="1" t="s">
        <v>47</v>
      </c>
      <c r="G77" s="1" t="s">
        <v>657</v>
      </c>
      <c r="H77" s="12">
        <v>4423115</v>
      </c>
      <c r="I77" s="12">
        <v>4521073</v>
      </c>
      <c r="J77" s="12">
        <v>4769151</v>
      </c>
      <c r="K77" s="31">
        <v>4652479</v>
      </c>
      <c r="L77" s="31">
        <v>4809249</v>
      </c>
      <c r="M77" s="31">
        <v>4565839</v>
      </c>
      <c r="N77" s="31">
        <v>5021511</v>
      </c>
      <c r="O77" s="31">
        <f t="shared" si="6"/>
        <v>5513007</v>
      </c>
      <c r="P77" s="31">
        <f t="shared" si="7"/>
        <v>5497347</v>
      </c>
      <c r="Q77" s="74"/>
    </row>
    <row r="78" spans="1:17" ht="15.6" customHeight="1">
      <c r="A78" s="36">
        <v>12</v>
      </c>
      <c r="B78" s="1">
        <v>8</v>
      </c>
      <c r="C78" s="36">
        <v>4</v>
      </c>
      <c r="D78" s="36" t="str">
        <f t="shared" si="5"/>
        <v>0027</v>
      </c>
      <c r="E78" s="36">
        <v>27</v>
      </c>
      <c r="F78" s="1" t="s">
        <v>47</v>
      </c>
      <c r="G78" s="1" t="s">
        <v>970</v>
      </c>
      <c r="H78" s="12">
        <v>60.8</v>
      </c>
      <c r="I78" s="12">
        <v>60.2</v>
      </c>
      <c r="J78" s="12">
        <v>64</v>
      </c>
      <c r="K78" s="31">
        <v>60.7</v>
      </c>
      <c r="L78" s="31">
        <v>60.8</v>
      </c>
      <c r="M78" s="31">
        <v>62.8</v>
      </c>
      <c r="N78" s="31">
        <v>64.7</v>
      </c>
      <c r="O78" s="31">
        <f t="shared" si="6"/>
        <v>70.400000000000006</v>
      </c>
      <c r="P78" s="31">
        <f t="shared" si="7"/>
        <v>67.235999999999962</v>
      </c>
      <c r="Q78" s="74"/>
    </row>
    <row r="79" spans="1:17" s="10" customFormat="1" ht="21" customHeight="1">
      <c r="A79" s="36">
        <v>14</v>
      </c>
      <c r="B79" s="21">
        <v>10</v>
      </c>
      <c r="C79" s="35">
        <v>6</v>
      </c>
      <c r="D79" s="35" t="str">
        <f t="shared" si="5"/>
        <v>0027</v>
      </c>
      <c r="E79" s="35">
        <v>27</v>
      </c>
      <c r="F79" s="21" t="s">
        <v>47</v>
      </c>
      <c r="G79" s="21" t="s">
        <v>653</v>
      </c>
      <c r="H79" s="13">
        <v>72748.601973684214</v>
      </c>
      <c r="I79" s="13">
        <v>75100.880398671099</v>
      </c>
      <c r="J79" s="13">
        <v>74517.984375</v>
      </c>
      <c r="K79" s="32">
        <v>76647.100494233935</v>
      </c>
      <c r="L79" s="32">
        <v>79099.490131578947</v>
      </c>
      <c r="M79" s="32">
        <v>72704.44267515924</v>
      </c>
      <c r="N79" s="32">
        <v>77612.225656877898</v>
      </c>
      <c r="O79" s="32">
        <f t="shared" si="6"/>
        <v>78309.758522727265</v>
      </c>
      <c r="P79" s="32">
        <f t="shared" si="7"/>
        <v>81761.957879707348</v>
      </c>
      <c r="Q79" s="74"/>
    </row>
    <row r="80" spans="1:17" ht="15.6" customHeight="1">
      <c r="A80" s="36">
        <v>13</v>
      </c>
      <c r="B80" s="1">
        <v>9</v>
      </c>
      <c r="C80" s="36">
        <v>5</v>
      </c>
      <c r="D80" s="36" t="str">
        <f>"0"&amp;E80</f>
        <v>0618</v>
      </c>
      <c r="E80" s="36">
        <v>618</v>
      </c>
      <c r="F80" s="1" t="s">
        <v>49</v>
      </c>
      <c r="G80" s="1" t="s">
        <v>657</v>
      </c>
      <c r="H80" s="12">
        <v>8100013.0600000005</v>
      </c>
      <c r="I80" s="12">
        <v>8255691.9399999995</v>
      </c>
      <c r="J80" s="12">
        <v>8122979.8399999999</v>
      </c>
      <c r="K80" s="31">
        <v>8195278</v>
      </c>
      <c r="L80" s="31">
        <v>8489457.0600000005</v>
      </c>
      <c r="M80" s="31">
        <v>9081789.1100000013</v>
      </c>
      <c r="N80" s="31">
        <v>9271561.1400000006</v>
      </c>
      <c r="O80" s="31">
        <f t="shared" si="6"/>
        <v>9565266.5699999984</v>
      </c>
      <c r="P80" s="31">
        <f t="shared" si="7"/>
        <v>10129484.470000001</v>
      </c>
      <c r="Q80" s="74"/>
    </row>
    <row r="81" spans="1:17" ht="15.6" customHeight="1">
      <c r="A81" s="36">
        <v>12</v>
      </c>
      <c r="B81" s="1">
        <v>8</v>
      </c>
      <c r="C81" s="36">
        <v>4</v>
      </c>
      <c r="D81" s="36" t="str">
        <f>"0"&amp;E81</f>
        <v>0618</v>
      </c>
      <c r="E81" s="36">
        <v>618</v>
      </c>
      <c r="F81" s="1" t="s">
        <v>49</v>
      </c>
      <c r="G81" s="1" t="s">
        <v>970</v>
      </c>
      <c r="H81" s="12">
        <v>113.1</v>
      </c>
      <c r="I81" s="12">
        <v>113.5</v>
      </c>
      <c r="J81" s="12">
        <v>114</v>
      </c>
      <c r="K81" s="31">
        <v>111.3</v>
      </c>
      <c r="L81" s="31">
        <v>110.9</v>
      </c>
      <c r="M81" s="31">
        <v>113.8</v>
      </c>
      <c r="N81" s="31">
        <v>111</v>
      </c>
      <c r="O81" s="31">
        <f t="shared" si="6"/>
        <v>112.9</v>
      </c>
      <c r="P81" s="31">
        <f t="shared" si="7"/>
        <v>117.54300000000029</v>
      </c>
      <c r="Q81" s="74"/>
    </row>
    <row r="82" spans="1:17" s="10" customFormat="1" ht="21" customHeight="1">
      <c r="A82" s="36">
        <v>14</v>
      </c>
      <c r="B82" s="21">
        <v>10</v>
      </c>
      <c r="C82" s="35">
        <v>6</v>
      </c>
      <c r="D82" s="35" t="str">
        <f>"0"&amp;E82</f>
        <v>0618</v>
      </c>
      <c r="E82" s="35">
        <v>618</v>
      </c>
      <c r="F82" s="21" t="s">
        <v>49</v>
      </c>
      <c r="G82" s="21" t="s">
        <v>653</v>
      </c>
      <c r="H82" s="13">
        <v>71618.15260831124</v>
      </c>
      <c r="I82" s="13">
        <v>72737.373920704835</v>
      </c>
      <c r="J82" s="13">
        <v>71254.20912280702</v>
      </c>
      <c r="K82" s="32">
        <v>73632.327044025165</v>
      </c>
      <c r="L82" s="32">
        <v>76550.559603246162</v>
      </c>
      <c r="M82" s="32">
        <v>79804.825219683669</v>
      </c>
      <c r="N82" s="32">
        <v>83527.577837837845</v>
      </c>
      <c r="O82" s="32">
        <f t="shared" si="6"/>
        <v>84723.353144375535</v>
      </c>
      <c r="P82" s="32">
        <f t="shared" si="7"/>
        <v>86176.84141122803</v>
      </c>
      <c r="Q82" s="74"/>
    </row>
    <row r="83" spans="1:17" ht="15.6" customHeight="1">
      <c r="A83" s="36">
        <v>13</v>
      </c>
      <c r="B83" s="1">
        <v>9</v>
      </c>
      <c r="C83" s="36">
        <v>5</v>
      </c>
      <c r="D83" s="36" t="str">
        <f>"00"&amp;E83</f>
        <v>0028</v>
      </c>
      <c r="E83" s="36">
        <v>28</v>
      </c>
      <c r="F83" s="1" t="s">
        <v>51</v>
      </c>
      <c r="G83" s="1" t="s">
        <v>657</v>
      </c>
      <c r="H83" s="12">
        <v>1370544.54</v>
      </c>
      <c r="I83" s="12">
        <v>1300964</v>
      </c>
      <c r="J83" s="12">
        <v>1269345</v>
      </c>
      <c r="K83" s="31">
        <v>1553886</v>
      </c>
      <c r="L83" s="31">
        <v>1574650</v>
      </c>
      <c r="M83" s="31" t="s">
        <v>1189</v>
      </c>
      <c r="N83" s="31" t="s">
        <v>1189</v>
      </c>
      <c r="O83" s="31" t="str">
        <f t="shared" si="6"/>
        <v>-</v>
      </c>
      <c r="P83" s="31" t="str">
        <f t="shared" si="7"/>
        <v/>
      </c>
      <c r="Q83" s="74"/>
    </row>
    <row r="84" spans="1:17" ht="15.6" customHeight="1">
      <c r="A84" s="36">
        <v>12</v>
      </c>
      <c r="B84" s="1">
        <v>8</v>
      </c>
      <c r="C84" s="36">
        <v>4</v>
      </c>
      <c r="D84" s="36" t="str">
        <f>"00"&amp;E84</f>
        <v>0028</v>
      </c>
      <c r="E84" s="36">
        <v>28</v>
      </c>
      <c r="F84" s="1" t="s">
        <v>51</v>
      </c>
      <c r="G84" s="1" t="s">
        <v>970</v>
      </c>
      <c r="H84" s="12">
        <v>17.45</v>
      </c>
      <c r="I84" s="12">
        <v>16.3</v>
      </c>
      <c r="J84" s="12">
        <v>16.3</v>
      </c>
      <c r="K84" s="31">
        <v>18</v>
      </c>
      <c r="L84" s="31">
        <v>19</v>
      </c>
      <c r="M84" s="31" t="s">
        <v>1189</v>
      </c>
      <c r="N84" s="31" t="s">
        <v>1189</v>
      </c>
      <c r="O84" s="31" t="str">
        <f t="shared" si="6"/>
        <v>-</v>
      </c>
      <c r="P84" s="31">
        <f t="shared" si="7"/>
        <v>0</v>
      </c>
      <c r="Q84" s="74"/>
    </row>
    <row r="85" spans="1:17" s="10" customFormat="1" ht="21" customHeight="1">
      <c r="A85" s="36">
        <v>14</v>
      </c>
      <c r="B85" s="21">
        <v>10</v>
      </c>
      <c r="C85" s="35">
        <v>6</v>
      </c>
      <c r="D85" s="35" t="str">
        <f>"00"&amp;E85</f>
        <v>0028</v>
      </c>
      <c r="E85" s="35">
        <v>28</v>
      </c>
      <c r="F85" s="21" t="s">
        <v>51</v>
      </c>
      <c r="G85" s="21" t="s">
        <v>653</v>
      </c>
      <c r="H85" s="13">
        <v>78541.234383954157</v>
      </c>
      <c r="I85" s="13">
        <v>79813.742331288333</v>
      </c>
      <c r="J85" s="13">
        <v>77873.926380368095</v>
      </c>
      <c r="K85" s="32">
        <v>86327</v>
      </c>
      <c r="L85" s="32">
        <v>82876.31578947368</v>
      </c>
      <c r="M85" s="32" t="s">
        <v>1189</v>
      </c>
      <c r="N85" s="32" t="s">
        <v>1189</v>
      </c>
      <c r="O85" s="32" t="str">
        <f t="shared" si="6"/>
        <v>-</v>
      </c>
      <c r="P85" s="32" t="str">
        <f t="shared" si="7"/>
        <v>-</v>
      </c>
      <c r="Q85" s="74"/>
    </row>
    <row r="86" spans="1:17" ht="15.6" customHeight="1">
      <c r="A86" s="36">
        <v>13</v>
      </c>
      <c r="B86" s="1">
        <v>9</v>
      </c>
      <c r="C86" s="36">
        <v>5</v>
      </c>
      <c r="D86" s="36" t="str">
        <f>"0"&amp;E86</f>
        <v>0620</v>
      </c>
      <c r="E86" s="36">
        <v>620</v>
      </c>
      <c r="F86" s="1" t="s">
        <v>53</v>
      </c>
      <c r="G86" s="1" t="s">
        <v>657</v>
      </c>
      <c r="H86" s="12">
        <v>2852696.2399999998</v>
      </c>
      <c r="I86" s="12">
        <v>3105122</v>
      </c>
      <c r="J86" s="12">
        <v>3253895</v>
      </c>
      <c r="K86" s="31">
        <v>3416313</v>
      </c>
      <c r="L86" s="31">
        <v>3375436</v>
      </c>
      <c r="M86" s="31">
        <v>6832032</v>
      </c>
      <c r="N86" s="31">
        <v>6987556</v>
      </c>
      <c r="O86" s="31">
        <f t="shared" si="6"/>
        <v>7304201.5899999989</v>
      </c>
      <c r="P86" s="31">
        <f t="shared" si="7"/>
        <v>7542783.3600000003</v>
      </c>
      <c r="Q86" s="74"/>
    </row>
    <row r="87" spans="1:17" ht="15.6" customHeight="1">
      <c r="A87" s="36">
        <v>12</v>
      </c>
      <c r="B87" s="1">
        <v>8</v>
      </c>
      <c r="C87" s="36">
        <v>4</v>
      </c>
      <c r="D87" s="36" t="str">
        <f>"0"&amp;E87</f>
        <v>0620</v>
      </c>
      <c r="E87" s="36">
        <v>620</v>
      </c>
      <c r="F87" s="1" t="s">
        <v>53</v>
      </c>
      <c r="G87" s="1" t="s">
        <v>970</v>
      </c>
      <c r="H87" s="12">
        <v>45.8</v>
      </c>
      <c r="I87" s="12">
        <v>44.5</v>
      </c>
      <c r="J87" s="12">
        <v>46.7</v>
      </c>
      <c r="K87" s="31">
        <v>46.500999999999998</v>
      </c>
      <c r="L87" s="31">
        <v>47.8</v>
      </c>
      <c r="M87" s="31">
        <v>89</v>
      </c>
      <c r="N87" s="31">
        <v>90.7</v>
      </c>
      <c r="O87" s="31">
        <f t="shared" si="6"/>
        <v>91</v>
      </c>
      <c r="P87" s="31">
        <f t="shared" si="7"/>
        <v>91.456999999999994</v>
      </c>
      <c r="Q87" s="74"/>
    </row>
    <row r="88" spans="1:17" s="10" customFormat="1" ht="21" customHeight="1">
      <c r="A88" s="36">
        <v>14</v>
      </c>
      <c r="B88" s="21">
        <v>10</v>
      </c>
      <c r="C88" s="35">
        <v>6</v>
      </c>
      <c r="D88" s="35" t="str">
        <f>"0"&amp;E88</f>
        <v>0620</v>
      </c>
      <c r="E88" s="35">
        <v>620</v>
      </c>
      <c r="F88" s="21" t="s">
        <v>53</v>
      </c>
      <c r="G88" s="21" t="s">
        <v>653</v>
      </c>
      <c r="H88" s="13">
        <v>62285.944104803493</v>
      </c>
      <c r="I88" s="13">
        <v>69778.02247191011</v>
      </c>
      <c r="J88" s="13">
        <v>69676.552462526757</v>
      </c>
      <c r="K88" s="32">
        <v>73467.516827595115</v>
      </c>
      <c r="L88" s="32">
        <v>70615.81589958159</v>
      </c>
      <c r="M88" s="32">
        <v>76764.404494382019</v>
      </c>
      <c r="N88" s="32">
        <v>77040.308710033074</v>
      </c>
      <c r="O88" s="32">
        <f t="shared" si="6"/>
        <v>80265.951538461522</v>
      </c>
      <c r="P88" s="32">
        <f t="shared" si="7"/>
        <v>82473.548880894858</v>
      </c>
      <c r="Q88" s="74"/>
    </row>
    <row r="89" spans="1:17" ht="15.6" customHeight="1">
      <c r="A89" s="36">
        <v>13</v>
      </c>
      <c r="B89" s="1">
        <v>9</v>
      </c>
      <c r="C89" s="36">
        <v>5</v>
      </c>
      <c r="D89" s="36" t="str">
        <f t="shared" ref="D89:D94" si="8">"00"&amp;E89</f>
        <v>0030</v>
      </c>
      <c r="E89" s="36">
        <v>30</v>
      </c>
      <c r="F89" s="1" t="s">
        <v>55</v>
      </c>
      <c r="G89" s="1" t="s">
        <v>657</v>
      </c>
      <c r="H89" s="12">
        <v>21856518</v>
      </c>
      <c r="I89" s="12">
        <v>22831118</v>
      </c>
      <c r="J89" s="12">
        <v>22826900</v>
      </c>
      <c r="K89" s="31">
        <v>24533709.880000003</v>
      </c>
      <c r="L89" s="31">
        <v>25685257.960000005</v>
      </c>
      <c r="M89" s="31">
        <v>26942167.409999996</v>
      </c>
      <c r="N89" s="31">
        <v>28710044.989999995</v>
      </c>
      <c r="O89" s="31">
        <f t="shared" si="6"/>
        <v>30543881.939999998</v>
      </c>
      <c r="P89" s="31">
        <f t="shared" si="7"/>
        <v>32255663.379999999</v>
      </c>
      <c r="Q89" s="74"/>
    </row>
    <row r="90" spans="1:17" ht="15.6" customHeight="1">
      <c r="A90" s="36">
        <v>12</v>
      </c>
      <c r="B90" s="1">
        <v>8</v>
      </c>
      <c r="C90" s="36">
        <v>4</v>
      </c>
      <c r="D90" s="36" t="str">
        <f t="shared" si="8"/>
        <v>0030</v>
      </c>
      <c r="E90" s="36">
        <v>30</v>
      </c>
      <c r="F90" s="1" t="s">
        <v>55</v>
      </c>
      <c r="G90" s="1" t="s">
        <v>970</v>
      </c>
      <c r="H90" s="12">
        <v>307.5</v>
      </c>
      <c r="I90" s="12">
        <v>310.5</v>
      </c>
      <c r="J90" s="12">
        <v>319.13200000000001</v>
      </c>
      <c r="K90" s="31">
        <v>329.6</v>
      </c>
      <c r="L90" s="31">
        <v>339.7</v>
      </c>
      <c r="M90" s="31">
        <v>335.8</v>
      </c>
      <c r="N90" s="31">
        <v>338.7</v>
      </c>
      <c r="O90" s="31">
        <f t="shared" si="6"/>
        <v>361.7</v>
      </c>
      <c r="P90" s="31">
        <f t="shared" si="7"/>
        <v>381.92999999999716</v>
      </c>
      <c r="Q90" s="74"/>
    </row>
    <row r="91" spans="1:17" s="10" customFormat="1" ht="21" customHeight="1">
      <c r="A91" s="36">
        <v>14</v>
      </c>
      <c r="B91" s="21">
        <v>10</v>
      </c>
      <c r="C91" s="35">
        <v>6</v>
      </c>
      <c r="D91" s="35" t="str">
        <f t="shared" si="8"/>
        <v>0030</v>
      </c>
      <c r="E91" s="35">
        <v>30</v>
      </c>
      <c r="F91" s="21" t="s">
        <v>55</v>
      </c>
      <c r="G91" s="21" t="s">
        <v>653</v>
      </c>
      <c r="H91" s="13">
        <v>71078.107317073169</v>
      </c>
      <c r="I91" s="13">
        <v>73530.170692431566</v>
      </c>
      <c r="J91" s="13">
        <v>71528.082423573942</v>
      </c>
      <c r="K91" s="32">
        <v>74434.799393203881</v>
      </c>
      <c r="L91" s="32">
        <v>75611.592463938781</v>
      </c>
      <c r="M91" s="32">
        <v>80232.779660512198</v>
      </c>
      <c r="N91" s="32">
        <v>84765.411839385881</v>
      </c>
      <c r="O91" s="32">
        <f t="shared" si="6"/>
        <v>84445.346806745918</v>
      </c>
      <c r="P91" s="32">
        <f t="shared" si="7"/>
        <v>84454.385306208569</v>
      </c>
      <c r="Q91" s="74"/>
    </row>
    <row r="92" spans="1:17" ht="15.6" customHeight="1">
      <c r="A92" s="36">
        <v>13</v>
      </c>
      <c r="B92" s="1">
        <v>9</v>
      </c>
      <c r="C92" s="36">
        <v>5</v>
      </c>
      <c r="D92" s="36" t="str">
        <f t="shared" si="8"/>
        <v>0031</v>
      </c>
      <c r="E92" s="36">
        <v>31</v>
      </c>
      <c r="F92" s="1" t="s">
        <v>57</v>
      </c>
      <c r="G92" s="1" t="s">
        <v>657</v>
      </c>
      <c r="H92" s="12">
        <v>28755591</v>
      </c>
      <c r="I92" s="12">
        <v>30173624</v>
      </c>
      <c r="J92" s="12">
        <v>30735410</v>
      </c>
      <c r="K92" s="31">
        <v>31485547</v>
      </c>
      <c r="L92" s="31">
        <v>32818630</v>
      </c>
      <c r="M92" s="31">
        <v>34272836</v>
      </c>
      <c r="N92" s="31">
        <v>35220392</v>
      </c>
      <c r="O92" s="31">
        <f t="shared" si="6"/>
        <v>36072573</v>
      </c>
      <c r="P92" s="31">
        <f t="shared" si="7"/>
        <v>0</v>
      </c>
      <c r="Q92" s="74"/>
    </row>
    <row r="93" spans="1:17" ht="15.6" customHeight="1">
      <c r="A93" s="36">
        <v>12</v>
      </c>
      <c r="B93" s="1">
        <v>8</v>
      </c>
      <c r="C93" s="36">
        <v>4</v>
      </c>
      <c r="D93" s="36" t="str">
        <f t="shared" si="8"/>
        <v>0031</v>
      </c>
      <c r="E93" s="36">
        <v>31</v>
      </c>
      <c r="F93" s="1" t="s">
        <v>57</v>
      </c>
      <c r="G93" s="1" t="s">
        <v>970</v>
      </c>
      <c r="H93" s="12">
        <v>386.786</v>
      </c>
      <c r="I93" s="12">
        <v>376.5</v>
      </c>
      <c r="J93" s="12">
        <v>373.4</v>
      </c>
      <c r="K93" s="31">
        <v>378.5</v>
      </c>
      <c r="L93" s="31">
        <v>365.3</v>
      </c>
      <c r="M93" s="31">
        <v>370.5</v>
      </c>
      <c r="N93" s="31">
        <v>366.4</v>
      </c>
      <c r="O93" s="31">
        <f t="shared" si="6"/>
        <v>353.7</v>
      </c>
      <c r="P93" s="31">
        <f t="shared" si="7"/>
        <v>358.11199999999917</v>
      </c>
      <c r="Q93" s="74"/>
    </row>
    <row r="94" spans="1:17" s="10" customFormat="1" ht="21" customHeight="1">
      <c r="A94" s="36">
        <v>14</v>
      </c>
      <c r="B94" s="21">
        <v>10</v>
      </c>
      <c r="C94" s="35">
        <v>6</v>
      </c>
      <c r="D94" s="35" t="str">
        <f t="shared" si="8"/>
        <v>0031</v>
      </c>
      <c r="E94" s="35">
        <v>31</v>
      </c>
      <c r="F94" s="21" t="s">
        <v>57</v>
      </c>
      <c r="G94" s="21" t="s">
        <v>653</v>
      </c>
      <c r="H94" s="13">
        <v>74344.963364754673</v>
      </c>
      <c r="I94" s="13">
        <v>80142.427622841962</v>
      </c>
      <c r="J94" s="13">
        <v>82312.292447777188</v>
      </c>
      <c r="K94" s="32">
        <v>83185.064729194186</v>
      </c>
      <c r="L94" s="32">
        <v>89840.213523131664</v>
      </c>
      <c r="M94" s="32">
        <v>92504.280701754382</v>
      </c>
      <c r="N94" s="32">
        <v>96125.524017467251</v>
      </c>
      <c r="O94" s="32">
        <f t="shared" si="6"/>
        <v>101986.35284139101</v>
      </c>
      <c r="P94" s="32">
        <f t="shared" si="7"/>
        <v>0</v>
      </c>
      <c r="Q94" s="74"/>
    </row>
    <row r="95" spans="1:17" ht="15.6" customHeight="1">
      <c r="A95" s="36">
        <v>13</v>
      </c>
      <c r="B95" s="1">
        <v>9</v>
      </c>
      <c r="C95" s="36">
        <v>5</v>
      </c>
      <c r="D95" s="36" t="str">
        <f t="shared" ref="D95:D103" si="9">"0"&amp;E95</f>
        <v>0805</v>
      </c>
      <c r="E95" s="36">
        <v>805</v>
      </c>
      <c r="F95" s="1" t="s">
        <v>975</v>
      </c>
      <c r="G95" s="1" t="s">
        <v>657</v>
      </c>
      <c r="H95" s="12">
        <v>7160902.7999999989</v>
      </c>
      <c r="I95" s="12">
        <v>7563689.2300000004</v>
      </c>
      <c r="J95" s="12">
        <v>7836861.0399999991</v>
      </c>
      <c r="K95" s="31">
        <v>7759731.2999999998</v>
      </c>
      <c r="L95" s="31">
        <v>8160566</v>
      </c>
      <c r="M95" s="31">
        <v>8537741.2100000009</v>
      </c>
      <c r="N95" s="31">
        <v>8911768.870000001</v>
      </c>
      <c r="O95" s="31">
        <f t="shared" si="6"/>
        <v>9331737.0699999984</v>
      </c>
      <c r="P95" s="31">
        <f t="shared" si="7"/>
        <v>9673825.5800000019</v>
      </c>
      <c r="Q95" s="74"/>
    </row>
    <row r="96" spans="1:17" ht="15.6" customHeight="1">
      <c r="A96" s="36">
        <v>12</v>
      </c>
      <c r="B96" s="1">
        <v>8</v>
      </c>
      <c r="C96" s="36">
        <v>4</v>
      </c>
      <c r="D96" s="36" t="str">
        <f t="shared" si="9"/>
        <v>0805</v>
      </c>
      <c r="E96" s="36">
        <v>805</v>
      </c>
      <c r="F96" s="1" t="s">
        <v>975</v>
      </c>
      <c r="G96" s="1" t="s">
        <v>970</v>
      </c>
      <c r="H96" s="12">
        <v>95</v>
      </c>
      <c r="I96" s="12">
        <v>94.2</v>
      </c>
      <c r="J96" s="12">
        <v>96.3</v>
      </c>
      <c r="K96" s="31">
        <v>101.2</v>
      </c>
      <c r="L96" s="31">
        <v>103.5</v>
      </c>
      <c r="M96" s="31">
        <v>103.56</v>
      </c>
      <c r="N96" s="31">
        <v>105.44</v>
      </c>
      <c r="O96" s="31">
        <f t="shared" si="6"/>
        <v>108.3</v>
      </c>
      <c r="P96" s="31">
        <f t="shared" si="7"/>
        <v>108.3</v>
      </c>
      <c r="Q96" s="74"/>
    </row>
    <row r="97" spans="1:17" s="10" customFormat="1" ht="21" customHeight="1">
      <c r="A97" s="36">
        <v>14</v>
      </c>
      <c r="B97" s="21">
        <v>10</v>
      </c>
      <c r="C97" s="35">
        <v>6</v>
      </c>
      <c r="D97" s="35" t="str">
        <f t="shared" si="9"/>
        <v>0805</v>
      </c>
      <c r="E97" s="35">
        <v>805</v>
      </c>
      <c r="F97" s="21" t="s">
        <v>975</v>
      </c>
      <c r="G97" s="21" t="s">
        <v>653</v>
      </c>
      <c r="H97" s="13">
        <v>75377.924210526311</v>
      </c>
      <c r="I97" s="13">
        <v>80293.940870488324</v>
      </c>
      <c r="J97" s="13">
        <v>81379.657736240901</v>
      </c>
      <c r="K97" s="32">
        <v>76677.18675889328</v>
      </c>
      <c r="L97" s="32">
        <v>78846.048309178746</v>
      </c>
      <c r="M97" s="32">
        <v>82442.460505986877</v>
      </c>
      <c r="N97" s="32">
        <v>84519.81098254933</v>
      </c>
      <c r="O97" s="32">
        <f t="shared" si="6"/>
        <v>86165.623915050775</v>
      </c>
      <c r="P97" s="32">
        <f t="shared" si="7"/>
        <v>89324.335918744255</v>
      </c>
      <c r="Q97" s="74"/>
    </row>
    <row r="98" spans="1:17" ht="15.6" customHeight="1">
      <c r="A98" s="36">
        <v>13</v>
      </c>
      <c r="B98" s="1">
        <v>9</v>
      </c>
      <c r="C98" s="36">
        <v>5</v>
      </c>
      <c r="D98" s="36" t="str">
        <f t="shared" si="9"/>
        <v>0622</v>
      </c>
      <c r="E98" s="36">
        <v>622</v>
      </c>
      <c r="F98" s="1" t="s">
        <v>61</v>
      </c>
      <c r="G98" s="1" t="s">
        <v>657</v>
      </c>
      <c r="H98" s="12">
        <v>8408176</v>
      </c>
      <c r="I98" s="12">
        <v>8385778.5439130403</v>
      </c>
      <c r="J98" s="12">
        <v>9160256.9100000001</v>
      </c>
      <c r="K98" s="31">
        <v>9236975</v>
      </c>
      <c r="L98" s="31">
        <v>8815943.0499999989</v>
      </c>
      <c r="M98" s="31">
        <v>9027012</v>
      </c>
      <c r="N98" s="31">
        <v>8907761</v>
      </c>
      <c r="O98" s="31">
        <f t="shared" si="6"/>
        <v>9749692</v>
      </c>
      <c r="P98" s="31">
        <f t="shared" si="7"/>
        <v>10015158</v>
      </c>
      <c r="Q98" s="74"/>
    </row>
    <row r="99" spans="1:17" ht="15.6" customHeight="1">
      <c r="A99" s="36">
        <v>12</v>
      </c>
      <c r="B99" s="1">
        <v>8</v>
      </c>
      <c r="C99" s="36">
        <v>4</v>
      </c>
      <c r="D99" s="36" t="str">
        <f t="shared" si="9"/>
        <v>0622</v>
      </c>
      <c r="E99" s="36">
        <v>622</v>
      </c>
      <c r="F99" s="1" t="s">
        <v>61</v>
      </c>
      <c r="G99" s="1" t="s">
        <v>970</v>
      </c>
      <c r="H99" s="12">
        <v>136.1</v>
      </c>
      <c r="I99" s="12">
        <v>138.5</v>
      </c>
      <c r="J99" s="12">
        <v>137.1</v>
      </c>
      <c r="K99" s="31">
        <v>134.1</v>
      </c>
      <c r="L99" s="31">
        <v>120.2</v>
      </c>
      <c r="M99" s="31">
        <v>116.5</v>
      </c>
      <c r="N99" s="31">
        <v>108.3</v>
      </c>
      <c r="O99" s="31">
        <f t="shared" si="6"/>
        <v>114.9</v>
      </c>
      <c r="P99" s="31">
        <f t="shared" si="7"/>
        <v>118.75500000000039</v>
      </c>
      <c r="Q99" s="74"/>
    </row>
    <row r="100" spans="1:17" s="10" customFormat="1" ht="21" customHeight="1">
      <c r="A100" s="36">
        <v>14</v>
      </c>
      <c r="B100" s="21">
        <v>10</v>
      </c>
      <c r="C100" s="35">
        <v>6</v>
      </c>
      <c r="D100" s="35" t="str">
        <f t="shared" si="9"/>
        <v>0622</v>
      </c>
      <c r="E100" s="35">
        <v>622</v>
      </c>
      <c r="F100" s="21" t="s">
        <v>61</v>
      </c>
      <c r="G100" s="21" t="s">
        <v>653</v>
      </c>
      <c r="H100" s="13">
        <v>61779.397501836887</v>
      </c>
      <c r="I100" s="13">
        <v>60547.137501177189</v>
      </c>
      <c r="J100" s="13">
        <v>66814.419474835886</v>
      </c>
      <c r="K100" s="32">
        <v>68881.245339299028</v>
      </c>
      <c r="L100" s="32">
        <v>73343.952163061549</v>
      </c>
      <c r="M100" s="32">
        <v>77485.081545064371</v>
      </c>
      <c r="N100" s="32">
        <v>82250.794090489377</v>
      </c>
      <c r="O100" s="32">
        <f t="shared" si="6"/>
        <v>84853.716275021754</v>
      </c>
      <c r="P100" s="32">
        <f t="shared" si="7"/>
        <v>84334.621700138669</v>
      </c>
      <c r="Q100" s="74"/>
    </row>
    <row r="101" spans="1:17" ht="15.6" customHeight="1">
      <c r="A101" s="36">
        <v>13</v>
      </c>
      <c r="B101" s="1">
        <v>9</v>
      </c>
      <c r="C101" s="36">
        <v>5</v>
      </c>
      <c r="D101" s="36" t="str">
        <f t="shared" si="9"/>
        <v>0806</v>
      </c>
      <c r="E101" s="36">
        <v>806</v>
      </c>
      <c r="F101" s="1" t="s">
        <v>976</v>
      </c>
      <c r="G101" s="1" t="s">
        <v>657</v>
      </c>
      <c r="H101" s="12">
        <v>6363563.8800000008</v>
      </c>
      <c r="I101" s="12">
        <v>6405106.9400000004</v>
      </c>
      <c r="J101" s="12">
        <v>6759171.96</v>
      </c>
      <c r="K101" s="31">
        <v>6982777.4299999997</v>
      </c>
      <c r="L101" s="31">
        <v>7563910</v>
      </c>
      <c r="M101" s="31">
        <v>7834589.3199999994</v>
      </c>
      <c r="N101" s="31">
        <v>7939694.2200000007</v>
      </c>
      <c r="O101" s="31">
        <f t="shared" si="6"/>
        <v>8512884.8499999996</v>
      </c>
      <c r="P101" s="31">
        <f t="shared" si="7"/>
        <v>8901868.4399999995</v>
      </c>
      <c r="Q101" s="74"/>
    </row>
    <row r="102" spans="1:17" ht="15.6" customHeight="1">
      <c r="A102" s="36">
        <v>12</v>
      </c>
      <c r="B102" s="1">
        <v>8</v>
      </c>
      <c r="C102" s="36">
        <v>4</v>
      </c>
      <c r="D102" s="36" t="str">
        <f t="shared" si="9"/>
        <v>0806</v>
      </c>
      <c r="E102" s="36">
        <v>806</v>
      </c>
      <c r="F102" s="1" t="s">
        <v>976</v>
      </c>
      <c r="G102" s="1" t="s">
        <v>970</v>
      </c>
      <c r="H102" s="12">
        <v>79</v>
      </c>
      <c r="I102" s="12">
        <v>83.5</v>
      </c>
      <c r="J102" s="12">
        <v>84.5</v>
      </c>
      <c r="K102" s="31">
        <v>86</v>
      </c>
      <c r="L102" s="31">
        <v>86</v>
      </c>
      <c r="M102" s="31">
        <v>85</v>
      </c>
      <c r="N102" s="31">
        <v>82.6</v>
      </c>
      <c r="O102" s="31">
        <f t="shared" si="6"/>
        <v>84</v>
      </c>
      <c r="P102" s="31">
        <f t="shared" si="7"/>
        <v>85.178000000000083</v>
      </c>
      <c r="Q102" s="74"/>
    </row>
    <row r="103" spans="1:17" s="10" customFormat="1" ht="21" customHeight="1">
      <c r="A103" s="36">
        <v>14</v>
      </c>
      <c r="B103" s="21">
        <v>10</v>
      </c>
      <c r="C103" s="35">
        <v>6</v>
      </c>
      <c r="D103" s="35" t="str">
        <f t="shared" si="9"/>
        <v>0806</v>
      </c>
      <c r="E103" s="35">
        <v>806</v>
      </c>
      <c r="F103" s="21" t="s">
        <v>976</v>
      </c>
      <c r="G103" s="21" t="s">
        <v>653</v>
      </c>
      <c r="H103" s="13">
        <v>80551.441518987354</v>
      </c>
      <c r="I103" s="13">
        <v>76707.867544910187</v>
      </c>
      <c r="J103" s="13">
        <v>79990.200710059173</v>
      </c>
      <c r="K103" s="32">
        <v>81195.08639534883</v>
      </c>
      <c r="L103" s="32">
        <v>87952.441860465115</v>
      </c>
      <c r="M103" s="32">
        <v>92171.639058823523</v>
      </c>
      <c r="N103" s="32">
        <v>96122.206053268776</v>
      </c>
      <c r="O103" s="32">
        <f t="shared" si="6"/>
        <v>101343.86726190476</v>
      </c>
      <c r="P103" s="32">
        <f t="shared" si="7"/>
        <v>104509.00983822103</v>
      </c>
      <c r="Q103" s="74"/>
    </row>
    <row r="104" spans="1:17" ht="15.6" customHeight="1">
      <c r="A104" s="36">
        <v>13</v>
      </c>
      <c r="B104" s="1">
        <v>9</v>
      </c>
      <c r="C104" s="36">
        <v>5</v>
      </c>
      <c r="D104" s="36" t="str">
        <f t="shared" ref="D104:D121" si="10">"00"&amp;E104</f>
        <v>0035</v>
      </c>
      <c r="E104" s="36">
        <v>35</v>
      </c>
      <c r="F104" s="1" t="s">
        <v>65</v>
      </c>
      <c r="G104" s="1" t="s">
        <v>657</v>
      </c>
      <c r="H104" s="12">
        <v>381003184.26810056</v>
      </c>
      <c r="I104" s="12">
        <v>391799784.14905322</v>
      </c>
      <c r="J104" s="12">
        <v>393000102.44857782</v>
      </c>
      <c r="K104" s="31">
        <v>434326611.82999986</v>
      </c>
      <c r="L104" s="31">
        <v>451170739.9352864</v>
      </c>
      <c r="M104" s="31">
        <v>463706079.83782411</v>
      </c>
      <c r="N104" s="31">
        <v>481668763.43007052</v>
      </c>
      <c r="O104" s="31">
        <f t="shared" si="6"/>
        <v>498790495.41820675</v>
      </c>
      <c r="P104" s="31">
        <f t="shared" si="7"/>
        <v>547960508.87032676</v>
      </c>
      <c r="Q104" s="74"/>
    </row>
    <row r="105" spans="1:17" ht="15.6" customHeight="1">
      <c r="A105" s="36">
        <v>12</v>
      </c>
      <c r="B105" s="1">
        <v>8</v>
      </c>
      <c r="C105" s="36">
        <v>4</v>
      </c>
      <c r="D105" s="36" t="str">
        <f t="shared" si="10"/>
        <v>0035</v>
      </c>
      <c r="E105" s="36">
        <v>35</v>
      </c>
      <c r="F105" s="1" t="s">
        <v>65</v>
      </c>
      <c r="G105" s="1" t="s">
        <v>970</v>
      </c>
      <c r="H105" s="12">
        <v>4323.7999999999993</v>
      </c>
      <c r="I105" s="12">
        <v>4230.3999999999996</v>
      </c>
      <c r="J105" s="12">
        <v>3955.0059999999999</v>
      </c>
      <c r="K105" s="31">
        <v>4266.0200000000004</v>
      </c>
      <c r="L105" s="31">
        <v>4316.3900000000003</v>
      </c>
      <c r="M105" s="31">
        <v>4406.3999999999996</v>
      </c>
      <c r="N105" s="31">
        <v>4595.5</v>
      </c>
      <c r="O105" s="31">
        <f t="shared" si="6"/>
        <v>4256</v>
      </c>
      <c r="P105" s="31">
        <f t="shared" si="7"/>
        <v>4390.7589999997917</v>
      </c>
      <c r="Q105" s="74"/>
    </row>
    <row r="106" spans="1:17" s="10" customFormat="1" ht="21" customHeight="1">
      <c r="A106" s="36">
        <v>14</v>
      </c>
      <c r="B106" s="21">
        <v>10</v>
      </c>
      <c r="C106" s="35">
        <v>6</v>
      </c>
      <c r="D106" s="35" t="str">
        <f t="shared" si="10"/>
        <v>0035</v>
      </c>
      <c r="E106" s="35">
        <v>35</v>
      </c>
      <c r="F106" s="21" t="s">
        <v>65</v>
      </c>
      <c r="G106" s="21" t="s">
        <v>653</v>
      </c>
      <c r="H106" s="13">
        <v>91477</v>
      </c>
      <c r="I106" s="13">
        <v>97269</v>
      </c>
      <c r="J106" s="13">
        <v>99367.763904423366</v>
      </c>
      <c r="K106" s="32">
        <v>101810.73033647283</v>
      </c>
      <c r="L106" s="32">
        <v>104525.01741855725</v>
      </c>
      <c r="M106" s="32">
        <v>105234.67679689183</v>
      </c>
      <c r="N106" s="32">
        <v>104813.13533458176</v>
      </c>
      <c r="O106" s="32">
        <f t="shared" si="6"/>
        <v>117197.01490089444</v>
      </c>
      <c r="P106" s="32">
        <f t="shared" si="7"/>
        <v>124798.58467985893</v>
      </c>
      <c r="Q106" s="74"/>
    </row>
    <row r="107" spans="1:17" ht="15.6" customHeight="1">
      <c r="A107" s="36">
        <v>13</v>
      </c>
      <c r="B107" s="1">
        <v>9</v>
      </c>
      <c r="C107" s="36">
        <v>5</v>
      </c>
      <c r="D107" s="36" t="str">
        <f t="shared" si="10"/>
        <v>0036</v>
      </c>
      <c r="E107" s="36">
        <v>36</v>
      </c>
      <c r="F107" s="1" t="s">
        <v>67</v>
      </c>
      <c r="G107" s="1" t="s">
        <v>657</v>
      </c>
      <c r="H107" s="12">
        <v>11200018.620000001</v>
      </c>
      <c r="I107" s="12">
        <v>11660452.960000001</v>
      </c>
      <c r="J107" s="12">
        <v>12304662</v>
      </c>
      <c r="K107" s="31">
        <v>12024119.040000001</v>
      </c>
      <c r="L107" s="31">
        <v>12236203.77</v>
      </c>
      <c r="M107" s="31">
        <v>12374661.459999999</v>
      </c>
      <c r="N107" s="31">
        <v>13186684.140000001</v>
      </c>
      <c r="O107" s="31">
        <f t="shared" si="6"/>
        <v>13310689.899999999</v>
      </c>
      <c r="P107" s="31">
        <f t="shared" si="7"/>
        <v>13716600.550000003</v>
      </c>
      <c r="Q107" s="74"/>
    </row>
    <row r="108" spans="1:17" ht="15.6" customHeight="1">
      <c r="A108" s="36">
        <v>12</v>
      </c>
      <c r="B108" s="1">
        <v>8</v>
      </c>
      <c r="C108" s="36">
        <v>4</v>
      </c>
      <c r="D108" s="36" t="str">
        <f t="shared" si="10"/>
        <v>0036</v>
      </c>
      <c r="E108" s="36">
        <v>36</v>
      </c>
      <c r="F108" s="1" t="s">
        <v>67</v>
      </c>
      <c r="G108" s="1" t="s">
        <v>970</v>
      </c>
      <c r="H108" s="12">
        <v>150.5</v>
      </c>
      <c r="I108" s="12">
        <v>147.1</v>
      </c>
      <c r="J108" s="12">
        <v>145.30000000000001</v>
      </c>
      <c r="K108" s="31">
        <v>149.952</v>
      </c>
      <c r="L108" s="31">
        <v>145.4</v>
      </c>
      <c r="M108" s="31">
        <v>142.4</v>
      </c>
      <c r="N108" s="31">
        <v>139.80000000000001</v>
      </c>
      <c r="O108" s="31">
        <f t="shared" si="6"/>
        <v>150</v>
      </c>
      <c r="P108" s="31">
        <f t="shared" si="7"/>
        <v>150.33099999999936</v>
      </c>
      <c r="Q108" s="74"/>
    </row>
    <row r="109" spans="1:17" s="10" customFormat="1" ht="21" customHeight="1">
      <c r="A109" s="36">
        <v>14</v>
      </c>
      <c r="B109" s="21">
        <v>10</v>
      </c>
      <c r="C109" s="35">
        <v>6</v>
      </c>
      <c r="D109" s="35" t="str">
        <f t="shared" si="10"/>
        <v>0036</v>
      </c>
      <c r="E109" s="35">
        <v>36</v>
      </c>
      <c r="F109" s="21" t="s">
        <v>67</v>
      </c>
      <c r="G109" s="21" t="s">
        <v>653</v>
      </c>
      <c r="H109" s="13">
        <v>74418.728372093028</v>
      </c>
      <c r="I109" s="13">
        <v>79268.884840244747</v>
      </c>
      <c r="J109" s="13">
        <v>84684.528561596686</v>
      </c>
      <c r="K109" s="32">
        <v>80186.453265044824</v>
      </c>
      <c r="L109" s="32">
        <v>84155.459215955983</v>
      </c>
      <c r="M109" s="32">
        <v>86900.712499999994</v>
      </c>
      <c r="N109" s="32">
        <v>94325.351502145917</v>
      </c>
      <c r="O109" s="32">
        <f t="shared" si="6"/>
        <v>88737.93266666666</v>
      </c>
      <c r="P109" s="32">
        <f t="shared" si="7"/>
        <v>91242.661526897718</v>
      </c>
      <c r="Q109" s="74"/>
    </row>
    <row r="110" spans="1:17" ht="15.6" customHeight="1">
      <c r="A110" s="36">
        <v>13</v>
      </c>
      <c r="B110" s="1">
        <v>9</v>
      </c>
      <c r="C110" s="36">
        <v>5</v>
      </c>
      <c r="D110" s="36" t="str">
        <f t="shared" si="10"/>
        <v>0038</v>
      </c>
      <c r="E110" s="36">
        <v>38</v>
      </c>
      <c r="F110" s="1" t="s">
        <v>69</v>
      </c>
      <c r="G110" s="1" t="s">
        <v>657</v>
      </c>
      <c r="H110" s="12">
        <v>4747304</v>
      </c>
      <c r="I110" s="12">
        <v>5001980</v>
      </c>
      <c r="J110" s="12">
        <v>5418571</v>
      </c>
      <c r="K110" s="31">
        <v>4933186</v>
      </c>
      <c r="L110" s="31">
        <v>5066868</v>
      </c>
      <c r="M110" s="31">
        <v>5259132</v>
      </c>
      <c r="N110" s="31">
        <v>5328238</v>
      </c>
      <c r="O110" s="31">
        <f t="shared" si="6"/>
        <v>5802449</v>
      </c>
      <c r="P110" s="31">
        <f t="shared" si="7"/>
        <v>5741443</v>
      </c>
      <c r="Q110" s="74"/>
    </row>
    <row r="111" spans="1:17" ht="15.6" customHeight="1">
      <c r="A111" s="36">
        <v>12</v>
      </c>
      <c r="B111" s="1">
        <v>8</v>
      </c>
      <c r="C111" s="36">
        <v>4</v>
      </c>
      <c r="D111" s="36" t="str">
        <f t="shared" si="10"/>
        <v>0038</v>
      </c>
      <c r="E111" s="36">
        <v>38</v>
      </c>
      <c r="F111" s="1" t="s">
        <v>69</v>
      </c>
      <c r="G111" s="1" t="s">
        <v>970</v>
      </c>
      <c r="H111" s="12">
        <v>62.5</v>
      </c>
      <c r="I111" s="12">
        <v>62.9</v>
      </c>
      <c r="J111" s="12">
        <v>62.5</v>
      </c>
      <c r="K111" s="31">
        <v>57.9</v>
      </c>
      <c r="L111" s="31">
        <v>60.7</v>
      </c>
      <c r="M111" s="31">
        <v>65</v>
      </c>
      <c r="N111" s="31">
        <v>65.099999999999994</v>
      </c>
      <c r="O111" s="31">
        <f t="shared" si="6"/>
        <v>69.3</v>
      </c>
      <c r="P111" s="31">
        <f t="shared" si="7"/>
        <v>71.020999999999958</v>
      </c>
      <c r="Q111" s="74"/>
    </row>
    <row r="112" spans="1:17" s="10" customFormat="1" ht="21" customHeight="1">
      <c r="A112" s="36">
        <v>14</v>
      </c>
      <c r="B112" s="21">
        <v>10</v>
      </c>
      <c r="C112" s="35">
        <v>6</v>
      </c>
      <c r="D112" s="35" t="str">
        <f t="shared" si="10"/>
        <v>0038</v>
      </c>
      <c r="E112" s="35">
        <v>38</v>
      </c>
      <c r="F112" s="21" t="s">
        <v>69</v>
      </c>
      <c r="G112" s="21" t="s">
        <v>653</v>
      </c>
      <c r="H112" s="13">
        <v>75956.864000000001</v>
      </c>
      <c r="I112" s="13">
        <v>79522.734499205093</v>
      </c>
      <c r="J112" s="13">
        <v>86697.135999999999</v>
      </c>
      <c r="K112" s="32">
        <v>85201.83074265976</v>
      </c>
      <c r="L112" s="32">
        <v>83473.937397034591</v>
      </c>
      <c r="M112" s="32">
        <v>80909.723076923081</v>
      </c>
      <c r="N112" s="32">
        <v>81846.973886328735</v>
      </c>
      <c r="O112" s="32">
        <f t="shared" si="6"/>
        <v>83729.422799422799</v>
      </c>
      <c r="P112" s="32">
        <f t="shared" si="7"/>
        <v>80841.483504878881</v>
      </c>
      <c r="Q112" s="74"/>
    </row>
    <row r="113" spans="1:17" ht="15.6" customHeight="1">
      <c r="A113" s="36">
        <v>13</v>
      </c>
      <c r="B113" s="1">
        <v>9</v>
      </c>
      <c r="C113" s="36">
        <v>5</v>
      </c>
      <c r="D113" s="36" t="str">
        <f t="shared" si="10"/>
        <v>0039</v>
      </c>
      <c r="E113" s="36">
        <v>39</v>
      </c>
      <c r="F113" s="1" t="s">
        <v>71</v>
      </c>
      <c r="G113" s="1" t="s">
        <v>657</v>
      </c>
      <c r="H113" s="12">
        <v>1574934.9100000001</v>
      </c>
      <c r="I113" s="12">
        <v>1597746</v>
      </c>
      <c r="J113" s="12">
        <v>1515271</v>
      </c>
      <c r="K113" s="31">
        <v>1551334</v>
      </c>
      <c r="L113" s="31">
        <v>1752762</v>
      </c>
      <c r="M113" s="31" t="s">
        <v>1189</v>
      </c>
      <c r="N113" s="31" t="s">
        <v>1189</v>
      </c>
      <c r="O113" s="31" t="str">
        <f t="shared" si="6"/>
        <v>-</v>
      </c>
      <c r="P113" s="31" t="str">
        <f t="shared" si="7"/>
        <v/>
      </c>
      <c r="Q113" s="74"/>
    </row>
    <row r="114" spans="1:17" ht="15.6" customHeight="1">
      <c r="A114" s="36">
        <v>12</v>
      </c>
      <c r="B114" s="1">
        <v>8</v>
      </c>
      <c r="C114" s="36">
        <v>4</v>
      </c>
      <c r="D114" s="36" t="str">
        <f t="shared" si="10"/>
        <v>0039</v>
      </c>
      <c r="E114" s="36">
        <v>39</v>
      </c>
      <c r="F114" s="1" t="s">
        <v>71</v>
      </c>
      <c r="G114" s="1" t="s">
        <v>970</v>
      </c>
      <c r="H114" s="12">
        <v>21.2</v>
      </c>
      <c r="I114" s="12">
        <v>21.5</v>
      </c>
      <c r="J114" s="12">
        <v>20.100000000000001</v>
      </c>
      <c r="K114" s="31">
        <v>19.600000000000001</v>
      </c>
      <c r="L114" s="31">
        <v>22.8</v>
      </c>
      <c r="M114" s="31" t="s">
        <v>1189</v>
      </c>
      <c r="N114" s="31" t="s">
        <v>1189</v>
      </c>
      <c r="O114" s="31" t="str">
        <f t="shared" si="6"/>
        <v>-</v>
      </c>
      <c r="P114" s="31">
        <f t="shared" si="7"/>
        <v>0</v>
      </c>
      <c r="Q114" s="74"/>
    </row>
    <row r="115" spans="1:17" s="10" customFormat="1" ht="21" customHeight="1">
      <c r="A115" s="36">
        <v>14</v>
      </c>
      <c r="B115" s="21">
        <v>10</v>
      </c>
      <c r="C115" s="35">
        <v>6</v>
      </c>
      <c r="D115" s="35" t="str">
        <f t="shared" si="10"/>
        <v>0039</v>
      </c>
      <c r="E115" s="35">
        <v>39</v>
      </c>
      <c r="F115" s="21" t="s">
        <v>71</v>
      </c>
      <c r="G115" s="21" t="s">
        <v>653</v>
      </c>
      <c r="H115" s="13">
        <v>74289.382547169822</v>
      </c>
      <c r="I115" s="13">
        <v>74313.767441860458</v>
      </c>
      <c r="J115" s="13">
        <v>75386.616915422885</v>
      </c>
      <c r="K115" s="32">
        <v>79149.693877551021</v>
      </c>
      <c r="L115" s="32">
        <v>76875.526315789466</v>
      </c>
      <c r="M115" s="32" t="s">
        <v>1189</v>
      </c>
      <c r="N115" s="32" t="s">
        <v>1189</v>
      </c>
      <c r="O115" s="32" t="str">
        <f t="shared" si="6"/>
        <v>-</v>
      </c>
      <c r="P115" s="32" t="str">
        <f t="shared" si="7"/>
        <v>-</v>
      </c>
      <c r="Q115" s="74"/>
    </row>
    <row r="116" spans="1:17" ht="15.6" customHeight="1">
      <c r="A116" s="36">
        <v>13</v>
      </c>
      <c r="B116" s="1">
        <v>9</v>
      </c>
      <c r="C116" s="36">
        <v>5</v>
      </c>
      <c r="D116" s="36" t="str">
        <f t="shared" si="10"/>
        <v>0040</v>
      </c>
      <c r="E116" s="36">
        <v>40</v>
      </c>
      <c r="F116" s="1" t="s">
        <v>73</v>
      </c>
      <c r="G116" s="1" t="s">
        <v>657</v>
      </c>
      <c r="H116" s="12">
        <v>30370433.870000005</v>
      </c>
      <c r="I116" s="12">
        <v>31691855.050000001</v>
      </c>
      <c r="J116" s="12">
        <v>33382817.450000003</v>
      </c>
      <c r="K116" s="31">
        <v>34556891.010000005</v>
      </c>
      <c r="L116" s="31">
        <v>36406327.630000003</v>
      </c>
      <c r="M116" s="31">
        <v>38022824.009999998</v>
      </c>
      <c r="N116" s="31">
        <v>39172633.700000003</v>
      </c>
      <c r="O116" s="31">
        <f t="shared" si="6"/>
        <v>38526874.010000005</v>
      </c>
      <c r="P116" s="31">
        <f t="shared" si="7"/>
        <v>40139772.030000001</v>
      </c>
      <c r="Q116" s="74"/>
    </row>
    <row r="117" spans="1:17" ht="15.6" customHeight="1">
      <c r="A117" s="36">
        <v>12</v>
      </c>
      <c r="B117" s="1">
        <v>8</v>
      </c>
      <c r="C117" s="36">
        <v>4</v>
      </c>
      <c r="D117" s="36" t="str">
        <f t="shared" si="10"/>
        <v>0040</v>
      </c>
      <c r="E117" s="36">
        <v>40</v>
      </c>
      <c r="F117" s="1" t="s">
        <v>73</v>
      </c>
      <c r="G117" s="1" t="s">
        <v>970</v>
      </c>
      <c r="H117" s="12">
        <v>413.00399999999996</v>
      </c>
      <c r="I117" s="12">
        <v>428.9</v>
      </c>
      <c r="J117" s="12">
        <v>411.70400000000001</v>
      </c>
      <c r="K117" s="31">
        <v>432.7</v>
      </c>
      <c r="L117" s="31">
        <v>427.32</v>
      </c>
      <c r="M117" s="31">
        <v>423.9</v>
      </c>
      <c r="N117" s="31">
        <v>434.2</v>
      </c>
      <c r="O117" s="31">
        <f t="shared" si="6"/>
        <v>412.2</v>
      </c>
      <c r="P117" s="31">
        <f t="shared" si="7"/>
        <v>420.72599999999454</v>
      </c>
      <c r="Q117" s="74"/>
    </row>
    <row r="118" spans="1:17" s="10" customFormat="1" ht="21" customHeight="1">
      <c r="A118" s="36">
        <v>14</v>
      </c>
      <c r="B118" s="21">
        <v>10</v>
      </c>
      <c r="C118" s="35">
        <v>6</v>
      </c>
      <c r="D118" s="35" t="str">
        <f t="shared" si="10"/>
        <v>0040</v>
      </c>
      <c r="E118" s="35">
        <v>40</v>
      </c>
      <c r="F118" s="21" t="s">
        <v>73</v>
      </c>
      <c r="G118" s="21" t="s">
        <v>653</v>
      </c>
      <c r="H118" s="13">
        <v>73535.447283803558</v>
      </c>
      <c r="I118" s="13">
        <v>73891.012007460959</v>
      </c>
      <c r="J118" s="13">
        <v>81084.510837883528</v>
      </c>
      <c r="K118" s="32">
        <v>79863.394984978062</v>
      </c>
      <c r="L118" s="32">
        <v>85196.87267153422</v>
      </c>
      <c r="M118" s="32">
        <v>89697.62682236376</v>
      </c>
      <c r="N118" s="32">
        <v>90217.949562413647</v>
      </c>
      <c r="O118" s="32">
        <f t="shared" si="6"/>
        <v>93466.458054342569</v>
      </c>
      <c r="P118" s="32">
        <f t="shared" si="7"/>
        <v>95405.969752286575</v>
      </c>
      <c r="Q118" s="74"/>
    </row>
    <row r="119" spans="1:17" ht="15.6" customHeight="1">
      <c r="A119" s="36">
        <v>13</v>
      </c>
      <c r="B119" s="1">
        <v>9</v>
      </c>
      <c r="C119" s="36">
        <v>5</v>
      </c>
      <c r="D119" s="36" t="str">
        <f t="shared" si="10"/>
        <v>0041</v>
      </c>
      <c r="E119" s="36">
        <v>41</v>
      </c>
      <c r="F119" s="1" t="s">
        <v>75</v>
      </c>
      <c r="G119" s="1" t="s">
        <v>657</v>
      </c>
      <c r="H119" s="12">
        <v>3426525</v>
      </c>
      <c r="I119" s="12">
        <v>3414039.44</v>
      </c>
      <c r="J119" s="12">
        <v>3567529</v>
      </c>
      <c r="K119" s="31">
        <v>3408220</v>
      </c>
      <c r="L119" s="31">
        <v>3599324</v>
      </c>
      <c r="M119" s="31">
        <v>3588352</v>
      </c>
      <c r="N119" s="31">
        <v>3837468</v>
      </c>
      <c r="O119" s="31">
        <f t="shared" si="6"/>
        <v>3944378</v>
      </c>
      <c r="P119" s="31">
        <f t="shared" si="7"/>
        <v>4135787.5399999996</v>
      </c>
      <c r="Q119" s="74"/>
    </row>
    <row r="120" spans="1:17" ht="15.6" customHeight="1">
      <c r="A120" s="36">
        <v>12</v>
      </c>
      <c r="B120" s="1">
        <v>8</v>
      </c>
      <c r="C120" s="36">
        <v>4</v>
      </c>
      <c r="D120" s="36" t="str">
        <f t="shared" si="10"/>
        <v>0041</v>
      </c>
      <c r="E120" s="36">
        <v>41</v>
      </c>
      <c r="F120" s="1" t="s">
        <v>75</v>
      </c>
      <c r="G120" s="1" t="s">
        <v>970</v>
      </c>
      <c r="H120" s="12">
        <v>41.4</v>
      </c>
      <c r="I120" s="12">
        <v>45</v>
      </c>
      <c r="J120" s="12">
        <v>45.2</v>
      </c>
      <c r="K120" s="31">
        <v>43.3</v>
      </c>
      <c r="L120" s="31">
        <v>43</v>
      </c>
      <c r="M120" s="31">
        <v>43.9</v>
      </c>
      <c r="N120" s="31">
        <v>47</v>
      </c>
      <c r="O120" s="31">
        <f t="shared" si="6"/>
        <v>44.800000000000004</v>
      </c>
      <c r="P120" s="31">
        <f t="shared" si="7"/>
        <v>46.801000000000094</v>
      </c>
      <c r="Q120" s="74"/>
    </row>
    <row r="121" spans="1:17" s="10" customFormat="1" ht="21" customHeight="1">
      <c r="A121" s="36">
        <v>14</v>
      </c>
      <c r="B121" s="21">
        <v>10</v>
      </c>
      <c r="C121" s="35">
        <v>6</v>
      </c>
      <c r="D121" s="35" t="str">
        <f t="shared" si="10"/>
        <v>0041</v>
      </c>
      <c r="E121" s="35">
        <v>41</v>
      </c>
      <c r="F121" s="21" t="s">
        <v>75</v>
      </c>
      <c r="G121" s="21" t="s">
        <v>653</v>
      </c>
      <c r="H121" s="13">
        <v>82766.304347826095</v>
      </c>
      <c r="I121" s="13">
        <v>75867.54311111111</v>
      </c>
      <c r="J121" s="13">
        <v>78927.632743362832</v>
      </c>
      <c r="K121" s="32">
        <v>78711.778290993083</v>
      </c>
      <c r="L121" s="32">
        <v>83705.209302325587</v>
      </c>
      <c r="M121" s="32">
        <v>81739.225512528472</v>
      </c>
      <c r="N121" s="32">
        <v>81648.255319148942</v>
      </c>
      <c r="O121" s="32">
        <f t="shared" si="6"/>
        <v>88044.151785714275</v>
      </c>
      <c r="P121" s="32">
        <f t="shared" si="7"/>
        <v>88369.640392299116</v>
      </c>
      <c r="Q121" s="74"/>
    </row>
    <row r="122" spans="1:17" ht="15.6" customHeight="1">
      <c r="A122" s="36">
        <v>13</v>
      </c>
      <c r="B122" s="1">
        <v>9</v>
      </c>
      <c r="C122" s="36">
        <v>5</v>
      </c>
      <c r="D122" s="36" t="str">
        <f>"0"&amp;E122</f>
        <v>0625</v>
      </c>
      <c r="E122" s="36">
        <v>625</v>
      </c>
      <c r="F122" s="1" t="s">
        <v>77</v>
      </c>
      <c r="G122" s="1" t="s">
        <v>657</v>
      </c>
      <c r="H122" s="12">
        <v>26985881</v>
      </c>
      <c r="I122" s="12">
        <v>26779838</v>
      </c>
      <c r="J122" s="12">
        <v>27741125.57</v>
      </c>
      <c r="K122" s="31">
        <v>28255048.84</v>
      </c>
      <c r="L122" s="31">
        <v>28870593.57</v>
      </c>
      <c r="M122" s="31">
        <v>29820742.829999998</v>
      </c>
      <c r="N122" s="31">
        <v>30730475</v>
      </c>
      <c r="O122" s="31">
        <f t="shared" si="6"/>
        <v>31884713</v>
      </c>
      <c r="P122" s="31">
        <f t="shared" si="7"/>
        <v>33106800.34</v>
      </c>
      <c r="Q122" s="74"/>
    </row>
    <row r="123" spans="1:17" ht="15.6" customHeight="1">
      <c r="A123" s="36">
        <v>12</v>
      </c>
      <c r="B123" s="1">
        <v>8</v>
      </c>
      <c r="C123" s="36">
        <v>4</v>
      </c>
      <c r="D123" s="36" t="str">
        <f>"0"&amp;E123</f>
        <v>0625</v>
      </c>
      <c r="E123" s="36">
        <v>625</v>
      </c>
      <c r="F123" s="1" t="s">
        <v>77</v>
      </c>
      <c r="G123" s="1" t="s">
        <v>970</v>
      </c>
      <c r="H123" s="12">
        <v>327.7</v>
      </c>
      <c r="I123" s="12">
        <v>335.3</v>
      </c>
      <c r="J123" s="12">
        <v>335.2</v>
      </c>
      <c r="K123" s="31">
        <v>330.9</v>
      </c>
      <c r="L123" s="31">
        <v>334.041</v>
      </c>
      <c r="M123" s="31">
        <v>336.7</v>
      </c>
      <c r="N123" s="31">
        <v>331.8</v>
      </c>
      <c r="O123" s="31">
        <f t="shared" si="6"/>
        <v>336.5</v>
      </c>
      <c r="P123" s="31">
        <f t="shared" si="7"/>
        <v>344.38800000000037</v>
      </c>
      <c r="Q123" s="74"/>
    </row>
    <row r="124" spans="1:17" s="10" customFormat="1" ht="21" customHeight="1">
      <c r="A124" s="36">
        <v>14</v>
      </c>
      <c r="B124" s="21">
        <v>10</v>
      </c>
      <c r="C124" s="35">
        <v>6</v>
      </c>
      <c r="D124" s="35" t="str">
        <f>"0"&amp;E124</f>
        <v>0625</v>
      </c>
      <c r="E124" s="35">
        <v>625</v>
      </c>
      <c r="F124" s="21" t="s">
        <v>77</v>
      </c>
      <c r="G124" s="21" t="s">
        <v>653</v>
      </c>
      <c r="H124" s="13">
        <v>82349.346963686301</v>
      </c>
      <c r="I124" s="13">
        <v>79868.291082612588</v>
      </c>
      <c r="J124" s="13">
        <v>82759.921151551316</v>
      </c>
      <c r="K124" s="32">
        <v>85388.482441825327</v>
      </c>
      <c r="L124" s="32">
        <v>86428.293443020462</v>
      </c>
      <c r="M124" s="32">
        <v>88567.69477279477</v>
      </c>
      <c r="N124" s="32">
        <v>92617.465340566603</v>
      </c>
      <c r="O124" s="32">
        <f t="shared" si="6"/>
        <v>94753.976225854378</v>
      </c>
      <c r="P124" s="32">
        <f t="shared" si="7"/>
        <v>96132.270404311304</v>
      </c>
      <c r="Q124" s="74"/>
    </row>
    <row r="125" spans="1:17" ht="15.6" customHeight="1">
      <c r="A125" s="36">
        <v>13</v>
      </c>
      <c r="B125" s="1">
        <v>9</v>
      </c>
      <c r="C125" s="36">
        <v>5</v>
      </c>
      <c r="D125" s="36" t="str">
        <f>"00"&amp;E125</f>
        <v>0043</v>
      </c>
      <c r="E125" s="36">
        <v>43</v>
      </c>
      <c r="F125" s="1" t="s">
        <v>79</v>
      </c>
      <c r="G125" s="1" t="s">
        <v>657</v>
      </c>
      <c r="H125" s="12">
        <v>1766854</v>
      </c>
      <c r="I125" s="12">
        <v>1841401</v>
      </c>
      <c r="J125" s="12">
        <v>1943446</v>
      </c>
      <c r="K125" s="31">
        <v>1984445</v>
      </c>
      <c r="L125" s="31">
        <v>1997193</v>
      </c>
      <c r="M125" s="31">
        <v>2017768</v>
      </c>
      <c r="N125" s="31">
        <v>2226401</v>
      </c>
      <c r="O125" s="31">
        <f t="shared" si="6"/>
        <v>2264894</v>
      </c>
      <c r="P125" s="31">
        <f t="shared" si="7"/>
        <v>2411513</v>
      </c>
      <c r="Q125" s="74"/>
    </row>
    <row r="126" spans="1:17" ht="15.6" customHeight="1">
      <c r="A126" s="36">
        <v>12</v>
      </c>
      <c r="B126" s="1">
        <v>8</v>
      </c>
      <c r="C126" s="36">
        <v>4</v>
      </c>
      <c r="D126" s="36" t="str">
        <f>"00"&amp;E126</f>
        <v>0043</v>
      </c>
      <c r="E126" s="36">
        <v>43</v>
      </c>
      <c r="F126" s="1" t="s">
        <v>79</v>
      </c>
      <c r="G126" s="1" t="s">
        <v>970</v>
      </c>
      <c r="H126" s="12">
        <v>27.9</v>
      </c>
      <c r="I126" s="12">
        <v>26.6</v>
      </c>
      <c r="J126" s="12">
        <v>26.4</v>
      </c>
      <c r="K126" s="31">
        <v>26.3</v>
      </c>
      <c r="L126" s="31">
        <v>25.4</v>
      </c>
      <c r="M126" s="31">
        <v>25.3</v>
      </c>
      <c r="N126" s="31">
        <v>24.9</v>
      </c>
      <c r="O126" s="31">
        <f t="shared" si="6"/>
        <v>26.3</v>
      </c>
      <c r="P126" s="31">
        <f t="shared" si="7"/>
        <v>26.299999999999994</v>
      </c>
      <c r="Q126" s="74"/>
    </row>
    <row r="127" spans="1:17" s="10" customFormat="1" ht="21" customHeight="1">
      <c r="A127" s="36">
        <v>14</v>
      </c>
      <c r="B127" s="21">
        <v>10</v>
      </c>
      <c r="C127" s="35">
        <v>6</v>
      </c>
      <c r="D127" s="35" t="str">
        <f>"00"&amp;E127</f>
        <v>0043</v>
      </c>
      <c r="E127" s="35">
        <v>43</v>
      </c>
      <c r="F127" s="21" t="s">
        <v>79</v>
      </c>
      <c r="G127" s="21" t="s">
        <v>653</v>
      </c>
      <c r="H127" s="13">
        <v>63328.10035842294</v>
      </c>
      <c r="I127" s="13">
        <v>69225.60150375939</v>
      </c>
      <c r="J127" s="13">
        <v>73615.378787878799</v>
      </c>
      <c r="K127" s="32">
        <v>75454.182509505699</v>
      </c>
      <c r="L127" s="32">
        <v>78629.645669291349</v>
      </c>
      <c r="M127" s="32">
        <v>79753.675889328064</v>
      </c>
      <c r="N127" s="32">
        <v>89413.694779116471</v>
      </c>
      <c r="O127" s="32">
        <f t="shared" si="6"/>
        <v>86117.642585551323</v>
      </c>
      <c r="P127" s="32">
        <f t="shared" si="7"/>
        <v>91692.509505703449</v>
      </c>
      <c r="Q127" s="74"/>
    </row>
    <row r="128" spans="1:17" ht="15.6" customHeight="1">
      <c r="A128" s="36">
        <v>13</v>
      </c>
      <c r="B128" s="1">
        <v>9</v>
      </c>
      <c r="C128" s="36">
        <v>5</v>
      </c>
      <c r="D128" s="36" t="str">
        <f t="shared" ref="D128:D133" si="11">"0"&amp;E128</f>
        <v>0910</v>
      </c>
      <c r="E128" s="36">
        <v>910</v>
      </c>
      <c r="F128" s="1" t="s">
        <v>81</v>
      </c>
      <c r="G128" s="1" t="s">
        <v>657</v>
      </c>
      <c r="H128" s="12">
        <v>2198542.52</v>
      </c>
      <c r="I128" s="12">
        <v>2290115.02</v>
      </c>
      <c r="J128" s="12">
        <v>2413616.52</v>
      </c>
      <c r="K128" s="31">
        <v>2492102.54</v>
      </c>
      <c r="L128" s="31">
        <v>2526744.59</v>
      </c>
      <c r="M128" s="31">
        <v>2615402.61</v>
      </c>
      <c r="N128" s="31">
        <v>2679245.27</v>
      </c>
      <c r="O128" s="31">
        <f t="shared" si="6"/>
        <v>2914127.4799999995</v>
      </c>
      <c r="P128" s="31">
        <f t="shared" si="7"/>
        <v>3388840.1000000006</v>
      </c>
      <c r="Q128" s="74"/>
    </row>
    <row r="129" spans="1:17" ht="15.6" customHeight="1">
      <c r="A129" s="36">
        <v>12</v>
      </c>
      <c r="B129" s="1">
        <v>8</v>
      </c>
      <c r="C129" s="36">
        <v>4</v>
      </c>
      <c r="D129" s="36" t="str">
        <f t="shared" si="11"/>
        <v>0910</v>
      </c>
      <c r="E129" s="36">
        <v>910</v>
      </c>
      <c r="F129" s="1" t="s">
        <v>81</v>
      </c>
      <c r="G129" s="1" t="s">
        <v>970</v>
      </c>
      <c r="H129" s="12">
        <v>33.200000000000003</v>
      </c>
      <c r="I129" s="12">
        <v>34.200000000000003</v>
      </c>
      <c r="J129" s="12">
        <v>34.799999999999997</v>
      </c>
      <c r="K129" s="31">
        <v>35.6</v>
      </c>
      <c r="L129" s="31">
        <v>34.6</v>
      </c>
      <c r="M129" s="31">
        <v>35.200000000000003</v>
      </c>
      <c r="N129" s="31">
        <v>35.200000000000003</v>
      </c>
      <c r="O129" s="31">
        <f t="shared" si="6"/>
        <v>36.800000000000004</v>
      </c>
      <c r="P129" s="31">
        <f t="shared" si="7"/>
        <v>47.99500000000004</v>
      </c>
      <c r="Q129" s="74"/>
    </row>
    <row r="130" spans="1:17" s="10" customFormat="1" ht="21" customHeight="1">
      <c r="A130" s="36">
        <v>14</v>
      </c>
      <c r="B130" s="21">
        <v>10</v>
      </c>
      <c r="C130" s="35">
        <v>6</v>
      </c>
      <c r="D130" s="35" t="str">
        <f t="shared" si="11"/>
        <v>0910</v>
      </c>
      <c r="E130" s="35">
        <v>910</v>
      </c>
      <c r="F130" s="21" t="s">
        <v>81</v>
      </c>
      <c r="G130" s="21" t="s">
        <v>653</v>
      </c>
      <c r="H130" s="13">
        <v>66221.160240963844</v>
      </c>
      <c r="I130" s="13">
        <v>66962.427485380118</v>
      </c>
      <c r="J130" s="13">
        <v>69356.796551724139</v>
      </c>
      <c r="K130" s="32">
        <v>70002.880337078648</v>
      </c>
      <c r="L130" s="32">
        <v>73027.300289017337</v>
      </c>
      <c r="M130" s="32">
        <v>74301.210511363621</v>
      </c>
      <c r="N130" s="32">
        <v>76114.922443181815</v>
      </c>
      <c r="O130" s="32">
        <f t="shared" si="6"/>
        <v>79188.246739130409</v>
      </c>
      <c r="P130" s="32">
        <f t="shared" si="7"/>
        <v>70608.190436503748</v>
      </c>
      <c r="Q130" s="74"/>
    </row>
    <row r="131" spans="1:17" ht="15.6" customHeight="1">
      <c r="A131" s="36">
        <v>13</v>
      </c>
      <c r="B131" s="1">
        <v>9</v>
      </c>
      <c r="C131" s="36">
        <v>5</v>
      </c>
      <c r="D131" s="36" t="str">
        <f t="shared" si="11"/>
        <v>0810</v>
      </c>
      <c r="E131" s="36">
        <v>810</v>
      </c>
      <c r="F131" s="1" t="s">
        <v>977</v>
      </c>
      <c r="G131" s="1" t="s">
        <v>657</v>
      </c>
      <c r="H131" s="12">
        <v>8434844.5600000005</v>
      </c>
      <c r="I131" s="12">
        <v>8940007.4700000007</v>
      </c>
      <c r="J131" s="12">
        <v>8790695</v>
      </c>
      <c r="K131" s="31">
        <v>9193862</v>
      </c>
      <c r="L131" s="31">
        <v>9431431</v>
      </c>
      <c r="M131" s="31">
        <v>9848246</v>
      </c>
      <c r="N131" s="31">
        <v>10058370</v>
      </c>
      <c r="O131" s="31">
        <f t="shared" si="6"/>
        <v>10562892</v>
      </c>
      <c r="P131" s="31">
        <f t="shared" si="7"/>
        <v>10589342</v>
      </c>
      <c r="Q131" s="74"/>
    </row>
    <row r="132" spans="1:17" ht="15.6" customHeight="1">
      <c r="A132" s="36">
        <v>12</v>
      </c>
      <c r="B132" s="1">
        <v>8</v>
      </c>
      <c r="C132" s="36">
        <v>4</v>
      </c>
      <c r="D132" s="36" t="str">
        <f t="shared" si="11"/>
        <v>0810</v>
      </c>
      <c r="E132" s="36">
        <v>810</v>
      </c>
      <c r="F132" s="1" t="s">
        <v>977</v>
      </c>
      <c r="G132" s="1" t="s">
        <v>970</v>
      </c>
      <c r="H132" s="12">
        <v>104.5</v>
      </c>
      <c r="I132" s="12">
        <v>104.5</v>
      </c>
      <c r="J132" s="12">
        <v>99.699999999999989</v>
      </c>
      <c r="K132" s="31">
        <v>101.15</v>
      </c>
      <c r="L132" s="31">
        <v>102.95</v>
      </c>
      <c r="M132" s="31">
        <v>105.62</v>
      </c>
      <c r="N132" s="31">
        <v>106.12</v>
      </c>
      <c r="O132" s="31">
        <f t="shared" si="6"/>
        <v>111.97</v>
      </c>
      <c r="P132" s="31">
        <f t="shared" si="7"/>
        <v>109.91600000000001</v>
      </c>
      <c r="Q132" s="74"/>
    </row>
    <row r="133" spans="1:17" s="10" customFormat="1" ht="21" customHeight="1">
      <c r="A133" s="36">
        <v>14</v>
      </c>
      <c r="B133" s="21">
        <v>10</v>
      </c>
      <c r="C133" s="35">
        <v>6</v>
      </c>
      <c r="D133" s="35" t="str">
        <f t="shared" si="11"/>
        <v>0810</v>
      </c>
      <c r="E133" s="35">
        <v>810</v>
      </c>
      <c r="F133" s="21" t="s">
        <v>977</v>
      </c>
      <c r="G133" s="21" t="s">
        <v>653</v>
      </c>
      <c r="H133" s="13">
        <v>80716.215885167476</v>
      </c>
      <c r="I133" s="13">
        <v>85550.310717703353</v>
      </c>
      <c r="J133" s="13">
        <v>88171.464393179544</v>
      </c>
      <c r="K133" s="32">
        <v>90893.346515076613</v>
      </c>
      <c r="L133" s="32">
        <v>91611.762991743555</v>
      </c>
      <c r="M133" s="32">
        <v>93242.245786782805</v>
      </c>
      <c r="N133" s="32">
        <v>94782.981530343008</v>
      </c>
      <c r="O133" s="32">
        <f t="shared" si="6"/>
        <v>94336.804501205683</v>
      </c>
      <c r="P133" s="32">
        <f t="shared" si="7"/>
        <v>96340.314421922187</v>
      </c>
      <c r="Q133" s="74"/>
    </row>
    <row r="134" spans="1:17" ht="15.6" customHeight="1">
      <c r="A134" s="36">
        <v>13</v>
      </c>
      <c r="B134" s="1">
        <v>9</v>
      </c>
      <c r="C134" s="36">
        <v>5</v>
      </c>
      <c r="D134" s="36" t="str">
        <f t="shared" ref="D134:D151" si="12">"00"&amp;E134</f>
        <v>0044</v>
      </c>
      <c r="E134" s="36">
        <v>44</v>
      </c>
      <c r="F134" s="1" t="s">
        <v>85</v>
      </c>
      <c r="G134" s="1" t="s">
        <v>657</v>
      </c>
      <c r="H134" s="12">
        <v>91426337.570000008</v>
      </c>
      <c r="I134" s="12">
        <v>91526588.314999998</v>
      </c>
      <c r="J134" s="12">
        <v>96802988.330000013</v>
      </c>
      <c r="K134" s="31">
        <v>97396208.329999998</v>
      </c>
      <c r="L134" s="31">
        <v>100366525.81999998</v>
      </c>
      <c r="M134" s="31">
        <v>101393355.98000002</v>
      </c>
      <c r="N134" s="31">
        <v>101375149.13999999</v>
      </c>
      <c r="O134" s="31">
        <f t="shared" si="6"/>
        <v>112434564.17999999</v>
      </c>
      <c r="P134" s="31">
        <f t="shared" si="7"/>
        <v>0</v>
      </c>
      <c r="Q134" s="74"/>
    </row>
    <row r="135" spans="1:17" ht="15.6" customHeight="1">
      <c r="A135" s="36">
        <v>12</v>
      </c>
      <c r="B135" s="1">
        <v>8</v>
      </c>
      <c r="C135" s="36">
        <v>4</v>
      </c>
      <c r="D135" s="36" t="str">
        <f t="shared" si="12"/>
        <v>0044</v>
      </c>
      <c r="E135" s="36">
        <v>44</v>
      </c>
      <c r="F135" s="1" t="s">
        <v>85</v>
      </c>
      <c r="G135" s="1" t="s">
        <v>970</v>
      </c>
      <c r="H135" s="12">
        <v>1146.8</v>
      </c>
      <c r="I135" s="12">
        <v>1085.8990000000001</v>
      </c>
      <c r="J135" s="12">
        <v>1078.8860000000002</v>
      </c>
      <c r="K135" s="31">
        <v>1012.7040000000001</v>
      </c>
      <c r="L135" s="31">
        <v>997.89400000000001</v>
      </c>
      <c r="M135" s="31">
        <v>1025.7</v>
      </c>
      <c r="N135" s="31">
        <v>986.2</v>
      </c>
      <c r="O135" s="31">
        <f t="shared" si="6"/>
        <v>1112.5</v>
      </c>
      <c r="P135" s="31">
        <f t="shared" si="7"/>
        <v>1115.9840000000193</v>
      </c>
      <c r="Q135" s="74"/>
    </row>
    <row r="136" spans="1:17" s="10" customFormat="1" ht="21" customHeight="1">
      <c r="A136" s="36">
        <v>14</v>
      </c>
      <c r="B136" s="21">
        <v>10</v>
      </c>
      <c r="C136" s="35">
        <v>6</v>
      </c>
      <c r="D136" s="35" t="str">
        <f t="shared" si="12"/>
        <v>0044</v>
      </c>
      <c r="E136" s="35">
        <v>44</v>
      </c>
      <c r="F136" s="21" t="s">
        <v>85</v>
      </c>
      <c r="G136" s="21" t="s">
        <v>653</v>
      </c>
      <c r="H136" s="13">
        <v>79723.001020230222</v>
      </c>
      <c r="I136" s="13">
        <v>84286.465237558921</v>
      </c>
      <c r="J136" s="13">
        <v>89724.946222307073</v>
      </c>
      <c r="K136" s="32">
        <v>96174.40864260435</v>
      </c>
      <c r="L136" s="32">
        <v>100578.3438120682</v>
      </c>
      <c r="M136" s="32">
        <v>98852.838042312578</v>
      </c>
      <c r="N136" s="32">
        <v>102793.70223078481</v>
      </c>
      <c r="O136" s="32">
        <f t="shared" si="6"/>
        <v>101064.77679101123</v>
      </c>
      <c r="P136" s="32">
        <f t="shared" si="7"/>
        <v>0</v>
      </c>
      <c r="Q136" s="74"/>
    </row>
    <row r="137" spans="1:17" ht="15.6" customHeight="1">
      <c r="A137" s="36">
        <v>13</v>
      </c>
      <c r="B137" s="1">
        <v>9</v>
      </c>
      <c r="C137" s="36">
        <v>5</v>
      </c>
      <c r="D137" s="36" t="str">
        <f t="shared" si="12"/>
        <v>0045</v>
      </c>
      <c r="E137" s="36">
        <v>45</v>
      </c>
      <c r="F137" s="1" t="s">
        <v>87</v>
      </c>
      <c r="G137" s="1" t="s">
        <v>657</v>
      </c>
      <c r="H137" s="12">
        <v>1572046</v>
      </c>
      <c r="I137" s="12">
        <v>1573957</v>
      </c>
      <c r="J137" s="12">
        <v>1560513</v>
      </c>
      <c r="K137" s="31">
        <v>1627842</v>
      </c>
      <c r="L137" s="31">
        <v>1723245</v>
      </c>
      <c r="M137" s="31">
        <v>1768587</v>
      </c>
      <c r="N137" s="31">
        <v>1608613</v>
      </c>
      <c r="O137" s="31">
        <f t="shared" si="6"/>
        <v>1823807</v>
      </c>
      <c r="P137" s="31">
        <f t="shared" si="7"/>
        <v>1731974.2899999998</v>
      </c>
      <c r="Q137" s="74"/>
    </row>
    <row r="138" spans="1:17" ht="15.6" customHeight="1">
      <c r="A138" s="36">
        <v>12</v>
      </c>
      <c r="B138" s="1">
        <v>8</v>
      </c>
      <c r="C138" s="36">
        <v>4</v>
      </c>
      <c r="D138" s="36" t="str">
        <f t="shared" si="12"/>
        <v>0045</v>
      </c>
      <c r="E138" s="36">
        <v>45</v>
      </c>
      <c r="F138" s="1" t="s">
        <v>87</v>
      </c>
      <c r="G138" s="1" t="s">
        <v>970</v>
      </c>
      <c r="H138" s="12">
        <v>25.1</v>
      </c>
      <c r="I138" s="12">
        <v>24.3</v>
      </c>
      <c r="J138" s="12">
        <v>24.2</v>
      </c>
      <c r="K138" s="31">
        <v>23.8</v>
      </c>
      <c r="L138" s="31">
        <v>22.9</v>
      </c>
      <c r="M138" s="31">
        <v>22.6</v>
      </c>
      <c r="N138" s="31">
        <v>22.1</v>
      </c>
      <c r="O138" s="31">
        <f t="shared" si="6"/>
        <v>22.900000000000002</v>
      </c>
      <c r="P138" s="31">
        <f t="shared" si="7"/>
        <v>23.899999999999963</v>
      </c>
      <c r="Q138" s="74"/>
    </row>
    <row r="139" spans="1:17" s="10" customFormat="1" ht="21" customHeight="1">
      <c r="A139" s="36">
        <v>14</v>
      </c>
      <c r="B139" s="21">
        <v>10</v>
      </c>
      <c r="C139" s="35">
        <v>6</v>
      </c>
      <c r="D139" s="35" t="str">
        <f t="shared" si="12"/>
        <v>0045</v>
      </c>
      <c r="E139" s="35">
        <v>45</v>
      </c>
      <c r="F139" s="21" t="s">
        <v>87</v>
      </c>
      <c r="G139" s="21" t="s">
        <v>653</v>
      </c>
      <c r="H139" s="13">
        <v>62631.314741035851</v>
      </c>
      <c r="I139" s="13">
        <v>64771.893004115227</v>
      </c>
      <c r="J139" s="13">
        <v>64484.008264462813</v>
      </c>
      <c r="K139" s="32">
        <v>68396.722689075628</v>
      </c>
      <c r="L139" s="32">
        <v>75250.873362445418</v>
      </c>
      <c r="M139" s="32">
        <v>78256.061946902657</v>
      </c>
      <c r="N139" s="32">
        <v>72787.918552036193</v>
      </c>
      <c r="O139" s="32">
        <f t="shared" ref="O139:O202" si="13">IFERROR(VLOOKUP($E139, summary, $B139, FALSE), 0)</f>
        <v>79642.227074235794</v>
      </c>
      <c r="P139" s="32">
        <f t="shared" ref="P139:P202" si="14">IFERROR(VLOOKUP($E139, summary, $A139, FALSE), 0)</f>
        <v>72467.543514644451</v>
      </c>
      <c r="Q139" s="74"/>
    </row>
    <row r="140" spans="1:17" ht="15.6" customHeight="1">
      <c r="A140" s="36">
        <v>13</v>
      </c>
      <c r="B140" s="1">
        <v>9</v>
      </c>
      <c r="C140" s="36">
        <v>5</v>
      </c>
      <c r="D140" s="36" t="str">
        <f t="shared" si="12"/>
        <v>0046</v>
      </c>
      <c r="E140" s="36">
        <v>46</v>
      </c>
      <c r="F140" s="1" t="s">
        <v>89</v>
      </c>
      <c r="G140" s="1" t="s">
        <v>657</v>
      </c>
      <c r="H140" s="12">
        <v>53174888.429999992</v>
      </c>
      <c r="I140" s="12">
        <v>56142695</v>
      </c>
      <c r="J140" s="12">
        <v>61973456.229999997</v>
      </c>
      <c r="K140" s="31">
        <v>60085735</v>
      </c>
      <c r="L140" s="31">
        <v>63684809</v>
      </c>
      <c r="M140" s="31">
        <v>66497541</v>
      </c>
      <c r="N140" s="31">
        <v>68241445</v>
      </c>
      <c r="O140" s="31">
        <f t="shared" si="13"/>
        <v>65417798</v>
      </c>
      <c r="P140" s="31">
        <f t="shared" si="14"/>
        <v>70749761.029999971</v>
      </c>
      <c r="Q140" s="74"/>
    </row>
    <row r="141" spans="1:17" ht="15.6" customHeight="1">
      <c r="A141" s="36">
        <v>12</v>
      </c>
      <c r="B141" s="1">
        <v>8</v>
      </c>
      <c r="C141" s="36">
        <v>4</v>
      </c>
      <c r="D141" s="36" t="str">
        <f t="shared" si="12"/>
        <v>0046</v>
      </c>
      <c r="E141" s="36">
        <v>46</v>
      </c>
      <c r="F141" s="1" t="s">
        <v>89</v>
      </c>
      <c r="G141" s="1" t="s">
        <v>970</v>
      </c>
      <c r="H141" s="12">
        <v>581.1</v>
      </c>
      <c r="I141" s="12">
        <v>599.00099999999998</v>
      </c>
      <c r="J141" s="12">
        <v>611.1</v>
      </c>
      <c r="K141" s="31">
        <v>631.101</v>
      </c>
      <c r="L141" s="31">
        <v>645.79999999999995</v>
      </c>
      <c r="M141" s="31">
        <v>664.7</v>
      </c>
      <c r="N141" s="31">
        <v>674.6</v>
      </c>
      <c r="O141" s="31">
        <f t="shared" si="13"/>
        <v>627.4</v>
      </c>
      <c r="P141" s="31">
        <f t="shared" si="14"/>
        <v>607.03599999999335</v>
      </c>
      <c r="Q141" s="74"/>
    </row>
    <row r="142" spans="1:17" s="10" customFormat="1" ht="21" customHeight="1">
      <c r="A142" s="36">
        <v>14</v>
      </c>
      <c r="B142" s="21">
        <v>10</v>
      </c>
      <c r="C142" s="35">
        <v>6</v>
      </c>
      <c r="D142" s="35" t="str">
        <f t="shared" si="12"/>
        <v>0046</v>
      </c>
      <c r="E142" s="35">
        <v>46</v>
      </c>
      <c r="F142" s="21" t="s">
        <v>89</v>
      </c>
      <c r="G142" s="21" t="s">
        <v>653</v>
      </c>
      <c r="H142" s="13">
        <v>91507.293804852845</v>
      </c>
      <c r="I142" s="13">
        <v>93727.214144884565</v>
      </c>
      <c r="J142" s="13">
        <v>101412.95406643757</v>
      </c>
      <c r="K142" s="32">
        <v>95207.795582640494</v>
      </c>
      <c r="L142" s="32">
        <v>98613.826262000628</v>
      </c>
      <c r="M142" s="32">
        <v>100041.43372950202</v>
      </c>
      <c r="N142" s="32">
        <v>101158.38274533056</v>
      </c>
      <c r="O142" s="32">
        <f t="shared" si="13"/>
        <v>104268.08734459676</v>
      </c>
      <c r="P142" s="32">
        <f t="shared" si="14"/>
        <v>116549.53088449572</v>
      </c>
      <c r="Q142" s="74"/>
    </row>
    <row r="143" spans="1:17" ht="15.6" customHeight="1">
      <c r="A143" s="36">
        <v>13</v>
      </c>
      <c r="B143" s="1">
        <v>9</v>
      </c>
      <c r="C143" s="36">
        <v>5</v>
      </c>
      <c r="D143" s="36" t="str">
        <f t="shared" si="12"/>
        <v>0048</v>
      </c>
      <c r="E143" s="36">
        <v>48</v>
      </c>
      <c r="F143" s="1" t="s">
        <v>91</v>
      </c>
      <c r="G143" s="1" t="s">
        <v>657</v>
      </c>
      <c r="H143" s="12">
        <v>27776063.989999998</v>
      </c>
      <c r="I143" s="12">
        <v>29737100.639999997</v>
      </c>
      <c r="J143" s="12">
        <v>31544307.780000005</v>
      </c>
      <c r="K143" s="31">
        <v>32063224.260000002</v>
      </c>
      <c r="L143" s="31">
        <v>31371821.670000002</v>
      </c>
      <c r="M143" s="31">
        <v>31354718</v>
      </c>
      <c r="N143" s="31">
        <v>31257450</v>
      </c>
      <c r="O143" s="31">
        <f t="shared" si="13"/>
        <v>31778812</v>
      </c>
      <c r="P143" s="31">
        <f t="shared" si="14"/>
        <v>33507495</v>
      </c>
      <c r="Q143" s="74"/>
    </row>
    <row r="144" spans="1:17" ht="15.6" customHeight="1">
      <c r="A144" s="36">
        <v>12</v>
      </c>
      <c r="B144" s="1">
        <v>8</v>
      </c>
      <c r="C144" s="36">
        <v>4</v>
      </c>
      <c r="D144" s="36" t="str">
        <f t="shared" si="12"/>
        <v>0048</v>
      </c>
      <c r="E144" s="36">
        <v>48</v>
      </c>
      <c r="F144" s="1" t="s">
        <v>91</v>
      </c>
      <c r="G144" s="1" t="s">
        <v>970</v>
      </c>
      <c r="H144" s="12">
        <v>307.00099999999998</v>
      </c>
      <c r="I144" s="12">
        <v>313.08099999999996</v>
      </c>
      <c r="J144" s="12">
        <v>309.7</v>
      </c>
      <c r="K144" s="31">
        <v>325.59999999999997</v>
      </c>
      <c r="L144" s="31">
        <v>315.89999999999998</v>
      </c>
      <c r="M144" s="31">
        <v>311.5</v>
      </c>
      <c r="N144" s="31">
        <v>315.39999999999998</v>
      </c>
      <c r="O144" s="31">
        <f t="shared" si="13"/>
        <v>310.90000000000003</v>
      </c>
      <c r="P144" s="31">
        <f t="shared" si="14"/>
        <v>321.05899999999741</v>
      </c>
      <c r="Q144" s="74"/>
    </row>
    <row r="145" spans="1:17" s="10" customFormat="1" ht="21" customHeight="1">
      <c r="A145" s="36">
        <v>14</v>
      </c>
      <c r="B145" s="21">
        <v>10</v>
      </c>
      <c r="C145" s="35">
        <v>6</v>
      </c>
      <c r="D145" s="35" t="str">
        <f t="shared" si="12"/>
        <v>0048</v>
      </c>
      <c r="E145" s="35">
        <v>48</v>
      </c>
      <c r="F145" s="21" t="s">
        <v>91</v>
      </c>
      <c r="G145" s="21" t="s">
        <v>653</v>
      </c>
      <c r="H145" s="13">
        <v>90475.483760639225</v>
      </c>
      <c r="I145" s="13">
        <v>94982.131269543665</v>
      </c>
      <c r="J145" s="13">
        <v>101854.40032289314</v>
      </c>
      <c r="K145" s="32">
        <v>98474.275982801002</v>
      </c>
      <c r="L145" s="32">
        <v>99309.343684710359</v>
      </c>
      <c r="M145" s="32">
        <v>100657.20064205458</v>
      </c>
      <c r="N145" s="32">
        <v>99104.153455928987</v>
      </c>
      <c r="O145" s="32">
        <f t="shared" si="13"/>
        <v>102215.54197491154</v>
      </c>
      <c r="P145" s="32">
        <f t="shared" si="14"/>
        <v>104365.53717541097</v>
      </c>
      <c r="Q145" s="74"/>
    </row>
    <row r="146" spans="1:17" ht="15.6" customHeight="1">
      <c r="A146" s="36">
        <v>13</v>
      </c>
      <c r="B146" s="1">
        <v>9</v>
      </c>
      <c r="C146" s="36">
        <v>5</v>
      </c>
      <c r="D146" s="36" t="str">
        <f t="shared" si="12"/>
        <v>0049</v>
      </c>
      <c r="E146" s="36">
        <v>49</v>
      </c>
      <c r="F146" s="1" t="s">
        <v>93</v>
      </c>
      <c r="G146" s="1" t="s">
        <v>657</v>
      </c>
      <c r="H146" s="12">
        <v>50658611.559999995</v>
      </c>
      <c r="I146" s="12">
        <v>54449756.970000006</v>
      </c>
      <c r="J146" s="12">
        <v>58025149.719999991</v>
      </c>
      <c r="K146" s="31">
        <v>60295728.5</v>
      </c>
      <c r="L146" s="31">
        <v>64052624.960000001</v>
      </c>
      <c r="M146" s="31">
        <v>68760280.870000005</v>
      </c>
      <c r="N146" s="31">
        <v>74361750.679999992</v>
      </c>
      <c r="O146" s="31">
        <f t="shared" si="13"/>
        <v>75635551.970000014</v>
      </c>
      <c r="P146" s="31">
        <f t="shared" si="14"/>
        <v>78831665.550000012</v>
      </c>
      <c r="Q146" s="74"/>
    </row>
    <row r="147" spans="1:17" ht="15.6" customHeight="1">
      <c r="A147" s="36">
        <v>12</v>
      </c>
      <c r="B147" s="1">
        <v>8</v>
      </c>
      <c r="C147" s="36">
        <v>4</v>
      </c>
      <c r="D147" s="36" t="str">
        <f t="shared" si="12"/>
        <v>0049</v>
      </c>
      <c r="E147" s="36">
        <v>49</v>
      </c>
      <c r="F147" s="1" t="s">
        <v>93</v>
      </c>
      <c r="G147" s="1" t="s">
        <v>970</v>
      </c>
      <c r="H147" s="12">
        <v>645.69600000000003</v>
      </c>
      <c r="I147" s="12">
        <v>660.726</v>
      </c>
      <c r="J147" s="12">
        <v>653.89800000000002</v>
      </c>
      <c r="K147" s="31">
        <v>683.697</v>
      </c>
      <c r="L147" s="31">
        <v>689.59700000000009</v>
      </c>
      <c r="M147" s="31">
        <v>724.2</v>
      </c>
      <c r="N147" s="31">
        <v>769.3</v>
      </c>
      <c r="O147" s="31">
        <f t="shared" si="13"/>
        <v>755.9</v>
      </c>
      <c r="P147" s="31">
        <f t="shared" si="14"/>
        <v>773.9660000000132</v>
      </c>
      <c r="Q147" s="74"/>
    </row>
    <row r="148" spans="1:17" s="10" customFormat="1" ht="21" customHeight="1">
      <c r="A148" s="36">
        <v>14</v>
      </c>
      <c r="B148" s="21">
        <v>10</v>
      </c>
      <c r="C148" s="35">
        <v>6</v>
      </c>
      <c r="D148" s="35" t="str">
        <f t="shared" si="12"/>
        <v>0049</v>
      </c>
      <c r="E148" s="35">
        <v>49</v>
      </c>
      <c r="F148" s="21" t="s">
        <v>93</v>
      </c>
      <c r="G148" s="21" t="s">
        <v>653</v>
      </c>
      <c r="H148" s="13">
        <v>78455.823731291501</v>
      </c>
      <c r="I148" s="13">
        <v>82408.981892645374</v>
      </c>
      <c r="J148" s="13">
        <v>88737.310283866886</v>
      </c>
      <c r="K148" s="32">
        <v>88190.716794135413</v>
      </c>
      <c r="L148" s="32">
        <v>92884.140969290747</v>
      </c>
      <c r="M148" s="32">
        <v>94946.535307925995</v>
      </c>
      <c r="N148" s="32">
        <v>96661.576342129207</v>
      </c>
      <c r="O148" s="32">
        <f t="shared" si="13"/>
        <v>100060.2618997222</v>
      </c>
      <c r="P148" s="32">
        <f t="shared" si="14"/>
        <v>101854.171307265</v>
      </c>
      <c r="Q148" s="74"/>
    </row>
    <row r="149" spans="1:17" ht="15.6" customHeight="1">
      <c r="A149" s="36">
        <v>13</v>
      </c>
      <c r="B149" s="1">
        <v>9</v>
      </c>
      <c r="C149" s="36">
        <v>5</v>
      </c>
      <c r="D149" s="36" t="str">
        <f t="shared" si="12"/>
        <v>0050</v>
      </c>
      <c r="E149" s="36">
        <v>50</v>
      </c>
      <c r="F149" s="1" t="s">
        <v>95</v>
      </c>
      <c r="G149" s="1" t="s">
        <v>657</v>
      </c>
      <c r="H149" s="12">
        <v>18615345</v>
      </c>
      <c r="I149" s="12">
        <v>19709158</v>
      </c>
      <c r="J149" s="12">
        <v>19704960</v>
      </c>
      <c r="K149" s="31">
        <v>21123612</v>
      </c>
      <c r="L149" s="31">
        <v>21311918</v>
      </c>
      <c r="M149" s="31">
        <v>21785975</v>
      </c>
      <c r="N149" s="31">
        <v>22903929.120000001</v>
      </c>
      <c r="O149" s="31">
        <f t="shared" si="13"/>
        <v>23444169.890000004</v>
      </c>
      <c r="P149" s="31">
        <f t="shared" si="14"/>
        <v>24988652.560000002</v>
      </c>
      <c r="Q149" s="74"/>
    </row>
    <row r="150" spans="1:17" ht="15.6" customHeight="1">
      <c r="A150" s="36">
        <v>12</v>
      </c>
      <c r="B150" s="1">
        <v>8</v>
      </c>
      <c r="C150" s="36">
        <v>4</v>
      </c>
      <c r="D150" s="36" t="str">
        <f t="shared" si="12"/>
        <v>0050</v>
      </c>
      <c r="E150" s="36">
        <v>50</v>
      </c>
      <c r="F150" s="1" t="s">
        <v>95</v>
      </c>
      <c r="G150" s="1" t="s">
        <v>970</v>
      </c>
      <c r="H150" s="12">
        <v>239.69199999999998</v>
      </c>
      <c r="I150" s="12">
        <v>243.71399999999997</v>
      </c>
      <c r="J150" s="12">
        <v>246.80799999999999</v>
      </c>
      <c r="K150" s="31">
        <v>251.9</v>
      </c>
      <c r="L150" s="31">
        <v>245.4</v>
      </c>
      <c r="M150" s="31">
        <v>246.4</v>
      </c>
      <c r="N150" s="31">
        <v>246.2</v>
      </c>
      <c r="O150" s="31">
        <f t="shared" si="13"/>
        <v>238.9</v>
      </c>
      <c r="P150" s="31">
        <f t="shared" si="14"/>
        <v>260.26300000000003</v>
      </c>
      <c r="Q150" s="74"/>
    </row>
    <row r="151" spans="1:17" s="10" customFormat="1" ht="21" customHeight="1">
      <c r="A151" s="36">
        <v>14</v>
      </c>
      <c r="B151" s="21">
        <v>10</v>
      </c>
      <c r="C151" s="35">
        <v>6</v>
      </c>
      <c r="D151" s="35" t="str">
        <f t="shared" si="12"/>
        <v>0050</v>
      </c>
      <c r="E151" s="35">
        <v>50</v>
      </c>
      <c r="F151" s="21" t="s">
        <v>95</v>
      </c>
      <c r="G151" s="21" t="s">
        <v>653</v>
      </c>
      <c r="H151" s="13">
        <v>77663.605794102434</v>
      </c>
      <c r="I151" s="13">
        <v>80870.027983620152</v>
      </c>
      <c r="J151" s="13">
        <v>79839.227253573627</v>
      </c>
      <c r="K151" s="32">
        <v>83857.133783247322</v>
      </c>
      <c r="L151" s="32">
        <v>86845.631621841894</v>
      </c>
      <c r="M151" s="32">
        <v>88417.106331168834</v>
      </c>
      <c r="N151" s="32">
        <v>93029.768968318444</v>
      </c>
      <c r="O151" s="32">
        <f t="shared" si="13"/>
        <v>98133.821222268743</v>
      </c>
      <c r="P151" s="32">
        <f t="shared" si="14"/>
        <v>96013.081229371819</v>
      </c>
      <c r="Q151" s="74"/>
    </row>
    <row r="152" spans="1:17" ht="15.6" customHeight="1">
      <c r="A152" s="36">
        <v>13</v>
      </c>
      <c r="B152" s="1">
        <v>9</v>
      </c>
      <c r="C152" s="36">
        <v>5</v>
      </c>
      <c r="D152" s="36" t="str">
        <f>"0"&amp;E152</f>
        <v>0815</v>
      </c>
      <c r="E152" s="36">
        <v>815</v>
      </c>
      <c r="F152" s="1" t="s">
        <v>978</v>
      </c>
      <c r="G152" s="1" t="s">
        <v>657</v>
      </c>
      <c r="H152" s="12">
        <v>4980425</v>
      </c>
      <c r="I152" s="12">
        <v>4952829.1900000004</v>
      </c>
      <c r="J152" s="12">
        <v>5005795</v>
      </c>
      <c r="K152" s="31">
        <v>5203438.46</v>
      </c>
      <c r="L152" s="31">
        <v>5200207.12</v>
      </c>
      <c r="M152" s="31">
        <v>5222361</v>
      </c>
      <c r="N152" s="31">
        <v>5443194.2999999998</v>
      </c>
      <c r="O152" s="31">
        <f t="shared" si="13"/>
        <v>5749663</v>
      </c>
      <c r="P152" s="31">
        <f t="shared" si="14"/>
        <v>5839287</v>
      </c>
      <c r="Q152" s="74"/>
    </row>
    <row r="153" spans="1:17" ht="15.6" customHeight="1">
      <c r="A153" s="36">
        <v>12</v>
      </c>
      <c r="B153" s="1">
        <v>8</v>
      </c>
      <c r="C153" s="36">
        <v>4</v>
      </c>
      <c r="D153" s="36" t="str">
        <f>"0"&amp;E153</f>
        <v>0815</v>
      </c>
      <c r="E153" s="36">
        <v>815</v>
      </c>
      <c r="F153" s="1" t="s">
        <v>978</v>
      </c>
      <c r="G153" s="1" t="s">
        <v>970</v>
      </c>
      <c r="H153" s="12">
        <v>72.2</v>
      </c>
      <c r="I153" s="12">
        <v>68.3</v>
      </c>
      <c r="J153" s="12">
        <v>67.2</v>
      </c>
      <c r="K153" s="31">
        <v>65.8</v>
      </c>
      <c r="L153" s="31">
        <v>63.8</v>
      </c>
      <c r="M153" s="31">
        <v>58.6</v>
      </c>
      <c r="N153" s="31">
        <v>58.6</v>
      </c>
      <c r="O153" s="31">
        <f t="shared" si="13"/>
        <v>67.599999999999994</v>
      </c>
      <c r="P153" s="31">
        <f t="shared" si="14"/>
        <v>66.196000000000168</v>
      </c>
      <c r="Q153" s="74"/>
    </row>
    <row r="154" spans="1:17" s="10" customFormat="1" ht="21" customHeight="1">
      <c r="A154" s="36">
        <v>14</v>
      </c>
      <c r="B154" s="21">
        <v>10</v>
      </c>
      <c r="C154" s="35">
        <v>6</v>
      </c>
      <c r="D154" s="35" t="str">
        <f>"0"&amp;E154</f>
        <v>0815</v>
      </c>
      <c r="E154" s="35">
        <v>815</v>
      </c>
      <c r="F154" s="21" t="s">
        <v>978</v>
      </c>
      <c r="G154" s="21" t="s">
        <v>653</v>
      </c>
      <c r="H154" s="13">
        <v>68980.955678670362</v>
      </c>
      <c r="I154" s="13">
        <v>72515.800732064425</v>
      </c>
      <c r="J154" s="13">
        <v>74490.997023809527</v>
      </c>
      <c r="K154" s="32">
        <v>79079.61185410335</v>
      </c>
      <c r="L154" s="32">
        <v>81507.9485893417</v>
      </c>
      <c r="M154" s="32">
        <v>89118.788395904441</v>
      </c>
      <c r="N154" s="32">
        <v>92887.274744027294</v>
      </c>
      <c r="O154" s="32">
        <f t="shared" si="13"/>
        <v>85054.186390532544</v>
      </c>
      <c r="P154" s="32">
        <f t="shared" si="14"/>
        <v>88212.082301045157</v>
      </c>
      <c r="Q154" s="74"/>
    </row>
    <row r="155" spans="1:17" ht="15.6" customHeight="1">
      <c r="A155" s="36">
        <v>13</v>
      </c>
      <c r="B155" s="1">
        <v>9</v>
      </c>
      <c r="C155" s="36">
        <v>5</v>
      </c>
      <c r="D155" s="36" t="str">
        <f t="shared" ref="D155:D160" si="15">"00"&amp;E155</f>
        <v>0051</v>
      </c>
      <c r="E155" s="36">
        <v>51</v>
      </c>
      <c r="F155" s="1" t="s">
        <v>99</v>
      </c>
      <c r="G155" s="1" t="s">
        <v>657</v>
      </c>
      <c r="H155" s="12">
        <v>5297702.6399999997</v>
      </c>
      <c r="I155" s="12">
        <v>5423187.3100000005</v>
      </c>
      <c r="J155" s="12">
        <v>5540819.8199999994</v>
      </c>
      <c r="K155" s="31">
        <v>5719276.7599999998</v>
      </c>
      <c r="L155" s="31">
        <v>5897803.4699999997</v>
      </c>
      <c r="M155" s="31">
        <v>5755682.1799999997</v>
      </c>
      <c r="N155" s="31">
        <v>6362005</v>
      </c>
      <c r="O155" s="31">
        <f t="shared" si="13"/>
        <v>6344262</v>
      </c>
      <c r="P155" s="31">
        <f t="shared" si="14"/>
        <v>6717263</v>
      </c>
      <c r="Q155" s="74"/>
    </row>
    <row r="156" spans="1:17" ht="15.6" customHeight="1">
      <c r="A156" s="36">
        <v>12</v>
      </c>
      <c r="B156" s="1">
        <v>8</v>
      </c>
      <c r="C156" s="36">
        <v>4</v>
      </c>
      <c r="D156" s="36" t="str">
        <f t="shared" si="15"/>
        <v>0051</v>
      </c>
      <c r="E156" s="36">
        <v>51</v>
      </c>
      <c r="F156" s="1" t="s">
        <v>99</v>
      </c>
      <c r="G156" s="1" t="s">
        <v>970</v>
      </c>
      <c r="H156" s="12">
        <v>58.1</v>
      </c>
      <c r="I156" s="12">
        <v>53.8</v>
      </c>
      <c r="J156" s="12">
        <v>55.56</v>
      </c>
      <c r="K156" s="31">
        <v>56.8</v>
      </c>
      <c r="L156" s="31">
        <v>56.6</v>
      </c>
      <c r="M156" s="31">
        <v>55.2</v>
      </c>
      <c r="N156" s="31">
        <v>57.4</v>
      </c>
      <c r="O156" s="31">
        <f t="shared" si="13"/>
        <v>59.2</v>
      </c>
      <c r="P156" s="31">
        <f t="shared" si="14"/>
        <v>60.204999999999963</v>
      </c>
      <c r="Q156" s="74"/>
    </row>
    <row r="157" spans="1:17" s="10" customFormat="1" ht="21" customHeight="1">
      <c r="A157" s="36">
        <v>14</v>
      </c>
      <c r="B157" s="21">
        <v>10</v>
      </c>
      <c r="C157" s="35">
        <v>6</v>
      </c>
      <c r="D157" s="35" t="str">
        <f t="shared" si="15"/>
        <v>0051</v>
      </c>
      <c r="E157" s="35">
        <v>51</v>
      </c>
      <c r="F157" s="21" t="s">
        <v>99</v>
      </c>
      <c r="G157" s="21" t="s">
        <v>653</v>
      </c>
      <c r="H157" s="13">
        <v>91182.489500860582</v>
      </c>
      <c r="I157" s="13">
        <v>100802.73810408924</v>
      </c>
      <c r="J157" s="13">
        <v>99726.778617710574</v>
      </c>
      <c r="K157" s="32">
        <v>100691.49225352112</v>
      </c>
      <c r="L157" s="32">
        <v>104201.47473498233</v>
      </c>
      <c r="M157" s="32">
        <v>104269.60471014492</v>
      </c>
      <c r="N157" s="32">
        <v>110836.32404181185</v>
      </c>
      <c r="O157" s="32">
        <f t="shared" si="13"/>
        <v>107166.58783783783</v>
      </c>
      <c r="P157" s="32">
        <f t="shared" si="14"/>
        <v>111573.17498546639</v>
      </c>
      <c r="Q157" s="74"/>
    </row>
    <row r="158" spans="1:17" ht="15.6" customHeight="1">
      <c r="A158" s="36">
        <v>13</v>
      </c>
      <c r="B158" s="1">
        <v>9</v>
      </c>
      <c r="C158" s="36">
        <v>5</v>
      </c>
      <c r="D158" s="36" t="str">
        <f t="shared" si="15"/>
        <v>0052</v>
      </c>
      <c r="E158" s="36">
        <v>52</v>
      </c>
      <c r="F158" s="1" t="s">
        <v>101</v>
      </c>
      <c r="G158" s="1" t="s">
        <v>657</v>
      </c>
      <c r="H158" s="12">
        <v>8237964.2518411027</v>
      </c>
      <c r="I158" s="12">
        <v>8756626.8599999994</v>
      </c>
      <c r="J158" s="12">
        <v>8980898</v>
      </c>
      <c r="K158" s="31">
        <v>8576088.4000000004</v>
      </c>
      <c r="L158" s="31">
        <v>8799597</v>
      </c>
      <c r="M158" s="31">
        <v>9050630.5999999996</v>
      </c>
      <c r="N158" s="31">
        <v>9448539.1600000001</v>
      </c>
      <c r="O158" s="31">
        <f t="shared" si="13"/>
        <v>10316188</v>
      </c>
      <c r="P158" s="31">
        <f t="shared" si="14"/>
        <v>10474613</v>
      </c>
      <c r="Q158" s="74"/>
    </row>
    <row r="159" spans="1:17" ht="15.6" customHeight="1">
      <c r="A159" s="36">
        <v>12</v>
      </c>
      <c r="B159" s="1">
        <v>8</v>
      </c>
      <c r="C159" s="36">
        <v>4</v>
      </c>
      <c r="D159" s="36" t="str">
        <f t="shared" si="15"/>
        <v>0052</v>
      </c>
      <c r="E159" s="36">
        <v>52</v>
      </c>
      <c r="F159" s="1" t="s">
        <v>101</v>
      </c>
      <c r="G159" s="1" t="s">
        <v>970</v>
      </c>
      <c r="H159" s="12">
        <v>123.1</v>
      </c>
      <c r="I159" s="12">
        <v>130.19999999999999</v>
      </c>
      <c r="J159" s="12">
        <v>131.1</v>
      </c>
      <c r="K159" s="31">
        <v>117.9</v>
      </c>
      <c r="L159" s="31">
        <v>125.6</v>
      </c>
      <c r="M159" s="31">
        <v>127.1</v>
      </c>
      <c r="N159" s="31">
        <v>128.80000000000001</v>
      </c>
      <c r="O159" s="31">
        <f t="shared" si="13"/>
        <v>124</v>
      </c>
      <c r="P159" s="31">
        <f t="shared" si="14"/>
        <v>128.25000000000017</v>
      </c>
      <c r="Q159" s="74"/>
    </row>
    <row r="160" spans="1:17" s="10" customFormat="1" ht="21" customHeight="1">
      <c r="A160" s="36">
        <v>14</v>
      </c>
      <c r="B160" s="21">
        <v>10</v>
      </c>
      <c r="C160" s="35">
        <v>6</v>
      </c>
      <c r="D160" s="35" t="str">
        <f t="shared" si="15"/>
        <v>0052</v>
      </c>
      <c r="E160" s="35">
        <v>52</v>
      </c>
      <c r="F160" s="21" t="s">
        <v>101</v>
      </c>
      <c r="G160" s="21" t="s">
        <v>653</v>
      </c>
      <c r="H160" s="13">
        <v>66920.911875232356</v>
      </c>
      <c r="I160" s="13">
        <v>67255.198617511516</v>
      </c>
      <c r="J160" s="13">
        <v>68504.180015255537</v>
      </c>
      <c r="K160" s="32">
        <v>72740.359626802368</v>
      </c>
      <c r="L160" s="32">
        <v>70060.485668789814</v>
      </c>
      <c r="M160" s="32">
        <v>71208.738001573569</v>
      </c>
      <c r="N160" s="32">
        <v>73358.22329192546</v>
      </c>
      <c r="O160" s="32">
        <f t="shared" si="13"/>
        <v>83195.06451612903</v>
      </c>
      <c r="P160" s="32">
        <f t="shared" si="14"/>
        <v>81673.395711500867</v>
      </c>
      <c r="Q160" s="74"/>
    </row>
    <row r="161" spans="1:17" ht="15.6" customHeight="1">
      <c r="A161" s="36">
        <v>13</v>
      </c>
      <c r="B161" s="1">
        <v>9</v>
      </c>
      <c r="C161" s="36">
        <v>5</v>
      </c>
      <c r="D161" s="36" t="str">
        <f>"0"&amp;E161</f>
        <v>0635</v>
      </c>
      <c r="E161" s="36">
        <v>635</v>
      </c>
      <c r="F161" s="1" t="s">
        <v>103</v>
      </c>
      <c r="G161" s="1" t="s">
        <v>657</v>
      </c>
      <c r="H161" s="12">
        <v>9712824.0199999996</v>
      </c>
      <c r="I161" s="12">
        <v>9102413.4399999995</v>
      </c>
      <c r="J161" s="12">
        <v>9235037.5</v>
      </c>
      <c r="K161" s="31">
        <v>9199152</v>
      </c>
      <c r="L161" s="31">
        <v>9060844</v>
      </c>
      <c r="M161" s="31">
        <v>9626224</v>
      </c>
      <c r="N161" s="31">
        <v>9232004</v>
      </c>
      <c r="O161" s="31">
        <f t="shared" si="13"/>
        <v>9173446</v>
      </c>
      <c r="P161" s="31">
        <f t="shared" si="14"/>
        <v>9523612</v>
      </c>
      <c r="Q161" s="74"/>
    </row>
    <row r="162" spans="1:17" ht="15.6" customHeight="1">
      <c r="A162" s="36">
        <v>12</v>
      </c>
      <c r="B162" s="1">
        <v>8</v>
      </c>
      <c r="C162" s="36">
        <v>4</v>
      </c>
      <c r="D162" s="36" t="str">
        <f>"0"&amp;E162</f>
        <v>0635</v>
      </c>
      <c r="E162" s="36">
        <v>635</v>
      </c>
      <c r="F162" s="1" t="s">
        <v>103</v>
      </c>
      <c r="G162" s="1" t="s">
        <v>970</v>
      </c>
      <c r="H162" s="12">
        <v>140.6</v>
      </c>
      <c r="I162" s="12">
        <v>131.6</v>
      </c>
      <c r="J162" s="12">
        <v>128.4</v>
      </c>
      <c r="K162" s="31">
        <v>124.9</v>
      </c>
      <c r="L162" s="31">
        <v>121.7</v>
      </c>
      <c r="M162" s="31">
        <v>122.4</v>
      </c>
      <c r="N162" s="31">
        <v>115</v>
      </c>
      <c r="O162" s="31">
        <f t="shared" si="13"/>
        <v>118</v>
      </c>
      <c r="P162" s="31">
        <f t="shared" si="14"/>
        <v>119.80000000000065</v>
      </c>
      <c r="Q162" s="74"/>
    </row>
    <row r="163" spans="1:17" s="10" customFormat="1" ht="21" customHeight="1">
      <c r="A163" s="36">
        <v>14</v>
      </c>
      <c r="B163" s="21">
        <v>10</v>
      </c>
      <c r="C163" s="35">
        <v>6</v>
      </c>
      <c r="D163" s="35" t="str">
        <f>"0"&amp;E163</f>
        <v>0635</v>
      </c>
      <c r="E163" s="35">
        <v>635</v>
      </c>
      <c r="F163" s="21" t="s">
        <v>103</v>
      </c>
      <c r="G163" s="21" t="s">
        <v>653</v>
      </c>
      <c r="H163" s="13">
        <v>69081.251920341398</v>
      </c>
      <c r="I163" s="13">
        <v>69167.275379939209</v>
      </c>
      <c r="J163" s="13">
        <v>71923.968068535818</v>
      </c>
      <c r="K163" s="32">
        <v>73652.137710168128</v>
      </c>
      <c r="L163" s="32">
        <v>74452.292522596545</v>
      </c>
      <c r="M163" s="32">
        <v>78645.620915032676</v>
      </c>
      <c r="N163" s="32">
        <v>80278.295652173911</v>
      </c>
      <c r="O163" s="32">
        <f t="shared" si="13"/>
        <v>77741.067796610165</v>
      </c>
      <c r="P163" s="32">
        <f t="shared" si="14"/>
        <v>79495.926544239963</v>
      </c>
      <c r="Q163" s="74"/>
    </row>
    <row r="164" spans="1:17" ht="15.6" customHeight="1">
      <c r="A164" s="36">
        <v>13</v>
      </c>
      <c r="B164" s="1">
        <v>9</v>
      </c>
      <c r="C164" s="36">
        <v>5</v>
      </c>
      <c r="D164" s="36" t="str">
        <f t="shared" ref="D164:D169" si="16">"00"&amp;E164</f>
        <v>0056</v>
      </c>
      <c r="E164" s="36">
        <v>56</v>
      </c>
      <c r="F164" s="1" t="s">
        <v>105</v>
      </c>
      <c r="G164" s="1" t="s">
        <v>657</v>
      </c>
      <c r="H164" s="12">
        <v>26559687.889999997</v>
      </c>
      <c r="I164" s="12">
        <v>27060164.969999999</v>
      </c>
      <c r="J164" s="12">
        <v>27278306.800000001</v>
      </c>
      <c r="K164" s="31">
        <v>29391398.639999997</v>
      </c>
      <c r="L164" s="31">
        <v>29742663.57</v>
      </c>
      <c r="M164" s="31">
        <v>30008538</v>
      </c>
      <c r="N164" s="31">
        <v>31266382</v>
      </c>
      <c r="O164" s="31">
        <f t="shared" si="13"/>
        <v>32016405</v>
      </c>
      <c r="P164" s="31">
        <f t="shared" si="14"/>
        <v>33120850</v>
      </c>
      <c r="Q164" s="74"/>
    </row>
    <row r="165" spans="1:17" ht="15.6" customHeight="1">
      <c r="A165" s="36">
        <v>12</v>
      </c>
      <c r="B165" s="1">
        <v>8</v>
      </c>
      <c r="C165" s="36">
        <v>4</v>
      </c>
      <c r="D165" s="36" t="str">
        <f t="shared" si="16"/>
        <v>0056</v>
      </c>
      <c r="E165" s="36">
        <v>56</v>
      </c>
      <c r="F165" s="1" t="s">
        <v>105</v>
      </c>
      <c r="G165" s="1" t="s">
        <v>970</v>
      </c>
      <c r="H165" s="12">
        <v>361.5</v>
      </c>
      <c r="I165" s="12">
        <v>366.3</v>
      </c>
      <c r="J165" s="12">
        <v>365.7</v>
      </c>
      <c r="K165" s="31">
        <v>373.6</v>
      </c>
      <c r="L165" s="31">
        <v>375.42199999999997</v>
      </c>
      <c r="M165" s="31">
        <v>369.5</v>
      </c>
      <c r="N165" s="31">
        <v>376.9</v>
      </c>
      <c r="O165" s="31">
        <f t="shared" si="13"/>
        <v>380.90000000000003</v>
      </c>
      <c r="P165" s="31">
        <f t="shared" si="14"/>
        <v>382.88099999999815</v>
      </c>
      <c r="Q165" s="74"/>
    </row>
    <row r="166" spans="1:17" s="10" customFormat="1" ht="21" customHeight="1">
      <c r="A166" s="36">
        <v>14</v>
      </c>
      <c r="B166" s="21">
        <v>10</v>
      </c>
      <c r="C166" s="35">
        <v>6</v>
      </c>
      <c r="D166" s="35" t="str">
        <f t="shared" si="16"/>
        <v>0056</v>
      </c>
      <c r="E166" s="35">
        <v>56</v>
      </c>
      <c r="F166" s="21" t="s">
        <v>105</v>
      </c>
      <c r="G166" s="21" t="s">
        <v>653</v>
      </c>
      <c r="H166" s="13">
        <v>73470.78254495158</v>
      </c>
      <c r="I166" s="13">
        <v>73874.324242424234</v>
      </c>
      <c r="J166" s="13">
        <v>74592.033907574514</v>
      </c>
      <c r="K166" s="32">
        <v>78670.767237687352</v>
      </c>
      <c r="L166" s="32">
        <v>79224.61541944799</v>
      </c>
      <c r="M166" s="32">
        <v>81213.905277401893</v>
      </c>
      <c r="N166" s="32">
        <v>82956.704696205896</v>
      </c>
      <c r="O166" s="32">
        <f t="shared" si="13"/>
        <v>84054.620635337356</v>
      </c>
      <c r="P166" s="32">
        <f t="shared" si="14"/>
        <v>86504.292456403316</v>
      </c>
      <c r="Q166" s="74"/>
    </row>
    <row r="167" spans="1:17" ht="15.6" customHeight="1">
      <c r="A167" s="36">
        <v>13</v>
      </c>
      <c r="B167" s="1">
        <v>9</v>
      </c>
      <c r="C167" s="36">
        <v>5</v>
      </c>
      <c r="D167" s="36" t="str">
        <f t="shared" si="16"/>
        <v>0057</v>
      </c>
      <c r="E167" s="36">
        <v>57</v>
      </c>
      <c r="F167" s="1" t="s">
        <v>107</v>
      </c>
      <c r="G167" s="1" t="s">
        <v>657</v>
      </c>
      <c r="H167" s="12">
        <v>27035941.587950818</v>
      </c>
      <c r="I167" s="12">
        <v>28155659.031320412</v>
      </c>
      <c r="J167" s="12">
        <v>28722954.633041721</v>
      </c>
      <c r="K167" s="31">
        <v>28754484.020000003</v>
      </c>
      <c r="L167" s="31">
        <v>30076840.060434788</v>
      </c>
      <c r="M167" s="31">
        <v>31508728.550000004</v>
      </c>
      <c r="N167" s="31">
        <v>33421046.959999993</v>
      </c>
      <c r="O167" s="31">
        <f t="shared" si="13"/>
        <v>37742219.173514932</v>
      </c>
      <c r="P167" s="31">
        <f t="shared" si="14"/>
        <v>40426414.805440001</v>
      </c>
      <c r="Q167" s="74"/>
    </row>
    <row r="168" spans="1:17" ht="15.6" customHeight="1">
      <c r="A168" s="36">
        <v>12</v>
      </c>
      <c r="B168" s="1">
        <v>8</v>
      </c>
      <c r="C168" s="36">
        <v>4</v>
      </c>
      <c r="D168" s="36" t="str">
        <f t="shared" si="16"/>
        <v>0057</v>
      </c>
      <c r="E168" s="36">
        <v>57</v>
      </c>
      <c r="F168" s="1" t="s">
        <v>107</v>
      </c>
      <c r="G168" s="1" t="s">
        <v>970</v>
      </c>
      <c r="H168" s="12">
        <v>417.4</v>
      </c>
      <c r="I168" s="12">
        <v>424.4</v>
      </c>
      <c r="J168" s="12">
        <v>421.1</v>
      </c>
      <c r="K168" s="31">
        <v>413.7</v>
      </c>
      <c r="L168" s="31">
        <v>428.9</v>
      </c>
      <c r="M168" s="31">
        <v>421</v>
      </c>
      <c r="N168" s="31">
        <v>417.2</v>
      </c>
      <c r="O168" s="31">
        <f t="shared" si="13"/>
        <v>477</v>
      </c>
      <c r="P168" s="31">
        <f t="shared" si="14"/>
        <v>477.15700000000021</v>
      </c>
      <c r="Q168" s="74"/>
    </row>
    <row r="169" spans="1:17" s="10" customFormat="1" ht="21" customHeight="1">
      <c r="A169" s="36">
        <v>14</v>
      </c>
      <c r="B169" s="21">
        <v>10</v>
      </c>
      <c r="C169" s="35">
        <v>6</v>
      </c>
      <c r="D169" s="35" t="str">
        <f t="shared" si="16"/>
        <v>0057</v>
      </c>
      <c r="E169" s="35">
        <v>57</v>
      </c>
      <c r="F169" s="21" t="s">
        <v>107</v>
      </c>
      <c r="G169" s="21" t="s">
        <v>653</v>
      </c>
      <c r="H169" s="13">
        <v>64772.260632368998</v>
      </c>
      <c r="I169" s="13">
        <v>66342.269159567426</v>
      </c>
      <c r="J169" s="13">
        <v>68209.343702307568</v>
      </c>
      <c r="K169" s="32">
        <v>69505.641817742333</v>
      </c>
      <c r="L169" s="32">
        <v>70125.530567579364</v>
      </c>
      <c r="M169" s="32">
        <v>74842.585629453693</v>
      </c>
      <c r="N169" s="32">
        <v>80107.974496644281</v>
      </c>
      <c r="O169" s="32">
        <f t="shared" si="13"/>
        <v>79124.149210723132</v>
      </c>
      <c r="P169" s="32">
        <f t="shared" si="14"/>
        <v>84723.507787667331</v>
      </c>
      <c r="Q169" s="74"/>
    </row>
    <row r="170" spans="1:17" ht="15.6" customHeight="1">
      <c r="A170" s="36">
        <v>13</v>
      </c>
      <c r="B170" s="1">
        <v>9</v>
      </c>
      <c r="C170" s="36">
        <v>5</v>
      </c>
      <c r="D170" s="36" t="str">
        <f>"0"&amp;E170</f>
        <v>0632</v>
      </c>
      <c r="E170" s="36">
        <v>632</v>
      </c>
      <c r="F170" s="1" t="s">
        <v>109</v>
      </c>
      <c r="G170" s="1" t="s">
        <v>657</v>
      </c>
      <c r="H170" s="12">
        <v>953818</v>
      </c>
      <c r="I170" s="12">
        <v>1008465</v>
      </c>
      <c r="J170" s="12">
        <v>1136166</v>
      </c>
      <c r="K170" s="31">
        <v>1076614</v>
      </c>
      <c r="L170" s="31">
        <v>994965</v>
      </c>
      <c r="M170" s="31">
        <v>1094093</v>
      </c>
      <c r="N170" s="31">
        <v>1035994.5900000001</v>
      </c>
      <c r="O170" s="31">
        <f t="shared" si="13"/>
        <v>1186680.53</v>
      </c>
      <c r="P170" s="31">
        <f t="shared" si="14"/>
        <v>0</v>
      </c>
      <c r="Q170" s="74"/>
    </row>
    <row r="171" spans="1:17" ht="15.6" customHeight="1">
      <c r="A171" s="36">
        <v>12</v>
      </c>
      <c r="B171" s="1">
        <v>8</v>
      </c>
      <c r="C171" s="36">
        <v>4</v>
      </c>
      <c r="D171" s="36" t="str">
        <f>"0"&amp;E171</f>
        <v>0632</v>
      </c>
      <c r="E171" s="36">
        <v>632</v>
      </c>
      <c r="F171" s="1" t="s">
        <v>109</v>
      </c>
      <c r="G171" s="1" t="s">
        <v>970</v>
      </c>
      <c r="H171" s="12">
        <v>15.6</v>
      </c>
      <c r="I171" s="12">
        <v>15.8</v>
      </c>
      <c r="J171" s="12">
        <v>14.8</v>
      </c>
      <c r="K171" s="31">
        <v>14.9</v>
      </c>
      <c r="L171" s="31">
        <v>12.9</v>
      </c>
      <c r="M171" s="31">
        <v>14</v>
      </c>
      <c r="N171" s="31">
        <v>13</v>
      </c>
      <c r="O171" s="31">
        <f t="shared" si="13"/>
        <v>16.8</v>
      </c>
      <c r="P171" s="31">
        <f t="shared" si="14"/>
        <v>16.79999999999999</v>
      </c>
      <c r="Q171" s="74"/>
    </row>
    <row r="172" spans="1:17" s="10" customFormat="1" ht="21" customHeight="1">
      <c r="A172" s="36">
        <v>14</v>
      </c>
      <c r="B172" s="21">
        <v>10</v>
      </c>
      <c r="C172" s="35">
        <v>6</v>
      </c>
      <c r="D172" s="35" t="str">
        <f>"0"&amp;E172</f>
        <v>0632</v>
      </c>
      <c r="E172" s="35">
        <v>632</v>
      </c>
      <c r="F172" s="21" t="s">
        <v>109</v>
      </c>
      <c r="G172" s="21" t="s">
        <v>653</v>
      </c>
      <c r="H172" s="13">
        <v>61142.179487179492</v>
      </c>
      <c r="I172" s="13">
        <v>63826.898734177215</v>
      </c>
      <c r="J172" s="13">
        <v>76767.972972972973</v>
      </c>
      <c r="K172" s="32">
        <v>72255.973154362408</v>
      </c>
      <c r="L172" s="32">
        <v>77129.069767441862</v>
      </c>
      <c r="M172" s="32">
        <v>78149.5</v>
      </c>
      <c r="N172" s="32">
        <v>79691.891538461539</v>
      </c>
      <c r="O172" s="32">
        <f t="shared" si="13"/>
        <v>70635.745833333334</v>
      </c>
      <c r="P172" s="32">
        <f t="shared" si="14"/>
        <v>0</v>
      </c>
      <c r="Q172" s="74"/>
    </row>
    <row r="173" spans="1:17" ht="15.6" customHeight="1">
      <c r="A173" s="36">
        <v>13</v>
      </c>
      <c r="B173" s="1">
        <v>9</v>
      </c>
      <c r="C173" s="36">
        <v>5</v>
      </c>
      <c r="D173" s="36" t="str">
        <f t="shared" ref="D173:D187" si="17">"00"&amp;E173</f>
        <v>0061</v>
      </c>
      <c r="E173" s="36">
        <v>61</v>
      </c>
      <c r="F173" s="1" t="s">
        <v>111</v>
      </c>
      <c r="G173" s="1" t="s">
        <v>657</v>
      </c>
      <c r="H173" s="12">
        <v>40973099.090000004</v>
      </c>
      <c r="I173" s="12">
        <v>45103467</v>
      </c>
      <c r="J173" s="12">
        <v>45427432</v>
      </c>
      <c r="K173" s="31">
        <v>44552709.299999997</v>
      </c>
      <c r="L173" s="31">
        <v>45210257.140000001</v>
      </c>
      <c r="M173" s="31">
        <v>46708928.090000004</v>
      </c>
      <c r="N173" s="31">
        <v>47522411.489999995</v>
      </c>
      <c r="O173" s="31">
        <f t="shared" si="13"/>
        <v>52084471.600000001</v>
      </c>
      <c r="P173" s="31">
        <f t="shared" si="14"/>
        <v>50975105.210000001</v>
      </c>
      <c r="Q173" s="74"/>
    </row>
    <row r="174" spans="1:17" ht="15.6" customHeight="1">
      <c r="A174" s="36">
        <v>12</v>
      </c>
      <c r="B174" s="1">
        <v>8</v>
      </c>
      <c r="C174" s="36">
        <v>4</v>
      </c>
      <c r="D174" s="36" t="str">
        <f t="shared" si="17"/>
        <v>0061</v>
      </c>
      <c r="E174" s="36">
        <v>61</v>
      </c>
      <c r="F174" s="1" t="s">
        <v>111</v>
      </c>
      <c r="G174" s="1" t="s">
        <v>970</v>
      </c>
      <c r="H174" s="12">
        <v>626.9</v>
      </c>
      <c r="I174" s="12">
        <v>641.4</v>
      </c>
      <c r="J174" s="12">
        <v>572.70100000000002</v>
      </c>
      <c r="K174" s="31">
        <v>617.20000000000005</v>
      </c>
      <c r="L174" s="31">
        <v>578.9</v>
      </c>
      <c r="M174" s="31">
        <v>581.70000000000005</v>
      </c>
      <c r="N174" s="31">
        <v>586.6</v>
      </c>
      <c r="O174" s="31">
        <f t="shared" si="13"/>
        <v>580.80000000000007</v>
      </c>
      <c r="P174" s="31">
        <f t="shared" si="14"/>
        <v>607.23100000000102</v>
      </c>
      <c r="Q174" s="74"/>
    </row>
    <row r="175" spans="1:17" s="10" customFormat="1" ht="21" customHeight="1">
      <c r="A175" s="36">
        <v>14</v>
      </c>
      <c r="B175" s="21">
        <v>10</v>
      </c>
      <c r="C175" s="35">
        <v>6</v>
      </c>
      <c r="D175" s="35" t="str">
        <f t="shared" si="17"/>
        <v>0061</v>
      </c>
      <c r="E175" s="35">
        <v>61</v>
      </c>
      <c r="F175" s="21" t="s">
        <v>111</v>
      </c>
      <c r="G175" s="21" t="s">
        <v>653</v>
      </c>
      <c r="H175" s="13">
        <v>65358.269405008781</v>
      </c>
      <c r="I175" s="13">
        <v>70320.341440598699</v>
      </c>
      <c r="J175" s="13">
        <v>79321.377123490267</v>
      </c>
      <c r="K175" s="32">
        <v>72185.206254050543</v>
      </c>
      <c r="L175" s="32">
        <v>78096.833891863891</v>
      </c>
      <c r="M175" s="32">
        <v>80297.280539797153</v>
      </c>
      <c r="N175" s="32">
        <v>81013.316553017372</v>
      </c>
      <c r="O175" s="32">
        <f t="shared" si="13"/>
        <v>89677.120523415972</v>
      </c>
      <c r="P175" s="32">
        <f t="shared" si="14"/>
        <v>83946.809714918898</v>
      </c>
      <c r="Q175" s="74"/>
    </row>
    <row r="176" spans="1:17" ht="15.6" customHeight="1">
      <c r="A176" s="36">
        <v>13</v>
      </c>
      <c r="B176" s="1">
        <v>9</v>
      </c>
      <c r="C176" s="36">
        <v>5</v>
      </c>
      <c r="D176" s="36" t="str">
        <f t="shared" si="17"/>
        <v>0063</v>
      </c>
      <c r="E176" s="36">
        <v>63</v>
      </c>
      <c r="F176" s="1" t="s">
        <v>113</v>
      </c>
      <c r="G176" s="1" t="s">
        <v>657</v>
      </c>
      <c r="H176" s="12">
        <v>930689</v>
      </c>
      <c r="I176" s="12">
        <v>961978</v>
      </c>
      <c r="J176" s="12">
        <v>993824</v>
      </c>
      <c r="K176" s="31">
        <v>923487</v>
      </c>
      <c r="L176" s="31">
        <v>1173504.57</v>
      </c>
      <c r="M176" s="31">
        <v>1093760.3</v>
      </c>
      <c r="N176" s="31">
        <v>1118820.8500000001</v>
      </c>
      <c r="O176" s="31">
        <f t="shared" si="13"/>
        <v>1199717.8800000001</v>
      </c>
      <c r="P176" s="31">
        <f t="shared" si="14"/>
        <v>1246103</v>
      </c>
      <c r="Q176" s="74"/>
    </row>
    <row r="177" spans="1:17" ht="15.6" customHeight="1">
      <c r="A177" s="36">
        <v>12</v>
      </c>
      <c r="B177" s="1">
        <v>8</v>
      </c>
      <c r="C177" s="36">
        <v>4</v>
      </c>
      <c r="D177" s="36" t="str">
        <f t="shared" si="17"/>
        <v>0063</v>
      </c>
      <c r="E177" s="36">
        <v>63</v>
      </c>
      <c r="F177" s="1" t="s">
        <v>113</v>
      </c>
      <c r="G177" s="1" t="s">
        <v>970</v>
      </c>
      <c r="H177" s="12">
        <v>15.1</v>
      </c>
      <c r="I177" s="12">
        <v>15</v>
      </c>
      <c r="J177" s="12">
        <v>15.4</v>
      </c>
      <c r="K177" s="31">
        <v>15.5</v>
      </c>
      <c r="L177" s="31">
        <v>16.2</v>
      </c>
      <c r="M177" s="31">
        <v>14.3</v>
      </c>
      <c r="N177" s="31">
        <v>14.4</v>
      </c>
      <c r="O177" s="31" t="str">
        <f t="shared" si="13"/>
        <v>-</v>
      </c>
      <c r="P177" s="31">
        <f t="shared" si="14"/>
        <v>15.600999999999988</v>
      </c>
      <c r="Q177" s="74"/>
    </row>
    <row r="178" spans="1:17" s="10" customFormat="1" ht="21" customHeight="1">
      <c r="A178" s="36">
        <v>14</v>
      </c>
      <c r="B178" s="21">
        <v>10</v>
      </c>
      <c r="C178" s="35">
        <v>6</v>
      </c>
      <c r="D178" s="35" t="str">
        <f t="shared" si="17"/>
        <v>0063</v>
      </c>
      <c r="E178" s="35">
        <v>63</v>
      </c>
      <c r="F178" s="21" t="s">
        <v>113</v>
      </c>
      <c r="G178" s="21" t="s">
        <v>653</v>
      </c>
      <c r="H178" s="13">
        <v>61635.03311258278</v>
      </c>
      <c r="I178" s="13">
        <v>64131.866666666669</v>
      </c>
      <c r="J178" s="13">
        <v>64534.025974025972</v>
      </c>
      <c r="K178" s="32">
        <v>59579.806451612902</v>
      </c>
      <c r="L178" s="32">
        <v>72438.553703703714</v>
      </c>
      <c r="M178" s="32">
        <v>76486.734265734267</v>
      </c>
      <c r="N178" s="32">
        <v>77695.892361111109</v>
      </c>
      <c r="O178" s="32" t="str">
        <f t="shared" si="13"/>
        <v>-</v>
      </c>
      <c r="P178" s="32">
        <f t="shared" si="14"/>
        <v>79873.277354015823</v>
      </c>
      <c r="Q178" s="74"/>
    </row>
    <row r="179" spans="1:17" ht="15.6" customHeight="1">
      <c r="A179" s="36">
        <v>13</v>
      </c>
      <c r="B179" s="1">
        <v>9</v>
      </c>
      <c r="C179" s="36">
        <v>5</v>
      </c>
      <c r="D179" s="36" t="str">
        <f t="shared" si="17"/>
        <v>0064</v>
      </c>
      <c r="E179" s="36">
        <v>64</v>
      </c>
      <c r="F179" s="1" t="s">
        <v>115</v>
      </c>
      <c r="G179" s="1" t="s">
        <v>657</v>
      </c>
      <c r="H179" s="12">
        <v>9314342.4399999995</v>
      </c>
      <c r="I179" s="12">
        <v>9543100.0399999991</v>
      </c>
      <c r="J179" s="12">
        <v>9697447.7799999975</v>
      </c>
      <c r="K179" s="31">
        <v>10050569.390000001</v>
      </c>
      <c r="L179" s="31">
        <v>10695769.691</v>
      </c>
      <c r="M179" s="31">
        <v>10711446</v>
      </c>
      <c r="N179" s="31">
        <v>11143613</v>
      </c>
      <c r="O179" s="31">
        <f t="shared" si="13"/>
        <v>11925036</v>
      </c>
      <c r="P179" s="31">
        <f t="shared" si="14"/>
        <v>13353485</v>
      </c>
      <c r="Q179" s="74"/>
    </row>
    <row r="180" spans="1:17" ht="15.6" customHeight="1">
      <c r="A180" s="36">
        <v>12</v>
      </c>
      <c r="B180" s="1">
        <v>8</v>
      </c>
      <c r="C180" s="36">
        <v>4</v>
      </c>
      <c r="D180" s="36" t="str">
        <f t="shared" si="17"/>
        <v>0064</v>
      </c>
      <c r="E180" s="36">
        <v>64</v>
      </c>
      <c r="F180" s="1" t="s">
        <v>115</v>
      </c>
      <c r="G180" s="1" t="s">
        <v>970</v>
      </c>
      <c r="H180" s="12">
        <v>140.6</v>
      </c>
      <c r="I180" s="12">
        <v>143.69999999999999</v>
      </c>
      <c r="J180" s="12">
        <v>144.30000000000001</v>
      </c>
      <c r="K180" s="31">
        <v>151.30000000000001</v>
      </c>
      <c r="L180" s="31">
        <v>150</v>
      </c>
      <c r="M180" s="31">
        <v>145.69999999999999</v>
      </c>
      <c r="N180" s="31">
        <v>149.6</v>
      </c>
      <c r="O180" s="31">
        <f t="shared" si="13"/>
        <v>154.4</v>
      </c>
      <c r="P180" s="31">
        <f t="shared" si="14"/>
        <v>164.00499999999974</v>
      </c>
      <c r="Q180" s="74"/>
    </row>
    <row r="181" spans="1:17" s="10" customFormat="1" ht="21" customHeight="1">
      <c r="A181" s="36">
        <v>14</v>
      </c>
      <c r="B181" s="21">
        <v>10</v>
      </c>
      <c r="C181" s="35">
        <v>6</v>
      </c>
      <c r="D181" s="35" t="str">
        <f t="shared" si="17"/>
        <v>0064</v>
      </c>
      <c r="E181" s="35">
        <v>64</v>
      </c>
      <c r="F181" s="21" t="s">
        <v>115</v>
      </c>
      <c r="G181" s="21" t="s">
        <v>653</v>
      </c>
      <c r="H181" s="13">
        <v>66247.101280227595</v>
      </c>
      <c r="I181" s="13">
        <v>66409.881976339602</v>
      </c>
      <c r="J181" s="13">
        <v>67203.380318780299</v>
      </c>
      <c r="K181" s="32">
        <v>66428.0858559154</v>
      </c>
      <c r="L181" s="32">
        <v>71305.131273333333</v>
      </c>
      <c r="M181" s="32">
        <v>73517.13109128346</v>
      </c>
      <c r="N181" s="32">
        <v>74489.391711229953</v>
      </c>
      <c r="O181" s="32">
        <f t="shared" si="13"/>
        <v>77234.689119170987</v>
      </c>
      <c r="P181" s="32">
        <f t="shared" si="14"/>
        <v>81421.206670528467</v>
      </c>
      <c r="Q181" s="74"/>
    </row>
    <row r="182" spans="1:17" ht="15.6" customHeight="1">
      <c r="A182" s="36">
        <v>13</v>
      </c>
      <c r="B182" s="1">
        <v>9</v>
      </c>
      <c r="C182" s="36">
        <v>5</v>
      </c>
      <c r="D182" s="36" t="str">
        <f t="shared" si="17"/>
        <v>0065</v>
      </c>
      <c r="E182" s="36">
        <v>65</v>
      </c>
      <c r="F182" s="1" t="s">
        <v>117</v>
      </c>
      <c r="G182" s="1" t="s">
        <v>657</v>
      </c>
      <c r="H182" s="12">
        <v>9615359.5199999996</v>
      </c>
      <c r="I182" s="12">
        <v>9764547.0299999993</v>
      </c>
      <c r="J182" s="12">
        <v>9946778.2799999975</v>
      </c>
      <c r="K182" s="31">
        <v>10185325.940000005</v>
      </c>
      <c r="L182" s="31">
        <v>10635450.880000001</v>
      </c>
      <c r="M182" s="31">
        <v>10451606.600000001</v>
      </c>
      <c r="N182" s="31">
        <v>10840800.939999999</v>
      </c>
      <c r="O182" s="31">
        <f t="shared" si="13"/>
        <v>11498067.859999999</v>
      </c>
      <c r="P182" s="31">
        <f t="shared" si="14"/>
        <v>12118939.880000001</v>
      </c>
      <c r="Q182" s="74"/>
    </row>
    <row r="183" spans="1:17" ht="15.6" customHeight="1">
      <c r="A183" s="36">
        <v>12</v>
      </c>
      <c r="B183" s="1">
        <v>8</v>
      </c>
      <c r="C183" s="36">
        <v>4</v>
      </c>
      <c r="D183" s="36" t="str">
        <f t="shared" si="17"/>
        <v>0065</v>
      </c>
      <c r="E183" s="36">
        <v>65</v>
      </c>
      <c r="F183" s="1" t="s">
        <v>117</v>
      </c>
      <c r="G183" s="1" t="s">
        <v>970</v>
      </c>
      <c r="H183" s="12">
        <v>115.9</v>
      </c>
      <c r="I183" s="12">
        <v>120.8</v>
      </c>
      <c r="J183" s="12">
        <v>120.9</v>
      </c>
      <c r="K183" s="31">
        <v>113.5</v>
      </c>
      <c r="L183" s="31">
        <v>122.30000000000001</v>
      </c>
      <c r="M183" s="31">
        <v>110.4</v>
      </c>
      <c r="N183" s="31">
        <v>119.2</v>
      </c>
      <c r="O183" s="31">
        <f t="shared" si="13"/>
        <v>120.10000000000001</v>
      </c>
      <c r="P183" s="31">
        <f t="shared" si="14"/>
        <v>124.83900000000044</v>
      </c>
      <c r="Q183" s="74"/>
    </row>
    <row r="184" spans="1:17" s="10" customFormat="1" ht="21" customHeight="1">
      <c r="A184" s="36">
        <v>14</v>
      </c>
      <c r="B184" s="21">
        <v>10</v>
      </c>
      <c r="C184" s="35">
        <v>6</v>
      </c>
      <c r="D184" s="35" t="str">
        <f t="shared" si="17"/>
        <v>0065</v>
      </c>
      <c r="E184" s="35">
        <v>65</v>
      </c>
      <c r="F184" s="21" t="s">
        <v>117</v>
      </c>
      <c r="G184" s="21" t="s">
        <v>653</v>
      </c>
      <c r="H184" s="13">
        <v>82962.549784296803</v>
      </c>
      <c r="I184" s="13">
        <v>80832.342963576157</v>
      </c>
      <c r="J184" s="13">
        <v>82272.773200992524</v>
      </c>
      <c r="K184" s="32">
        <v>89738.554537444972</v>
      </c>
      <c r="L184" s="32">
        <v>86961.985936222409</v>
      </c>
      <c r="M184" s="32">
        <v>94670.349637681167</v>
      </c>
      <c r="N184" s="32">
        <v>90946.316610738242</v>
      </c>
      <c r="O184" s="32">
        <f t="shared" si="13"/>
        <v>95737.450957535373</v>
      </c>
      <c r="P184" s="32">
        <f t="shared" si="14"/>
        <v>97076.553641089384</v>
      </c>
      <c r="Q184" s="74"/>
    </row>
    <row r="185" spans="1:17" ht="15.6" customHeight="1">
      <c r="A185" s="36">
        <v>13</v>
      </c>
      <c r="B185" s="1">
        <v>9</v>
      </c>
      <c r="C185" s="36">
        <v>5</v>
      </c>
      <c r="D185" s="36" t="str">
        <f t="shared" si="17"/>
        <v>0067</v>
      </c>
      <c r="E185" s="36">
        <v>67</v>
      </c>
      <c r="F185" s="1" t="s">
        <v>119</v>
      </c>
      <c r="G185" s="1" t="s">
        <v>657</v>
      </c>
      <c r="H185" s="12">
        <v>15226596.479999999</v>
      </c>
      <c r="I185" s="12">
        <v>15537242.300000001</v>
      </c>
      <c r="J185" s="12">
        <v>16316975.429999998</v>
      </c>
      <c r="K185" s="31">
        <v>16855516.579999998</v>
      </c>
      <c r="L185" s="31">
        <v>17049250.5</v>
      </c>
      <c r="M185" s="31">
        <v>18777033.23</v>
      </c>
      <c r="N185" s="31">
        <v>18533618</v>
      </c>
      <c r="O185" s="31">
        <f t="shared" si="13"/>
        <v>19880434</v>
      </c>
      <c r="P185" s="31">
        <f t="shared" si="14"/>
        <v>20087981.579999998</v>
      </c>
      <c r="Q185" s="74"/>
    </row>
    <row r="186" spans="1:17" ht="15.6" customHeight="1">
      <c r="A186" s="36">
        <v>12</v>
      </c>
      <c r="B186" s="1">
        <v>8</v>
      </c>
      <c r="C186" s="36">
        <v>4</v>
      </c>
      <c r="D186" s="36" t="str">
        <f t="shared" si="17"/>
        <v>0067</v>
      </c>
      <c r="E186" s="36">
        <v>67</v>
      </c>
      <c r="F186" s="1" t="s">
        <v>119</v>
      </c>
      <c r="G186" s="1" t="s">
        <v>970</v>
      </c>
      <c r="H186" s="12">
        <v>161.5</v>
      </c>
      <c r="I186" s="12">
        <v>162.30000000000001</v>
      </c>
      <c r="J186" s="12">
        <v>166</v>
      </c>
      <c r="K186" s="31">
        <v>169.4</v>
      </c>
      <c r="L186" s="31">
        <v>170.6</v>
      </c>
      <c r="M186" s="31">
        <v>174.1</v>
      </c>
      <c r="N186" s="31">
        <v>170.8</v>
      </c>
      <c r="O186" s="31">
        <f t="shared" si="13"/>
        <v>176.4</v>
      </c>
      <c r="P186" s="31">
        <f t="shared" si="14"/>
        <v>185.09400000000042</v>
      </c>
      <c r="Q186" s="74"/>
    </row>
    <row r="187" spans="1:17" s="10" customFormat="1" ht="21" customHeight="1">
      <c r="A187" s="36">
        <v>14</v>
      </c>
      <c r="B187" s="21">
        <v>10</v>
      </c>
      <c r="C187" s="35">
        <v>6</v>
      </c>
      <c r="D187" s="35" t="str">
        <f t="shared" si="17"/>
        <v>0067</v>
      </c>
      <c r="E187" s="35">
        <v>67</v>
      </c>
      <c r="F187" s="21" t="s">
        <v>119</v>
      </c>
      <c r="G187" s="21" t="s">
        <v>653</v>
      </c>
      <c r="H187" s="13">
        <v>94282.331145510834</v>
      </c>
      <c r="I187" s="13">
        <v>95731.622304374614</v>
      </c>
      <c r="J187" s="13">
        <v>98295.032710843356</v>
      </c>
      <c r="K187" s="32">
        <v>99501.278512396675</v>
      </c>
      <c r="L187" s="32">
        <v>99936.990035169991</v>
      </c>
      <c r="M187" s="32">
        <v>107852.00017231477</v>
      </c>
      <c r="N187" s="32">
        <v>108510.64402810304</v>
      </c>
      <c r="O187" s="32">
        <f t="shared" si="13"/>
        <v>112700.87301587302</v>
      </c>
      <c r="P187" s="32">
        <f t="shared" si="14"/>
        <v>108528.5399850884</v>
      </c>
      <c r="Q187" s="74"/>
    </row>
    <row r="188" spans="1:17" ht="15.6" customHeight="1">
      <c r="A188" s="36">
        <v>13</v>
      </c>
      <c r="B188" s="1">
        <v>9</v>
      </c>
      <c r="C188" s="36">
        <v>5</v>
      </c>
      <c r="D188" s="36" t="str">
        <f>"0"&amp;E188</f>
        <v>0640</v>
      </c>
      <c r="E188" s="36">
        <v>640</v>
      </c>
      <c r="F188" s="1" t="s">
        <v>121</v>
      </c>
      <c r="G188" s="1" t="s">
        <v>657</v>
      </c>
      <c r="H188" s="12">
        <v>9468758.9900000002</v>
      </c>
      <c r="I188" s="12">
        <v>9582275.8300000001</v>
      </c>
      <c r="J188" s="12">
        <v>10022220.949999999</v>
      </c>
      <c r="K188" s="31">
        <v>10529788.439999999</v>
      </c>
      <c r="L188" s="31">
        <v>10946244.24</v>
      </c>
      <c r="M188" s="31">
        <v>11453782.800000001</v>
      </c>
      <c r="N188" s="31">
        <v>11843142.720000001</v>
      </c>
      <c r="O188" s="31">
        <f t="shared" si="13"/>
        <v>12581696</v>
      </c>
      <c r="P188" s="31">
        <f t="shared" si="14"/>
        <v>13000518</v>
      </c>
      <c r="Q188" s="74"/>
    </row>
    <row r="189" spans="1:17" ht="15.6" customHeight="1">
      <c r="A189" s="36">
        <v>12</v>
      </c>
      <c r="B189" s="1">
        <v>8</v>
      </c>
      <c r="C189" s="36">
        <v>4</v>
      </c>
      <c r="D189" s="36" t="str">
        <f>"0"&amp;E189</f>
        <v>0640</v>
      </c>
      <c r="E189" s="36">
        <v>640</v>
      </c>
      <c r="F189" s="1" t="s">
        <v>121</v>
      </c>
      <c r="G189" s="1" t="s">
        <v>970</v>
      </c>
      <c r="H189" s="12">
        <v>94</v>
      </c>
      <c r="I189" s="12">
        <v>97.8</v>
      </c>
      <c r="J189" s="12">
        <v>100</v>
      </c>
      <c r="K189" s="31">
        <v>102.6</v>
      </c>
      <c r="L189" s="31">
        <v>101.8</v>
      </c>
      <c r="M189" s="31">
        <v>103.5</v>
      </c>
      <c r="N189" s="31">
        <v>100.4</v>
      </c>
      <c r="O189" s="31">
        <f t="shared" si="13"/>
        <v>107.4</v>
      </c>
      <c r="P189" s="31">
        <f t="shared" si="14"/>
        <v>108.56299999999995</v>
      </c>
      <c r="Q189" s="74"/>
    </row>
    <row r="190" spans="1:17" s="10" customFormat="1" ht="21" customHeight="1">
      <c r="A190" s="36">
        <v>14</v>
      </c>
      <c r="B190" s="21">
        <v>10</v>
      </c>
      <c r="C190" s="35">
        <v>6</v>
      </c>
      <c r="D190" s="35" t="str">
        <f>"0"&amp;E190</f>
        <v>0640</v>
      </c>
      <c r="E190" s="35">
        <v>640</v>
      </c>
      <c r="F190" s="21" t="s">
        <v>121</v>
      </c>
      <c r="G190" s="21" t="s">
        <v>653</v>
      </c>
      <c r="H190" s="13">
        <v>100731.47861702128</v>
      </c>
      <c r="I190" s="13">
        <v>97978.280470347658</v>
      </c>
      <c r="J190" s="13">
        <v>100222.2095</v>
      </c>
      <c r="K190" s="32">
        <v>102629.51695906433</v>
      </c>
      <c r="L190" s="32">
        <v>107526.95717092339</v>
      </c>
      <c r="M190" s="32">
        <v>110664.56811594203</v>
      </c>
      <c r="N190" s="32">
        <v>117959.58884462151</v>
      </c>
      <c r="O190" s="32">
        <f t="shared" si="13"/>
        <v>117148.00744878956</v>
      </c>
      <c r="P190" s="32">
        <f t="shared" si="14"/>
        <v>119750.90961008822</v>
      </c>
      <c r="Q190" s="74"/>
    </row>
    <row r="191" spans="1:17" ht="15.6" customHeight="1">
      <c r="A191" s="36">
        <v>13</v>
      </c>
      <c r="B191" s="1">
        <v>9</v>
      </c>
      <c r="C191" s="36">
        <v>5</v>
      </c>
      <c r="D191" s="36" t="str">
        <f t="shared" ref="D191:D205" si="18">"00"&amp;E191</f>
        <v>0068</v>
      </c>
      <c r="E191" s="36">
        <v>68</v>
      </c>
      <c r="F191" s="1" t="s">
        <v>123</v>
      </c>
      <c r="G191" s="1" t="s">
        <v>657</v>
      </c>
      <c r="H191" s="12">
        <v>836903</v>
      </c>
      <c r="I191" s="12">
        <v>796751</v>
      </c>
      <c r="J191" s="12">
        <v>815994</v>
      </c>
      <c r="K191" s="31">
        <v>840864</v>
      </c>
      <c r="L191" s="31">
        <v>853595.03</v>
      </c>
      <c r="M191" s="31">
        <v>966562.12</v>
      </c>
      <c r="N191" s="31">
        <v>1074780.42</v>
      </c>
      <c r="O191" s="31">
        <f t="shared" si="13"/>
        <v>1150628.6099999999</v>
      </c>
      <c r="P191" s="31">
        <f t="shared" si="14"/>
        <v>1161659.8400000001</v>
      </c>
      <c r="Q191" s="74"/>
    </row>
    <row r="192" spans="1:17" ht="15.6" customHeight="1">
      <c r="A192" s="36">
        <v>12</v>
      </c>
      <c r="B192" s="1">
        <v>8</v>
      </c>
      <c r="C192" s="36">
        <v>4</v>
      </c>
      <c r="D192" s="36" t="str">
        <f t="shared" si="18"/>
        <v>0068</v>
      </c>
      <c r="E192" s="36">
        <v>68</v>
      </c>
      <c r="F192" s="1" t="s">
        <v>123</v>
      </c>
      <c r="G192" s="1" t="s">
        <v>970</v>
      </c>
      <c r="H192" s="12">
        <v>14.6</v>
      </c>
      <c r="I192" s="12">
        <v>11.6</v>
      </c>
      <c r="J192" s="12">
        <v>12.6</v>
      </c>
      <c r="K192" s="31">
        <v>13.4</v>
      </c>
      <c r="L192" s="31">
        <v>13.4</v>
      </c>
      <c r="M192" s="31">
        <v>12.6</v>
      </c>
      <c r="N192" s="31">
        <v>13.7</v>
      </c>
      <c r="O192" s="31">
        <f t="shared" si="13"/>
        <v>13.9</v>
      </c>
      <c r="P192" s="31">
        <f t="shared" si="14"/>
        <v>17.156000000000017</v>
      </c>
      <c r="Q192" s="74"/>
    </row>
    <row r="193" spans="1:17" s="10" customFormat="1" ht="21" customHeight="1">
      <c r="A193" s="36">
        <v>14</v>
      </c>
      <c r="B193" s="21">
        <v>10</v>
      </c>
      <c r="C193" s="35">
        <v>6</v>
      </c>
      <c r="D193" s="35" t="str">
        <f t="shared" si="18"/>
        <v>0068</v>
      </c>
      <c r="E193" s="35">
        <v>68</v>
      </c>
      <c r="F193" s="21" t="s">
        <v>123</v>
      </c>
      <c r="G193" s="21" t="s">
        <v>653</v>
      </c>
      <c r="H193" s="13">
        <v>57322.123287671231</v>
      </c>
      <c r="I193" s="13">
        <v>68685.431034482754</v>
      </c>
      <c r="J193" s="13">
        <v>64761.428571428572</v>
      </c>
      <c r="K193" s="32">
        <v>62751.044776119401</v>
      </c>
      <c r="L193" s="32">
        <v>63701.121641791047</v>
      </c>
      <c r="M193" s="32">
        <v>76711.279365079361</v>
      </c>
      <c r="N193" s="32">
        <v>78451.125547445248</v>
      </c>
      <c r="O193" s="32">
        <f t="shared" si="13"/>
        <v>82779.036690647466</v>
      </c>
      <c r="P193" s="32">
        <f t="shared" si="14"/>
        <v>67711.57845651661</v>
      </c>
      <c r="Q193" s="74"/>
    </row>
    <row r="194" spans="1:17" ht="15.6" customHeight="1">
      <c r="A194" s="36">
        <v>13</v>
      </c>
      <c r="B194" s="1">
        <v>9</v>
      </c>
      <c r="C194" s="36">
        <v>5</v>
      </c>
      <c r="D194" s="36" t="str">
        <f t="shared" si="18"/>
        <v>0071</v>
      </c>
      <c r="E194" s="36">
        <v>71</v>
      </c>
      <c r="F194" s="1" t="s">
        <v>125</v>
      </c>
      <c r="G194" s="1" t="s">
        <v>657</v>
      </c>
      <c r="H194" s="12">
        <v>21023539.740000002</v>
      </c>
      <c r="I194" s="12">
        <v>22234366.670000002</v>
      </c>
      <c r="J194" s="12">
        <v>22079289.75</v>
      </c>
      <c r="K194" s="31">
        <v>21295832.640000004</v>
      </c>
      <c r="L194" s="31">
        <v>22308729.510000002</v>
      </c>
      <c r="M194" s="31">
        <v>23232526.550000001</v>
      </c>
      <c r="N194" s="31">
        <v>23334557.540000003</v>
      </c>
      <c r="O194" s="31">
        <f t="shared" si="13"/>
        <v>24417087.690000001</v>
      </c>
      <c r="P194" s="31">
        <f t="shared" si="14"/>
        <v>25259201.010000002</v>
      </c>
      <c r="Q194" s="74"/>
    </row>
    <row r="195" spans="1:17" ht="15.6" customHeight="1">
      <c r="A195" s="36">
        <v>12</v>
      </c>
      <c r="B195" s="1">
        <v>8</v>
      </c>
      <c r="C195" s="36">
        <v>4</v>
      </c>
      <c r="D195" s="36" t="str">
        <f t="shared" si="18"/>
        <v>0071</v>
      </c>
      <c r="E195" s="36">
        <v>71</v>
      </c>
      <c r="F195" s="1" t="s">
        <v>125</v>
      </c>
      <c r="G195" s="1" t="s">
        <v>970</v>
      </c>
      <c r="H195" s="12">
        <v>268.89999999999998</v>
      </c>
      <c r="I195" s="12">
        <v>275.39999999999998</v>
      </c>
      <c r="J195" s="12">
        <v>275.7</v>
      </c>
      <c r="K195" s="31">
        <v>273</v>
      </c>
      <c r="L195" s="31">
        <v>271.7</v>
      </c>
      <c r="M195" s="31">
        <v>265.39999999999998</v>
      </c>
      <c r="N195" s="31">
        <v>252.4</v>
      </c>
      <c r="O195" s="31">
        <f t="shared" si="13"/>
        <v>275.3</v>
      </c>
      <c r="P195" s="31">
        <f t="shared" si="14"/>
        <v>273.70299999999656</v>
      </c>
      <c r="Q195" s="74"/>
    </row>
    <row r="196" spans="1:17" s="10" customFormat="1" ht="21" customHeight="1">
      <c r="A196" s="36">
        <v>14</v>
      </c>
      <c r="B196" s="21">
        <v>10</v>
      </c>
      <c r="C196" s="35">
        <v>6</v>
      </c>
      <c r="D196" s="35" t="str">
        <f t="shared" si="18"/>
        <v>0071</v>
      </c>
      <c r="E196" s="35">
        <v>71</v>
      </c>
      <c r="F196" s="21" t="s">
        <v>125</v>
      </c>
      <c r="G196" s="21" t="s">
        <v>653</v>
      </c>
      <c r="H196" s="13">
        <v>78183.487318705855</v>
      </c>
      <c r="I196" s="13">
        <v>80734.809985475687</v>
      </c>
      <c r="J196" s="13">
        <v>80084.474972796525</v>
      </c>
      <c r="K196" s="32">
        <v>78006.712967032989</v>
      </c>
      <c r="L196" s="32">
        <v>82107.948141332367</v>
      </c>
      <c r="M196" s="32">
        <v>87537.779012810861</v>
      </c>
      <c r="N196" s="32">
        <v>92450.703407290028</v>
      </c>
      <c r="O196" s="32">
        <f t="shared" si="13"/>
        <v>88692.654159099169</v>
      </c>
      <c r="P196" s="32">
        <f t="shared" si="14"/>
        <v>92286.898609077427</v>
      </c>
      <c r="Q196" s="74"/>
    </row>
    <row r="197" spans="1:17" ht="15.6" customHeight="1">
      <c r="A197" s="36">
        <v>13</v>
      </c>
      <c r="B197" s="1">
        <v>9</v>
      </c>
      <c r="C197" s="36">
        <v>5</v>
      </c>
      <c r="D197" s="36" t="str">
        <f t="shared" si="18"/>
        <v>0072</v>
      </c>
      <c r="E197" s="36">
        <v>72</v>
      </c>
      <c r="F197" s="1" t="s">
        <v>127</v>
      </c>
      <c r="G197" s="1" t="s">
        <v>657</v>
      </c>
      <c r="H197" s="12">
        <v>20097134.510000002</v>
      </c>
      <c r="I197" s="12">
        <v>20514152.449999999</v>
      </c>
      <c r="J197" s="12">
        <v>21562650.399999999</v>
      </c>
      <c r="K197" s="31">
        <v>21184837.899999999</v>
      </c>
      <c r="L197" s="31">
        <v>21519124.259999998</v>
      </c>
      <c r="M197" s="31">
        <v>22498972.479999997</v>
      </c>
      <c r="N197" s="31">
        <v>22738041.640000001</v>
      </c>
      <c r="O197" s="31">
        <f t="shared" si="13"/>
        <v>23955693.829999998</v>
      </c>
      <c r="P197" s="31">
        <f t="shared" si="14"/>
        <v>24661514.41</v>
      </c>
      <c r="Q197" s="74"/>
    </row>
    <row r="198" spans="1:17" ht="15.6" customHeight="1">
      <c r="A198" s="36">
        <v>12</v>
      </c>
      <c r="B198" s="1">
        <v>8</v>
      </c>
      <c r="C198" s="36">
        <v>4</v>
      </c>
      <c r="D198" s="36" t="str">
        <f t="shared" si="18"/>
        <v>0072</v>
      </c>
      <c r="E198" s="36">
        <v>72</v>
      </c>
      <c r="F198" s="1" t="s">
        <v>127</v>
      </c>
      <c r="G198" s="1" t="s">
        <v>970</v>
      </c>
      <c r="H198" s="12">
        <v>273.76</v>
      </c>
      <c r="I198" s="12">
        <v>309.5</v>
      </c>
      <c r="J198" s="12">
        <v>263.10000000000002</v>
      </c>
      <c r="K198" s="31">
        <v>274.74</v>
      </c>
      <c r="L198" s="31">
        <v>275</v>
      </c>
      <c r="M198" s="31">
        <v>273.5</v>
      </c>
      <c r="N198" s="31">
        <v>269.5</v>
      </c>
      <c r="O198" s="31">
        <f t="shared" si="13"/>
        <v>272.3</v>
      </c>
      <c r="P198" s="31">
        <f t="shared" si="14"/>
        <v>270.74399999999633</v>
      </c>
      <c r="Q198" s="74"/>
    </row>
    <row r="199" spans="1:17" s="10" customFormat="1" ht="21" customHeight="1">
      <c r="A199" s="36">
        <v>14</v>
      </c>
      <c r="B199" s="21">
        <v>10</v>
      </c>
      <c r="C199" s="35">
        <v>6</v>
      </c>
      <c r="D199" s="35" t="str">
        <f t="shared" si="18"/>
        <v>0072</v>
      </c>
      <c r="E199" s="35">
        <v>72</v>
      </c>
      <c r="F199" s="21" t="s">
        <v>127</v>
      </c>
      <c r="G199" s="21" t="s">
        <v>653</v>
      </c>
      <c r="H199" s="13">
        <v>73411.508291934544</v>
      </c>
      <c r="I199" s="13">
        <v>66281.591114701136</v>
      </c>
      <c r="J199" s="13">
        <v>81956.10186240972</v>
      </c>
      <c r="K199" s="32">
        <v>77108.676930916496</v>
      </c>
      <c r="L199" s="32">
        <v>78251.360945454537</v>
      </c>
      <c r="M199" s="32">
        <v>82263.153491773293</v>
      </c>
      <c r="N199" s="32">
        <v>84371.212022263455</v>
      </c>
      <c r="O199" s="32">
        <f t="shared" si="13"/>
        <v>87975.372126331247</v>
      </c>
      <c r="P199" s="32">
        <f t="shared" si="14"/>
        <v>91087.944368112803</v>
      </c>
      <c r="Q199" s="74"/>
    </row>
    <row r="200" spans="1:17" ht="15.6" customHeight="1">
      <c r="A200" s="36">
        <v>13</v>
      </c>
      <c r="B200" s="1">
        <v>9</v>
      </c>
      <c r="C200" s="36">
        <v>5</v>
      </c>
      <c r="D200" s="36" t="str">
        <f t="shared" si="18"/>
        <v>0073</v>
      </c>
      <c r="E200" s="36">
        <v>73</v>
      </c>
      <c r="F200" s="1" t="s">
        <v>129</v>
      </c>
      <c r="G200" s="1" t="s">
        <v>657</v>
      </c>
      <c r="H200" s="12">
        <v>17787199.209999997</v>
      </c>
      <c r="I200" s="12">
        <v>18356447.650000002</v>
      </c>
      <c r="J200" s="12">
        <v>19186812.059999999</v>
      </c>
      <c r="K200" s="31">
        <v>19381836.349999998</v>
      </c>
      <c r="L200" s="31">
        <v>19678088.27</v>
      </c>
      <c r="M200" s="31">
        <v>21888036.120000001</v>
      </c>
      <c r="N200" s="31">
        <v>22261536.16</v>
      </c>
      <c r="O200" s="31">
        <f t="shared" si="13"/>
        <v>23380817.66</v>
      </c>
      <c r="P200" s="31">
        <f t="shared" si="14"/>
        <v>24826198.729999997</v>
      </c>
      <c r="Q200" s="74"/>
    </row>
    <row r="201" spans="1:17" ht="15.6" customHeight="1">
      <c r="A201" s="36">
        <v>12</v>
      </c>
      <c r="B201" s="1">
        <v>8</v>
      </c>
      <c r="C201" s="36">
        <v>4</v>
      </c>
      <c r="D201" s="36" t="str">
        <f t="shared" si="18"/>
        <v>0073</v>
      </c>
      <c r="E201" s="36">
        <v>73</v>
      </c>
      <c r="F201" s="1" t="s">
        <v>129</v>
      </c>
      <c r="G201" s="1" t="s">
        <v>970</v>
      </c>
      <c r="H201" s="12">
        <v>232.76599999999999</v>
      </c>
      <c r="I201" s="12">
        <v>233.9</v>
      </c>
      <c r="J201" s="12">
        <v>232.6</v>
      </c>
      <c r="K201" s="31">
        <v>243.6</v>
      </c>
      <c r="L201" s="31">
        <v>230.3</v>
      </c>
      <c r="M201" s="31">
        <v>235.9</v>
      </c>
      <c r="N201" s="31">
        <v>229.6</v>
      </c>
      <c r="O201" s="31">
        <f t="shared" si="13"/>
        <v>228.6</v>
      </c>
      <c r="P201" s="31">
        <f t="shared" si="14"/>
        <v>241.25199999999739</v>
      </c>
      <c r="Q201" s="74"/>
    </row>
    <row r="202" spans="1:17" s="10" customFormat="1" ht="21" customHeight="1">
      <c r="A202" s="36">
        <v>14</v>
      </c>
      <c r="B202" s="21">
        <v>10</v>
      </c>
      <c r="C202" s="35">
        <v>6</v>
      </c>
      <c r="D202" s="35" t="str">
        <f t="shared" si="18"/>
        <v>0073</v>
      </c>
      <c r="E202" s="35">
        <v>73</v>
      </c>
      <c r="F202" s="21" t="s">
        <v>129</v>
      </c>
      <c r="G202" s="21" t="s">
        <v>653</v>
      </c>
      <c r="H202" s="13">
        <v>76416.655396406684</v>
      </c>
      <c r="I202" s="13">
        <v>78479.895895681926</v>
      </c>
      <c r="J202" s="13">
        <v>82488.443938091135</v>
      </c>
      <c r="K202" s="32">
        <v>79564.188628899836</v>
      </c>
      <c r="L202" s="32">
        <v>85445.454928354317</v>
      </c>
      <c r="M202" s="32">
        <v>92785.23153878763</v>
      </c>
      <c r="N202" s="32">
        <v>96957.910104529627</v>
      </c>
      <c r="O202" s="32">
        <f t="shared" si="13"/>
        <v>102278.29247594051</v>
      </c>
      <c r="P202" s="32">
        <f t="shared" si="14"/>
        <v>102905.67012916064</v>
      </c>
      <c r="Q202" s="74"/>
    </row>
    <row r="203" spans="1:17" ht="15.6" customHeight="1">
      <c r="A203" s="36">
        <v>13</v>
      </c>
      <c r="B203" s="1">
        <v>9</v>
      </c>
      <c r="C203" s="36">
        <v>5</v>
      </c>
      <c r="D203" s="36" t="str">
        <f t="shared" si="18"/>
        <v>0074</v>
      </c>
      <c r="E203" s="36">
        <v>74</v>
      </c>
      <c r="F203" s="1" t="s">
        <v>131</v>
      </c>
      <c r="G203" s="1" t="s">
        <v>657</v>
      </c>
      <c r="H203" s="12">
        <v>2295663</v>
      </c>
      <c r="I203" s="12">
        <v>2351288</v>
      </c>
      <c r="J203" s="12">
        <v>2354893</v>
      </c>
      <c r="K203" s="31">
        <v>2272528</v>
      </c>
      <c r="L203" s="31">
        <v>2408173.96</v>
      </c>
      <c r="M203" s="31">
        <v>2579726.5900000003</v>
      </c>
      <c r="N203" s="31">
        <v>2258958.27</v>
      </c>
      <c r="O203" s="31">
        <f t="shared" ref="O203:O266" si="19">IFERROR(VLOOKUP($E203, summary, $B203, FALSE), 0)</f>
        <v>2396666.48</v>
      </c>
      <c r="P203" s="31">
        <f t="shared" ref="P203:P266" si="20">IFERROR(VLOOKUP($E203, summary, $A203, FALSE), 0)</f>
        <v>2547742.38</v>
      </c>
      <c r="Q203" s="74"/>
    </row>
    <row r="204" spans="1:17" ht="15.6" customHeight="1">
      <c r="A204" s="36">
        <v>12</v>
      </c>
      <c r="B204" s="1">
        <v>8</v>
      </c>
      <c r="C204" s="36">
        <v>4</v>
      </c>
      <c r="D204" s="36" t="str">
        <f t="shared" si="18"/>
        <v>0074</v>
      </c>
      <c r="E204" s="36">
        <v>74</v>
      </c>
      <c r="F204" s="1" t="s">
        <v>131</v>
      </c>
      <c r="G204" s="1" t="s">
        <v>970</v>
      </c>
      <c r="H204" s="12">
        <v>34.6</v>
      </c>
      <c r="I204" s="12">
        <v>36.4</v>
      </c>
      <c r="J204" s="12">
        <v>37.5</v>
      </c>
      <c r="K204" s="31">
        <v>39.4</v>
      </c>
      <c r="L204" s="31">
        <v>38</v>
      </c>
      <c r="M204" s="31">
        <v>37.200000000000003</v>
      </c>
      <c r="N204" s="31">
        <v>37</v>
      </c>
      <c r="O204" s="31">
        <f t="shared" si="19"/>
        <v>33.9</v>
      </c>
      <c r="P204" s="31">
        <f t="shared" si="20"/>
        <v>35.620000000000026</v>
      </c>
      <c r="Q204" s="74"/>
    </row>
    <row r="205" spans="1:17" s="10" customFormat="1" ht="21" customHeight="1">
      <c r="A205" s="36">
        <v>14</v>
      </c>
      <c r="B205" s="21">
        <v>10</v>
      </c>
      <c r="C205" s="35">
        <v>6</v>
      </c>
      <c r="D205" s="35" t="str">
        <f t="shared" si="18"/>
        <v>0074</v>
      </c>
      <c r="E205" s="35">
        <v>74</v>
      </c>
      <c r="F205" s="21" t="s">
        <v>131</v>
      </c>
      <c r="G205" s="21" t="s">
        <v>653</v>
      </c>
      <c r="H205" s="13">
        <v>66348.641618497102</v>
      </c>
      <c r="I205" s="13">
        <v>64595.824175824178</v>
      </c>
      <c r="J205" s="13">
        <v>62797.146666666667</v>
      </c>
      <c r="K205" s="32">
        <v>57678.375634517768</v>
      </c>
      <c r="L205" s="32">
        <v>63372.998947368418</v>
      </c>
      <c r="M205" s="32">
        <v>69347.488978494628</v>
      </c>
      <c r="N205" s="32">
        <v>61052.926216216219</v>
      </c>
      <c r="O205" s="32">
        <f t="shared" si="19"/>
        <v>70698.126253687311</v>
      </c>
      <c r="P205" s="32">
        <f t="shared" si="20"/>
        <v>71525.614261650699</v>
      </c>
      <c r="Q205" s="74"/>
    </row>
    <row r="206" spans="1:17" ht="15.6" customHeight="1">
      <c r="A206" s="36">
        <v>13</v>
      </c>
      <c r="B206" s="1">
        <v>9</v>
      </c>
      <c r="C206" s="36">
        <v>5</v>
      </c>
      <c r="D206" s="36" t="str">
        <f t="shared" ref="D206:D211" si="21">"0"&amp;E206</f>
        <v>0645</v>
      </c>
      <c r="E206" s="36">
        <v>645</v>
      </c>
      <c r="F206" s="1" t="s">
        <v>133</v>
      </c>
      <c r="G206" s="1" t="s">
        <v>657</v>
      </c>
      <c r="H206" s="12">
        <v>20080992.539999999</v>
      </c>
      <c r="I206" s="12">
        <v>20163453.940000001</v>
      </c>
      <c r="J206" s="12">
        <v>20202341</v>
      </c>
      <c r="K206" s="31">
        <v>21333980</v>
      </c>
      <c r="L206" s="31">
        <v>22133060</v>
      </c>
      <c r="M206" s="31">
        <v>21950994</v>
      </c>
      <c r="N206" s="31">
        <v>23886409.899999999</v>
      </c>
      <c r="O206" s="31">
        <f t="shared" si="19"/>
        <v>25132648.5</v>
      </c>
      <c r="P206" s="31">
        <f t="shared" si="20"/>
        <v>28200434.029999997</v>
      </c>
      <c r="Q206" s="74"/>
    </row>
    <row r="207" spans="1:17" ht="15.6" customHeight="1">
      <c r="A207" s="36">
        <v>12</v>
      </c>
      <c r="B207" s="1">
        <v>8</v>
      </c>
      <c r="C207" s="36">
        <v>4</v>
      </c>
      <c r="D207" s="36" t="str">
        <f t="shared" si="21"/>
        <v>0645</v>
      </c>
      <c r="E207" s="36">
        <v>645</v>
      </c>
      <c r="F207" s="1" t="s">
        <v>133</v>
      </c>
      <c r="G207" s="1" t="s">
        <v>970</v>
      </c>
      <c r="H207" s="12">
        <v>296.8</v>
      </c>
      <c r="I207" s="12">
        <v>295</v>
      </c>
      <c r="J207" s="12">
        <v>290.60000000000002</v>
      </c>
      <c r="K207" s="31">
        <v>285.7</v>
      </c>
      <c r="L207" s="31">
        <v>269.5</v>
      </c>
      <c r="M207" s="31">
        <v>271</v>
      </c>
      <c r="N207" s="31">
        <v>271.10000000000002</v>
      </c>
      <c r="O207" s="31">
        <f t="shared" si="19"/>
        <v>278.3</v>
      </c>
      <c r="P207" s="31">
        <f t="shared" si="20"/>
        <v>291.65899999999806</v>
      </c>
      <c r="Q207" s="74"/>
    </row>
    <row r="208" spans="1:17" s="10" customFormat="1" ht="21" customHeight="1">
      <c r="A208" s="36">
        <v>14</v>
      </c>
      <c r="B208" s="21">
        <v>10</v>
      </c>
      <c r="C208" s="35">
        <v>6</v>
      </c>
      <c r="D208" s="35" t="str">
        <f t="shared" si="21"/>
        <v>0645</v>
      </c>
      <c r="E208" s="35">
        <v>645</v>
      </c>
      <c r="F208" s="21" t="s">
        <v>133</v>
      </c>
      <c r="G208" s="21" t="s">
        <v>653</v>
      </c>
      <c r="H208" s="13">
        <v>67658.330660377353</v>
      </c>
      <c r="I208" s="13">
        <v>68350.691322033905</v>
      </c>
      <c r="J208" s="13">
        <v>69519.41156228492</v>
      </c>
      <c r="K208" s="32">
        <v>74672.663633181655</v>
      </c>
      <c r="L208" s="32">
        <v>82126.382189239332</v>
      </c>
      <c r="M208" s="32">
        <v>80999.977859778592</v>
      </c>
      <c r="N208" s="32">
        <v>88109.221320545912</v>
      </c>
      <c r="O208" s="32">
        <f t="shared" si="19"/>
        <v>90307.756018684871</v>
      </c>
      <c r="P208" s="32">
        <f t="shared" si="20"/>
        <v>96689.743947555835</v>
      </c>
      <c r="Q208" s="74"/>
    </row>
    <row r="209" spans="1:17" ht="15.6" customHeight="1">
      <c r="A209" s="36">
        <v>13</v>
      </c>
      <c r="B209" s="1">
        <v>9</v>
      </c>
      <c r="C209" s="36">
        <v>5</v>
      </c>
      <c r="D209" s="36" t="str">
        <f t="shared" si="21"/>
        <v>0650</v>
      </c>
      <c r="E209" s="36">
        <v>650</v>
      </c>
      <c r="F209" s="1" t="s">
        <v>135</v>
      </c>
      <c r="G209" s="1" t="s">
        <v>657</v>
      </c>
      <c r="H209" s="12">
        <v>14914222.74</v>
      </c>
      <c r="I209" s="12">
        <v>15720965</v>
      </c>
      <c r="J209" s="12">
        <v>16898969.329999998</v>
      </c>
      <c r="K209" s="31">
        <v>16455190</v>
      </c>
      <c r="L209" s="31">
        <v>17256441.98</v>
      </c>
      <c r="M209" s="31">
        <v>17568494.16</v>
      </c>
      <c r="N209" s="31">
        <v>17483056.469999999</v>
      </c>
      <c r="O209" s="31">
        <f t="shared" si="19"/>
        <v>17888904.079999998</v>
      </c>
      <c r="P209" s="31">
        <f t="shared" si="20"/>
        <v>18581974.239999995</v>
      </c>
      <c r="Q209" s="74"/>
    </row>
    <row r="210" spans="1:17" ht="15.6" customHeight="1">
      <c r="A210" s="36">
        <v>12</v>
      </c>
      <c r="B210" s="1">
        <v>8</v>
      </c>
      <c r="C210" s="36">
        <v>4</v>
      </c>
      <c r="D210" s="36" t="str">
        <f t="shared" si="21"/>
        <v>0650</v>
      </c>
      <c r="E210" s="36">
        <v>650</v>
      </c>
      <c r="F210" s="1" t="s">
        <v>135</v>
      </c>
      <c r="G210" s="1" t="s">
        <v>970</v>
      </c>
      <c r="H210" s="12">
        <v>221</v>
      </c>
      <c r="I210" s="12">
        <v>224.2</v>
      </c>
      <c r="J210" s="12">
        <v>238.70099999999999</v>
      </c>
      <c r="K210" s="31">
        <v>227.6</v>
      </c>
      <c r="L210" s="31">
        <v>229.3</v>
      </c>
      <c r="M210" s="31">
        <v>219.7</v>
      </c>
      <c r="N210" s="31">
        <v>212.8</v>
      </c>
      <c r="O210" s="31">
        <f t="shared" si="19"/>
        <v>217</v>
      </c>
      <c r="P210" s="31">
        <f t="shared" si="20"/>
        <v>222.56399999999783</v>
      </c>
      <c r="Q210" s="74"/>
    </row>
    <row r="211" spans="1:17" s="10" customFormat="1" ht="21" customHeight="1">
      <c r="A211" s="36">
        <v>14</v>
      </c>
      <c r="B211" s="21">
        <v>10</v>
      </c>
      <c r="C211" s="35">
        <v>6</v>
      </c>
      <c r="D211" s="35" t="str">
        <f t="shared" si="21"/>
        <v>0650</v>
      </c>
      <c r="E211" s="35">
        <v>650</v>
      </c>
      <c r="F211" s="21" t="s">
        <v>135</v>
      </c>
      <c r="G211" s="21" t="s">
        <v>653</v>
      </c>
      <c r="H211" s="13">
        <v>67485.170769230768</v>
      </c>
      <c r="I211" s="13">
        <v>70120.272078501337</v>
      </c>
      <c r="J211" s="13">
        <v>70795.553139701966</v>
      </c>
      <c r="K211" s="32">
        <v>72298.725834797893</v>
      </c>
      <c r="L211" s="32">
        <v>75257.051809856086</v>
      </c>
      <c r="M211" s="32">
        <v>79965.83595812472</v>
      </c>
      <c r="N211" s="32">
        <v>82157.220253759384</v>
      </c>
      <c r="O211" s="32">
        <f t="shared" si="19"/>
        <v>82437.345990783404</v>
      </c>
      <c r="P211" s="32">
        <f t="shared" si="20"/>
        <v>83490.475728330624</v>
      </c>
      <c r="Q211" s="74"/>
    </row>
    <row r="212" spans="1:17" ht="15.6" customHeight="1">
      <c r="A212" s="36">
        <v>13</v>
      </c>
      <c r="B212" s="1">
        <v>9</v>
      </c>
      <c r="C212" s="36">
        <v>5</v>
      </c>
      <c r="D212" s="36" t="str">
        <f t="shared" ref="D212:D217" si="22">"00"&amp;E212</f>
        <v>0077</v>
      </c>
      <c r="E212" s="36">
        <v>77</v>
      </c>
      <c r="F212" s="1" t="s">
        <v>137</v>
      </c>
      <c r="G212" s="1" t="s">
        <v>657</v>
      </c>
      <c r="H212" s="12">
        <v>6718753.3400000008</v>
      </c>
      <c r="I212" s="12">
        <v>6221055.3700000001</v>
      </c>
      <c r="J212" s="12">
        <v>6113342.7699999996</v>
      </c>
      <c r="K212" s="31">
        <v>6550785.9800000004</v>
      </c>
      <c r="L212" s="31">
        <v>6771276.9199999999</v>
      </c>
      <c r="M212" s="31">
        <v>7075009.9500000002</v>
      </c>
      <c r="N212" s="31">
        <v>6982526.8799999999</v>
      </c>
      <c r="O212" s="31">
        <f t="shared" si="19"/>
        <v>7243115.4399999995</v>
      </c>
      <c r="P212" s="31">
        <f t="shared" si="20"/>
        <v>7444542.7299999995</v>
      </c>
      <c r="Q212" s="74"/>
    </row>
    <row r="213" spans="1:17" ht="15.6" customHeight="1">
      <c r="A213" s="36">
        <v>12</v>
      </c>
      <c r="B213" s="1">
        <v>8</v>
      </c>
      <c r="C213" s="36">
        <v>4</v>
      </c>
      <c r="D213" s="36" t="str">
        <f t="shared" si="22"/>
        <v>0077</v>
      </c>
      <c r="E213" s="36">
        <v>77</v>
      </c>
      <c r="F213" s="1" t="s">
        <v>137</v>
      </c>
      <c r="G213" s="1" t="s">
        <v>970</v>
      </c>
      <c r="H213" s="12">
        <v>100.5</v>
      </c>
      <c r="I213" s="12">
        <v>89.8</v>
      </c>
      <c r="J213" s="12">
        <v>88.6</v>
      </c>
      <c r="K213" s="31">
        <v>94.3</v>
      </c>
      <c r="L213" s="31">
        <v>94.3</v>
      </c>
      <c r="M213" s="31">
        <v>99.9</v>
      </c>
      <c r="N213" s="31">
        <v>97.3</v>
      </c>
      <c r="O213" s="31">
        <f t="shared" si="19"/>
        <v>98.5</v>
      </c>
      <c r="P213" s="31">
        <f t="shared" si="20"/>
        <v>95.011000000000237</v>
      </c>
      <c r="Q213" s="74"/>
    </row>
    <row r="214" spans="1:17" s="10" customFormat="1" ht="21" customHeight="1">
      <c r="A214" s="36">
        <v>14</v>
      </c>
      <c r="B214" s="21">
        <v>10</v>
      </c>
      <c r="C214" s="35">
        <v>6</v>
      </c>
      <c r="D214" s="35" t="str">
        <f t="shared" si="22"/>
        <v>0077</v>
      </c>
      <c r="E214" s="35">
        <v>77</v>
      </c>
      <c r="F214" s="21" t="s">
        <v>137</v>
      </c>
      <c r="G214" s="21" t="s">
        <v>653</v>
      </c>
      <c r="H214" s="13">
        <v>66853.26706467662</v>
      </c>
      <c r="I214" s="13">
        <v>69276.785857461029</v>
      </c>
      <c r="J214" s="13">
        <v>68999.354063205421</v>
      </c>
      <c r="K214" s="32">
        <v>69467.507741251335</v>
      </c>
      <c r="L214" s="32">
        <v>71805.69374337222</v>
      </c>
      <c r="M214" s="32">
        <v>70820.920420420414</v>
      </c>
      <c r="N214" s="32">
        <v>71762.866187050357</v>
      </c>
      <c r="O214" s="32">
        <f t="shared" si="19"/>
        <v>73534.166903553298</v>
      </c>
      <c r="P214" s="32">
        <f t="shared" si="20"/>
        <v>78354.535053835672</v>
      </c>
      <c r="Q214" s="74"/>
    </row>
    <row r="215" spans="1:17" ht="15.6" customHeight="1">
      <c r="A215" s="36">
        <v>13</v>
      </c>
      <c r="B215" s="1">
        <v>9</v>
      </c>
      <c r="C215" s="36">
        <v>5</v>
      </c>
      <c r="D215" s="36" t="str">
        <f t="shared" si="22"/>
        <v>0078</v>
      </c>
      <c r="E215" s="36">
        <v>78</v>
      </c>
      <c r="F215" s="1" t="s">
        <v>139</v>
      </c>
      <c r="G215" s="1" t="s">
        <v>657</v>
      </c>
      <c r="H215" s="12">
        <v>3686786</v>
      </c>
      <c r="I215" s="12">
        <v>3529309.19</v>
      </c>
      <c r="J215" s="12">
        <v>3561198.0199999996</v>
      </c>
      <c r="K215" s="31">
        <v>3731384.31</v>
      </c>
      <c r="L215" s="31">
        <v>3775249</v>
      </c>
      <c r="M215" s="31">
        <v>3763108</v>
      </c>
      <c r="N215" s="31">
        <v>3842940</v>
      </c>
      <c r="O215" s="31">
        <f t="shared" si="19"/>
        <v>4102267</v>
      </c>
      <c r="P215" s="31">
        <f t="shared" si="20"/>
        <v>4333964</v>
      </c>
      <c r="Q215" s="74"/>
    </row>
    <row r="216" spans="1:17" ht="15.6" customHeight="1">
      <c r="A216" s="36">
        <v>12</v>
      </c>
      <c r="B216" s="1">
        <v>8</v>
      </c>
      <c r="C216" s="36">
        <v>4</v>
      </c>
      <c r="D216" s="36" t="str">
        <f t="shared" si="22"/>
        <v>0078</v>
      </c>
      <c r="E216" s="36">
        <v>78</v>
      </c>
      <c r="F216" s="1" t="s">
        <v>139</v>
      </c>
      <c r="G216" s="1" t="s">
        <v>970</v>
      </c>
      <c r="H216" s="12">
        <v>38.799999999999997</v>
      </c>
      <c r="I216" s="12">
        <v>36.6</v>
      </c>
      <c r="J216" s="12">
        <v>40.299999999999997</v>
      </c>
      <c r="K216" s="31">
        <v>41.8</v>
      </c>
      <c r="L216" s="31">
        <v>40.799999999999997</v>
      </c>
      <c r="M216" s="31">
        <v>40.4</v>
      </c>
      <c r="N216" s="31">
        <v>39.1</v>
      </c>
      <c r="O216" s="31">
        <f t="shared" si="19"/>
        <v>41</v>
      </c>
      <c r="P216" s="31">
        <f t="shared" si="20"/>
        <v>46.700999999999979</v>
      </c>
      <c r="Q216" s="74"/>
    </row>
    <row r="217" spans="1:17" s="10" customFormat="1" ht="21" customHeight="1">
      <c r="A217" s="36">
        <v>14</v>
      </c>
      <c r="B217" s="21">
        <v>10</v>
      </c>
      <c r="C217" s="35">
        <v>6</v>
      </c>
      <c r="D217" s="35" t="str">
        <f t="shared" si="22"/>
        <v>0078</v>
      </c>
      <c r="E217" s="35">
        <v>78</v>
      </c>
      <c r="F217" s="21" t="s">
        <v>139</v>
      </c>
      <c r="G217" s="21" t="s">
        <v>653</v>
      </c>
      <c r="H217" s="13">
        <v>95020.257731958773</v>
      </c>
      <c r="I217" s="13">
        <v>96429.212841530054</v>
      </c>
      <c r="J217" s="13">
        <v>88367.196526054584</v>
      </c>
      <c r="K217" s="32">
        <v>89267.567224880389</v>
      </c>
      <c r="L217" s="32">
        <v>92530.612745098042</v>
      </c>
      <c r="M217" s="32">
        <v>93146.237623762383</v>
      </c>
      <c r="N217" s="32">
        <v>98284.910485933506</v>
      </c>
      <c r="O217" s="32">
        <f t="shared" si="19"/>
        <v>100055.29268292683</v>
      </c>
      <c r="P217" s="32">
        <f t="shared" si="20"/>
        <v>92802.381105329696</v>
      </c>
      <c r="Q217" s="74"/>
    </row>
    <row r="218" spans="1:17" ht="15.6" customHeight="1">
      <c r="A218" s="36">
        <v>13</v>
      </c>
      <c r="B218" s="1">
        <v>9</v>
      </c>
      <c r="C218" s="36">
        <v>5</v>
      </c>
      <c r="D218" s="36" t="str">
        <f>"0"&amp;E218</f>
        <v>0655</v>
      </c>
      <c r="E218" s="36">
        <v>655</v>
      </c>
      <c r="F218" s="1" t="s">
        <v>141</v>
      </c>
      <c r="G218" s="1" t="s">
        <v>657</v>
      </c>
      <c r="H218" s="12">
        <v>9763574</v>
      </c>
      <c r="I218" s="12">
        <v>9720921</v>
      </c>
      <c r="J218" s="12">
        <v>10077679.810000001</v>
      </c>
      <c r="K218" s="31">
        <v>10159428.970000001</v>
      </c>
      <c r="L218" s="31">
        <v>10445678.689999999</v>
      </c>
      <c r="M218" s="31">
        <v>10648707</v>
      </c>
      <c r="N218" s="31">
        <v>11010867</v>
      </c>
      <c r="O218" s="31">
        <f t="shared" si="19"/>
        <v>11310716</v>
      </c>
      <c r="P218" s="31">
        <f t="shared" si="20"/>
        <v>11588015</v>
      </c>
      <c r="Q218" s="74"/>
    </row>
    <row r="219" spans="1:17" ht="15.6" customHeight="1">
      <c r="A219" s="36">
        <v>12</v>
      </c>
      <c r="B219" s="1">
        <v>8</v>
      </c>
      <c r="C219" s="36">
        <v>4</v>
      </c>
      <c r="D219" s="36" t="str">
        <f>"0"&amp;E219</f>
        <v>0655</v>
      </c>
      <c r="E219" s="36">
        <v>655</v>
      </c>
      <c r="F219" s="1" t="s">
        <v>141</v>
      </c>
      <c r="G219" s="1" t="s">
        <v>970</v>
      </c>
      <c r="H219" s="12">
        <v>103.10199999999999</v>
      </c>
      <c r="I219" s="12">
        <v>107.60199999999999</v>
      </c>
      <c r="J219" s="12">
        <v>108.8</v>
      </c>
      <c r="K219" s="31">
        <v>107.7</v>
      </c>
      <c r="L219" s="31">
        <v>106.8</v>
      </c>
      <c r="M219" s="31">
        <v>103.5</v>
      </c>
      <c r="N219" s="31">
        <v>105.1</v>
      </c>
      <c r="O219" s="31">
        <f t="shared" si="19"/>
        <v>100.2</v>
      </c>
      <c r="P219" s="31">
        <f t="shared" si="20"/>
        <v>103.38700000000033</v>
      </c>
      <c r="Q219" s="74"/>
    </row>
    <row r="220" spans="1:17" s="10" customFormat="1" ht="21" customHeight="1">
      <c r="A220" s="36">
        <v>14</v>
      </c>
      <c r="B220" s="21">
        <v>10</v>
      </c>
      <c r="C220" s="35">
        <v>6</v>
      </c>
      <c r="D220" s="35" t="str">
        <f>"0"&amp;E220</f>
        <v>0655</v>
      </c>
      <c r="E220" s="35">
        <v>655</v>
      </c>
      <c r="F220" s="21" t="s">
        <v>141</v>
      </c>
      <c r="G220" s="21" t="s">
        <v>653</v>
      </c>
      <c r="H220" s="13">
        <v>94698.201780760806</v>
      </c>
      <c r="I220" s="13">
        <v>90341.4527611011</v>
      </c>
      <c r="J220" s="13">
        <v>92625.733547794123</v>
      </c>
      <c r="K220" s="32">
        <v>94330.816805942435</v>
      </c>
      <c r="L220" s="32">
        <v>97805.980243445694</v>
      </c>
      <c r="M220" s="32">
        <v>102886.0579710145</v>
      </c>
      <c r="N220" s="32">
        <v>104765.62321598479</v>
      </c>
      <c r="O220" s="32">
        <f t="shared" si="19"/>
        <v>112881.39720558882</v>
      </c>
      <c r="P220" s="32">
        <f t="shared" si="20"/>
        <v>112083.86934527516</v>
      </c>
      <c r="Q220" s="74"/>
    </row>
    <row r="221" spans="1:17" ht="15.6" customHeight="1">
      <c r="A221" s="36">
        <v>13</v>
      </c>
      <c r="B221" s="1">
        <v>9</v>
      </c>
      <c r="C221" s="36">
        <v>5</v>
      </c>
      <c r="D221" s="36" t="str">
        <f>"00"&amp;E221</f>
        <v>0079</v>
      </c>
      <c r="E221" s="36">
        <v>79</v>
      </c>
      <c r="F221" s="1" t="s">
        <v>143</v>
      </c>
      <c r="G221" s="1" t="s">
        <v>657</v>
      </c>
      <c r="H221" s="12">
        <v>15116179</v>
      </c>
      <c r="I221" s="12">
        <v>15451696</v>
      </c>
      <c r="J221" s="12">
        <v>15508530.710000001</v>
      </c>
      <c r="K221" s="31">
        <v>15943505</v>
      </c>
      <c r="L221" s="31">
        <v>16449708.649999999</v>
      </c>
      <c r="M221" s="31">
        <v>16196707.390000001</v>
      </c>
      <c r="N221" s="31">
        <v>17000490.740000002</v>
      </c>
      <c r="O221" s="31">
        <f t="shared" si="19"/>
        <v>17864901.609999999</v>
      </c>
      <c r="P221" s="31">
        <f t="shared" si="20"/>
        <v>20046937</v>
      </c>
      <c r="Q221" s="74"/>
    </row>
    <row r="222" spans="1:17" ht="15.6" customHeight="1">
      <c r="A222" s="36">
        <v>12</v>
      </c>
      <c r="B222" s="1">
        <v>8</v>
      </c>
      <c r="C222" s="36">
        <v>4</v>
      </c>
      <c r="D222" s="36" t="str">
        <f>"00"&amp;E222</f>
        <v>0079</v>
      </c>
      <c r="E222" s="36">
        <v>79</v>
      </c>
      <c r="F222" s="1" t="s">
        <v>143</v>
      </c>
      <c r="G222" s="1" t="s">
        <v>970</v>
      </c>
      <c r="H222" s="12">
        <v>215.7</v>
      </c>
      <c r="I222" s="12">
        <v>215.1</v>
      </c>
      <c r="J222" s="12">
        <v>216.6</v>
      </c>
      <c r="K222" s="31">
        <v>209.6</v>
      </c>
      <c r="L222" s="31">
        <v>224.4</v>
      </c>
      <c r="M222" s="31">
        <v>224.1</v>
      </c>
      <c r="N222" s="31">
        <v>232.7</v>
      </c>
      <c r="O222" s="31">
        <f t="shared" si="19"/>
        <v>228.20000000000002</v>
      </c>
      <c r="P222" s="31">
        <f t="shared" si="20"/>
        <v>239.00299999999797</v>
      </c>
      <c r="Q222" s="74"/>
    </row>
    <row r="223" spans="1:17" s="10" customFormat="1" ht="21" customHeight="1">
      <c r="A223" s="36">
        <v>14</v>
      </c>
      <c r="B223" s="21">
        <v>10</v>
      </c>
      <c r="C223" s="35">
        <v>6</v>
      </c>
      <c r="D223" s="35" t="str">
        <f>"00"&amp;E223</f>
        <v>0079</v>
      </c>
      <c r="E223" s="35">
        <v>79</v>
      </c>
      <c r="F223" s="21" t="s">
        <v>143</v>
      </c>
      <c r="G223" s="21" t="s">
        <v>653</v>
      </c>
      <c r="H223" s="13">
        <v>70079.643022716744</v>
      </c>
      <c r="I223" s="13">
        <v>71834.941887494191</v>
      </c>
      <c r="J223" s="13">
        <v>71599.864773776557</v>
      </c>
      <c r="K223" s="32">
        <v>76066.340648854966</v>
      </c>
      <c r="L223" s="32">
        <v>73305.297014260243</v>
      </c>
      <c r="M223" s="32">
        <v>72274.464033913435</v>
      </c>
      <c r="N223" s="32">
        <v>73057.54507950152</v>
      </c>
      <c r="O223" s="32">
        <f t="shared" si="19"/>
        <v>78286.159553023652</v>
      </c>
      <c r="P223" s="32">
        <f t="shared" si="20"/>
        <v>83877.344635842106</v>
      </c>
      <c r="Q223" s="74"/>
    </row>
    <row r="224" spans="1:17" ht="15.6" customHeight="1">
      <c r="A224" s="36">
        <v>13</v>
      </c>
      <c r="B224" s="1">
        <v>9</v>
      </c>
      <c r="C224" s="36">
        <v>5</v>
      </c>
      <c r="D224" s="36" t="str">
        <f>"0"&amp;E224</f>
        <v>0658</v>
      </c>
      <c r="E224" s="36">
        <v>658</v>
      </c>
      <c r="F224" s="1" t="s">
        <v>972</v>
      </c>
      <c r="G224" s="1" t="s">
        <v>657</v>
      </c>
      <c r="H224" s="12">
        <v>18285518.23</v>
      </c>
      <c r="I224" s="12">
        <v>18544661.149999999</v>
      </c>
      <c r="J224" s="12">
        <v>19143749.709999997</v>
      </c>
      <c r="K224" s="31">
        <v>19208539.639999997</v>
      </c>
      <c r="L224" s="31">
        <v>20422834.34</v>
      </c>
      <c r="M224" s="31">
        <v>21528246.810000002</v>
      </c>
      <c r="N224" s="31">
        <v>21797737.760000002</v>
      </c>
      <c r="O224" s="31">
        <f t="shared" si="19"/>
        <v>22481308.399999999</v>
      </c>
      <c r="P224" s="31">
        <f t="shared" si="20"/>
        <v>22147368.029999997</v>
      </c>
      <c r="Q224" s="74"/>
    </row>
    <row r="225" spans="1:17" ht="15.6" customHeight="1">
      <c r="A225" s="36">
        <v>12</v>
      </c>
      <c r="B225" s="1">
        <v>8</v>
      </c>
      <c r="C225" s="36">
        <v>4</v>
      </c>
      <c r="D225" s="36" t="str">
        <f>"0"&amp;E225</f>
        <v>0658</v>
      </c>
      <c r="E225" s="36">
        <v>658</v>
      </c>
      <c r="F225" s="1" t="s">
        <v>972</v>
      </c>
      <c r="G225" s="1" t="s">
        <v>970</v>
      </c>
      <c r="H225" s="12">
        <v>273.2</v>
      </c>
      <c r="I225" s="12">
        <v>267.60000000000002</v>
      </c>
      <c r="J225" s="12">
        <v>258.2</v>
      </c>
      <c r="K225" s="31">
        <v>272.10000000000002</v>
      </c>
      <c r="L225" s="31">
        <v>271.10500000000002</v>
      </c>
      <c r="M225" s="31">
        <v>282</v>
      </c>
      <c r="N225" s="31">
        <v>270.8</v>
      </c>
      <c r="O225" s="31">
        <f t="shared" si="19"/>
        <v>273.10000000000002</v>
      </c>
      <c r="P225" s="31">
        <f t="shared" si="20"/>
        <v>269.66199999999975</v>
      </c>
      <c r="Q225" s="74"/>
    </row>
    <row r="226" spans="1:17" s="10" customFormat="1" ht="21" customHeight="1">
      <c r="A226" s="36">
        <v>14</v>
      </c>
      <c r="B226" s="21">
        <v>10</v>
      </c>
      <c r="C226" s="35">
        <v>6</v>
      </c>
      <c r="D226" s="35" t="str">
        <f>"0"&amp;E226</f>
        <v>0658</v>
      </c>
      <c r="E226" s="35">
        <v>658</v>
      </c>
      <c r="F226" s="21" t="s">
        <v>972</v>
      </c>
      <c r="G226" s="21" t="s">
        <v>653</v>
      </c>
      <c r="H226" s="13">
        <v>66930.886639824312</v>
      </c>
      <c r="I226" s="13">
        <v>69299.929559043332</v>
      </c>
      <c r="J226" s="13">
        <v>74143.104996127033</v>
      </c>
      <c r="K226" s="32">
        <v>70593.677471517803</v>
      </c>
      <c r="L226" s="32">
        <v>75331.824717360432</v>
      </c>
      <c r="M226" s="32">
        <v>76341.300744680862</v>
      </c>
      <c r="N226" s="32">
        <v>80493.861742983761</v>
      </c>
      <c r="O226" s="32">
        <f t="shared" si="19"/>
        <v>82318.961552544846</v>
      </c>
      <c r="P226" s="32">
        <f t="shared" si="20"/>
        <v>82130.10372243778</v>
      </c>
      <c r="Q226" s="74"/>
    </row>
    <row r="227" spans="1:17" ht="15.6" customHeight="1">
      <c r="A227" s="36">
        <v>13</v>
      </c>
      <c r="B227" s="1">
        <v>9</v>
      </c>
      <c r="C227" s="36">
        <v>5</v>
      </c>
      <c r="D227" s="36" t="str">
        <f t="shared" ref="D227:D250" si="23">"00"&amp;E227</f>
        <v>0082</v>
      </c>
      <c r="E227" s="36">
        <v>82</v>
      </c>
      <c r="F227" s="1" t="s">
        <v>147</v>
      </c>
      <c r="G227" s="1" t="s">
        <v>657</v>
      </c>
      <c r="H227" s="12">
        <v>17404816.690000005</v>
      </c>
      <c r="I227" s="12">
        <v>18099622.84</v>
      </c>
      <c r="J227" s="12">
        <v>18838363.230000004</v>
      </c>
      <c r="K227" s="31">
        <v>18922183</v>
      </c>
      <c r="L227" s="31">
        <v>19021823.32</v>
      </c>
      <c r="M227" s="31">
        <v>19606021</v>
      </c>
      <c r="N227" s="31">
        <v>19575744</v>
      </c>
      <c r="O227" s="31">
        <f t="shared" si="19"/>
        <v>20179876.543000001</v>
      </c>
      <c r="P227" s="31">
        <f t="shared" si="20"/>
        <v>21315052.240000002</v>
      </c>
      <c r="Q227" s="74"/>
    </row>
    <row r="228" spans="1:17" ht="15.6" customHeight="1">
      <c r="A228" s="36">
        <v>12</v>
      </c>
      <c r="B228" s="1">
        <v>8</v>
      </c>
      <c r="C228" s="36">
        <v>4</v>
      </c>
      <c r="D228" s="36" t="str">
        <f t="shared" si="23"/>
        <v>0082</v>
      </c>
      <c r="E228" s="36">
        <v>82</v>
      </c>
      <c r="F228" s="1" t="s">
        <v>147</v>
      </c>
      <c r="G228" s="1" t="s">
        <v>970</v>
      </c>
      <c r="H228" s="12">
        <v>233.9</v>
      </c>
      <c r="I228" s="12">
        <v>241.2</v>
      </c>
      <c r="J228" s="12">
        <v>236.5</v>
      </c>
      <c r="K228" s="31">
        <v>228.8</v>
      </c>
      <c r="L228" s="31">
        <v>225.7</v>
      </c>
      <c r="M228" s="31">
        <v>221.3</v>
      </c>
      <c r="N228" s="31">
        <v>220.3</v>
      </c>
      <c r="O228" s="31">
        <f t="shared" si="19"/>
        <v>217.70000000000002</v>
      </c>
      <c r="P228" s="31">
        <f t="shared" si="20"/>
        <v>221.99699999999743</v>
      </c>
      <c r="Q228" s="74"/>
    </row>
    <row r="229" spans="1:17" s="10" customFormat="1" ht="21" customHeight="1">
      <c r="A229" s="36">
        <v>14</v>
      </c>
      <c r="B229" s="21">
        <v>10</v>
      </c>
      <c r="C229" s="35">
        <v>6</v>
      </c>
      <c r="D229" s="35" t="str">
        <f t="shared" si="23"/>
        <v>0082</v>
      </c>
      <c r="E229" s="35">
        <v>82</v>
      </c>
      <c r="F229" s="21" t="s">
        <v>147</v>
      </c>
      <c r="G229" s="21" t="s">
        <v>653</v>
      </c>
      <c r="H229" s="13">
        <v>74411.358230012847</v>
      </c>
      <c r="I229" s="13">
        <v>75039.895688225544</v>
      </c>
      <c r="J229" s="13">
        <v>79654.812811839336</v>
      </c>
      <c r="K229" s="32">
        <v>82701.848776223778</v>
      </c>
      <c r="L229" s="32">
        <v>84279.234913602137</v>
      </c>
      <c r="M229" s="32">
        <v>88594.762765476728</v>
      </c>
      <c r="N229" s="32">
        <v>88859.482523831131</v>
      </c>
      <c r="O229" s="32">
        <f t="shared" si="19"/>
        <v>92695.804056040419</v>
      </c>
      <c r="P229" s="32">
        <f t="shared" si="20"/>
        <v>96015.046329456018</v>
      </c>
      <c r="Q229" s="74"/>
    </row>
    <row r="230" spans="1:17" ht="15.6" customHeight="1">
      <c r="A230" s="36">
        <v>13</v>
      </c>
      <c r="B230" s="1">
        <v>9</v>
      </c>
      <c r="C230" s="36">
        <v>5</v>
      </c>
      <c r="D230" s="36" t="str">
        <f t="shared" si="23"/>
        <v>0083</v>
      </c>
      <c r="E230" s="36">
        <v>83</v>
      </c>
      <c r="F230" s="1" t="s">
        <v>149</v>
      </c>
      <c r="G230" s="1" t="s">
        <v>657</v>
      </c>
      <c r="H230" s="12">
        <v>9839185.4100000001</v>
      </c>
      <c r="I230" s="12">
        <v>9657287</v>
      </c>
      <c r="J230" s="12">
        <v>10377376</v>
      </c>
      <c r="K230" s="31">
        <v>11206254</v>
      </c>
      <c r="L230" s="31">
        <v>11477085</v>
      </c>
      <c r="M230" s="31">
        <v>11717567</v>
      </c>
      <c r="N230" s="31">
        <v>11843019</v>
      </c>
      <c r="O230" s="31">
        <f t="shared" si="19"/>
        <v>12442068</v>
      </c>
      <c r="P230" s="31">
        <f t="shared" si="20"/>
        <v>12990098</v>
      </c>
      <c r="Q230" s="74"/>
    </row>
    <row r="231" spans="1:17" ht="15.6" customHeight="1">
      <c r="A231" s="36">
        <v>12</v>
      </c>
      <c r="B231" s="1">
        <v>8</v>
      </c>
      <c r="C231" s="36">
        <v>4</v>
      </c>
      <c r="D231" s="36" t="str">
        <f t="shared" si="23"/>
        <v>0083</v>
      </c>
      <c r="E231" s="36">
        <v>83</v>
      </c>
      <c r="F231" s="1" t="s">
        <v>149</v>
      </c>
      <c r="G231" s="1" t="s">
        <v>970</v>
      </c>
      <c r="H231" s="12">
        <v>136.30000000000001</v>
      </c>
      <c r="I231" s="12">
        <v>133.4</v>
      </c>
      <c r="J231" s="12">
        <v>130.19999999999999</v>
      </c>
      <c r="K231" s="31">
        <v>154.6</v>
      </c>
      <c r="L231" s="31">
        <v>155.69999999999999</v>
      </c>
      <c r="M231" s="31">
        <v>153.5</v>
      </c>
      <c r="N231" s="31">
        <v>152.69999999999999</v>
      </c>
      <c r="O231" s="31">
        <f t="shared" si="19"/>
        <v>164.9</v>
      </c>
      <c r="P231" s="31">
        <f t="shared" si="20"/>
        <v>166.02499999999947</v>
      </c>
      <c r="Q231" s="74"/>
    </row>
    <row r="232" spans="1:17" s="10" customFormat="1" ht="21" customHeight="1">
      <c r="A232" s="36">
        <v>14</v>
      </c>
      <c r="B232" s="21">
        <v>10</v>
      </c>
      <c r="C232" s="35">
        <v>6</v>
      </c>
      <c r="D232" s="35" t="str">
        <f t="shared" si="23"/>
        <v>0083</v>
      </c>
      <c r="E232" s="35">
        <v>83</v>
      </c>
      <c r="F232" s="21" t="s">
        <v>149</v>
      </c>
      <c r="G232" s="21" t="s">
        <v>653</v>
      </c>
      <c r="H232" s="13">
        <v>72187.713939838592</v>
      </c>
      <c r="I232" s="13">
        <v>72393.455772113943</v>
      </c>
      <c r="J232" s="13">
        <v>79703.348694316446</v>
      </c>
      <c r="K232" s="32">
        <v>72485.472186287196</v>
      </c>
      <c r="L232" s="32">
        <v>73712.813102119471</v>
      </c>
      <c r="M232" s="32">
        <v>76335.941368078173</v>
      </c>
      <c r="N232" s="32">
        <v>77557.426326129673</v>
      </c>
      <c r="O232" s="32">
        <f t="shared" si="19"/>
        <v>75452.201334141908</v>
      </c>
      <c r="P232" s="32">
        <f t="shared" si="20"/>
        <v>78241.819003162425</v>
      </c>
      <c r="Q232" s="74"/>
    </row>
    <row r="233" spans="1:17" ht="15.6" customHeight="1">
      <c r="A233" s="36">
        <v>13</v>
      </c>
      <c r="B233" s="1">
        <v>9</v>
      </c>
      <c r="C233" s="36">
        <v>5</v>
      </c>
      <c r="D233" s="36" t="str">
        <f t="shared" si="23"/>
        <v>0087</v>
      </c>
      <c r="E233" s="36">
        <v>87</v>
      </c>
      <c r="F233" s="1" t="s">
        <v>151</v>
      </c>
      <c r="G233" s="1" t="s">
        <v>657</v>
      </c>
      <c r="H233" s="12">
        <v>14616105.229999999</v>
      </c>
      <c r="I233" s="12">
        <v>15018417.970000001</v>
      </c>
      <c r="J233" s="12">
        <v>15392201.349999998</v>
      </c>
      <c r="K233" s="31">
        <v>15386470</v>
      </c>
      <c r="L233" s="31">
        <v>15747166</v>
      </c>
      <c r="M233" s="31">
        <v>16191607</v>
      </c>
      <c r="N233" s="31">
        <v>15845778.879000001</v>
      </c>
      <c r="O233" s="31">
        <f t="shared" si="19"/>
        <v>16311178.942700002</v>
      </c>
      <c r="P233" s="31">
        <f t="shared" si="20"/>
        <v>16926360</v>
      </c>
      <c r="Q233" s="74"/>
    </row>
    <row r="234" spans="1:17" ht="15.6" customHeight="1">
      <c r="A234" s="36">
        <v>12</v>
      </c>
      <c r="B234" s="1">
        <v>8</v>
      </c>
      <c r="C234" s="36">
        <v>4</v>
      </c>
      <c r="D234" s="36" t="str">
        <f t="shared" si="23"/>
        <v>0087</v>
      </c>
      <c r="E234" s="36">
        <v>87</v>
      </c>
      <c r="F234" s="1" t="s">
        <v>151</v>
      </c>
      <c r="G234" s="1" t="s">
        <v>970</v>
      </c>
      <c r="H234" s="12">
        <v>198</v>
      </c>
      <c r="I234" s="12">
        <v>206.5</v>
      </c>
      <c r="J234" s="12">
        <v>198.5</v>
      </c>
      <c r="K234" s="31">
        <v>206.1</v>
      </c>
      <c r="L234" s="31">
        <v>187.5</v>
      </c>
      <c r="M234" s="31">
        <v>209</v>
      </c>
      <c r="N234" s="31">
        <v>206</v>
      </c>
      <c r="O234" s="31">
        <f t="shared" si="19"/>
        <v>203.4</v>
      </c>
      <c r="P234" s="31">
        <f t="shared" si="20"/>
        <v>208.99699999999856</v>
      </c>
      <c r="Q234" s="74"/>
    </row>
    <row r="235" spans="1:17" s="10" customFormat="1" ht="21" customHeight="1">
      <c r="A235" s="36">
        <v>14</v>
      </c>
      <c r="B235" s="21">
        <v>10</v>
      </c>
      <c r="C235" s="35">
        <v>6</v>
      </c>
      <c r="D235" s="35" t="str">
        <f t="shared" si="23"/>
        <v>0087</v>
      </c>
      <c r="E235" s="35">
        <v>87</v>
      </c>
      <c r="F235" s="21" t="s">
        <v>151</v>
      </c>
      <c r="G235" s="21" t="s">
        <v>653</v>
      </c>
      <c r="H235" s="13">
        <v>73818.713282828277</v>
      </c>
      <c r="I235" s="13">
        <v>72728.416319612588</v>
      </c>
      <c r="J235" s="13">
        <v>77542.576070528958</v>
      </c>
      <c r="K235" s="32">
        <v>74655.361475012134</v>
      </c>
      <c r="L235" s="32">
        <v>83984.885333333339</v>
      </c>
      <c r="M235" s="32">
        <v>77471.803827751195</v>
      </c>
      <c r="N235" s="32">
        <v>76921.256694174765</v>
      </c>
      <c r="O235" s="32">
        <f t="shared" si="19"/>
        <v>80192.62017059981</v>
      </c>
      <c r="P235" s="32">
        <f t="shared" si="20"/>
        <v>80988.530935851304</v>
      </c>
      <c r="Q235" s="74"/>
    </row>
    <row r="236" spans="1:17" ht="15.6" customHeight="1">
      <c r="A236" s="36">
        <v>13</v>
      </c>
      <c r="B236" s="1">
        <v>9</v>
      </c>
      <c r="C236" s="36">
        <v>5</v>
      </c>
      <c r="D236" s="36" t="str">
        <f t="shared" si="23"/>
        <v>0085</v>
      </c>
      <c r="E236" s="36">
        <v>85</v>
      </c>
      <c r="F236" s="1" t="s">
        <v>153</v>
      </c>
      <c r="G236" s="1" t="s">
        <v>657</v>
      </c>
      <c r="H236" s="12">
        <v>1931963</v>
      </c>
      <c r="I236" s="12">
        <v>1898608.02</v>
      </c>
      <c r="J236" s="12">
        <v>1888103</v>
      </c>
      <c r="K236" s="31">
        <v>1868681</v>
      </c>
      <c r="L236" s="31">
        <v>1879547</v>
      </c>
      <c r="M236" s="31">
        <v>1951119</v>
      </c>
      <c r="N236" s="31">
        <v>2090644</v>
      </c>
      <c r="O236" s="31">
        <f t="shared" si="19"/>
        <v>2009567</v>
      </c>
      <c r="P236" s="31">
        <f t="shared" si="20"/>
        <v>1960403.28</v>
      </c>
      <c r="Q236" s="74"/>
    </row>
    <row r="237" spans="1:17" ht="15.6" customHeight="1">
      <c r="A237" s="36">
        <v>12</v>
      </c>
      <c r="B237" s="1">
        <v>8</v>
      </c>
      <c r="C237" s="36">
        <v>4</v>
      </c>
      <c r="D237" s="36" t="str">
        <f t="shared" si="23"/>
        <v>0085</v>
      </c>
      <c r="E237" s="36">
        <v>85</v>
      </c>
      <c r="F237" s="1" t="s">
        <v>153</v>
      </c>
      <c r="G237" s="1" t="s">
        <v>970</v>
      </c>
      <c r="H237" s="12">
        <v>22.9</v>
      </c>
      <c r="I237" s="12">
        <v>23.5</v>
      </c>
      <c r="J237" s="12">
        <v>22.9</v>
      </c>
      <c r="K237" s="31">
        <v>23.3</v>
      </c>
      <c r="L237" s="31">
        <v>20.7</v>
      </c>
      <c r="M237" s="31">
        <v>20.8</v>
      </c>
      <c r="N237" s="31">
        <v>22.6</v>
      </c>
      <c r="O237" s="31">
        <f t="shared" si="19"/>
        <v>18.3</v>
      </c>
      <c r="P237" s="31">
        <f t="shared" si="20"/>
        <v>18.099999999999998</v>
      </c>
      <c r="Q237" s="74"/>
    </row>
    <row r="238" spans="1:17" s="10" customFormat="1" ht="21" customHeight="1">
      <c r="A238" s="36">
        <v>14</v>
      </c>
      <c r="B238" s="21">
        <v>10</v>
      </c>
      <c r="C238" s="35">
        <v>6</v>
      </c>
      <c r="D238" s="35" t="str">
        <f t="shared" si="23"/>
        <v>0085</v>
      </c>
      <c r="E238" s="35">
        <v>85</v>
      </c>
      <c r="F238" s="21" t="s">
        <v>153</v>
      </c>
      <c r="G238" s="21" t="s">
        <v>653</v>
      </c>
      <c r="H238" s="13">
        <v>84365.19650655023</v>
      </c>
      <c r="I238" s="13">
        <v>80791.830638297877</v>
      </c>
      <c r="J238" s="13">
        <v>82449.912663755458</v>
      </c>
      <c r="K238" s="32">
        <v>80200.901287553643</v>
      </c>
      <c r="L238" s="32">
        <v>90799.371980676326</v>
      </c>
      <c r="M238" s="32">
        <v>93803.798076923078</v>
      </c>
      <c r="N238" s="32">
        <v>92506.371681415927</v>
      </c>
      <c r="O238" s="32">
        <f t="shared" si="19"/>
        <v>109812.40437158469</v>
      </c>
      <c r="P238" s="32">
        <f t="shared" si="20"/>
        <v>108309.57348066299</v>
      </c>
      <c r="Q238" s="74"/>
    </row>
    <row r="239" spans="1:17" ht="15.6" customHeight="1">
      <c r="A239" s="36">
        <v>13</v>
      </c>
      <c r="B239" s="1">
        <v>9</v>
      </c>
      <c r="C239" s="36">
        <v>5</v>
      </c>
      <c r="D239" s="36" t="str">
        <f t="shared" si="23"/>
        <v>0086</v>
      </c>
      <c r="E239" s="36">
        <v>86</v>
      </c>
      <c r="F239" s="1" t="s">
        <v>155</v>
      </c>
      <c r="G239" s="1" t="s">
        <v>657</v>
      </c>
      <c r="H239" s="12">
        <v>7782569.3799999999</v>
      </c>
      <c r="I239" s="12">
        <v>7318275.0200000005</v>
      </c>
      <c r="J239" s="12">
        <v>7293275.3700000001</v>
      </c>
      <c r="K239" s="31">
        <v>7882715.2299999995</v>
      </c>
      <c r="L239" s="31">
        <v>8139118.4299999997</v>
      </c>
      <c r="M239" s="31">
        <v>8158161.7399999993</v>
      </c>
      <c r="N239" s="31">
        <v>8437504.7200000025</v>
      </c>
      <c r="O239" s="31">
        <f t="shared" si="19"/>
        <v>8824384.2800000012</v>
      </c>
      <c r="P239" s="31">
        <f t="shared" si="20"/>
        <v>8780039.6600000001</v>
      </c>
      <c r="Q239" s="74"/>
    </row>
    <row r="240" spans="1:17" ht="15.6" customHeight="1">
      <c r="A240" s="36">
        <v>12</v>
      </c>
      <c r="B240" s="1">
        <v>8</v>
      </c>
      <c r="C240" s="36">
        <v>4</v>
      </c>
      <c r="D240" s="36" t="str">
        <f t="shared" si="23"/>
        <v>0086</v>
      </c>
      <c r="E240" s="36">
        <v>86</v>
      </c>
      <c r="F240" s="1" t="s">
        <v>155</v>
      </c>
      <c r="G240" s="1" t="s">
        <v>970</v>
      </c>
      <c r="H240" s="12">
        <v>110.4</v>
      </c>
      <c r="I240" s="12">
        <v>110.1</v>
      </c>
      <c r="J240" s="12">
        <v>113.5</v>
      </c>
      <c r="K240" s="31">
        <v>116.6</v>
      </c>
      <c r="L240" s="31">
        <v>116.6</v>
      </c>
      <c r="M240" s="31">
        <v>116.6</v>
      </c>
      <c r="N240" s="31">
        <v>115.7</v>
      </c>
      <c r="O240" s="31">
        <f t="shared" si="19"/>
        <v>122.2</v>
      </c>
      <c r="P240" s="31">
        <f t="shared" si="20"/>
        <v>113.82200000000002</v>
      </c>
      <c r="Q240" s="74"/>
    </row>
    <row r="241" spans="1:17" s="10" customFormat="1" ht="21" customHeight="1">
      <c r="A241" s="36">
        <v>14</v>
      </c>
      <c r="B241" s="21">
        <v>10</v>
      </c>
      <c r="C241" s="35">
        <v>6</v>
      </c>
      <c r="D241" s="35" t="str">
        <f t="shared" si="23"/>
        <v>0086</v>
      </c>
      <c r="E241" s="35">
        <v>86</v>
      </c>
      <c r="F241" s="21" t="s">
        <v>155</v>
      </c>
      <c r="G241" s="21" t="s">
        <v>653</v>
      </c>
      <c r="H241" s="13">
        <v>70494.28786231883</v>
      </c>
      <c r="I241" s="13">
        <v>66469.346230699375</v>
      </c>
      <c r="J241" s="13">
        <v>64257.932775330395</v>
      </c>
      <c r="K241" s="32">
        <v>67604.761835334473</v>
      </c>
      <c r="L241" s="32">
        <v>69803.760120068619</v>
      </c>
      <c r="M241" s="32">
        <v>69967.081818181818</v>
      </c>
      <c r="N241" s="32">
        <v>72925.710630942107</v>
      </c>
      <c r="O241" s="32">
        <f t="shared" si="19"/>
        <v>72212.637315875618</v>
      </c>
      <c r="P241" s="32">
        <f t="shared" si="20"/>
        <v>77138.335822600187</v>
      </c>
      <c r="Q241" s="74"/>
    </row>
    <row r="242" spans="1:17" ht="15.6" customHeight="1">
      <c r="A242" s="36">
        <v>13</v>
      </c>
      <c r="B242" s="1">
        <v>9</v>
      </c>
      <c r="C242" s="36">
        <v>5</v>
      </c>
      <c r="D242" s="36" t="str">
        <f t="shared" si="23"/>
        <v>0088</v>
      </c>
      <c r="E242" s="36">
        <v>88</v>
      </c>
      <c r="F242" s="1" t="s">
        <v>157</v>
      </c>
      <c r="G242" s="1" t="s">
        <v>657</v>
      </c>
      <c r="H242" s="12">
        <v>19580625.180000003</v>
      </c>
      <c r="I242" s="12">
        <v>19685038.699999999</v>
      </c>
      <c r="J242" s="12">
        <v>20324631.640000001</v>
      </c>
      <c r="K242" s="31">
        <v>20985464.670000002</v>
      </c>
      <c r="L242" s="31">
        <v>21402419.630000003</v>
      </c>
      <c r="M242" s="31">
        <v>21530331.770000003</v>
      </c>
      <c r="N242" s="31">
        <v>21415738.530000001</v>
      </c>
      <c r="O242" s="31">
        <f t="shared" si="19"/>
        <v>22269218.75</v>
      </c>
      <c r="P242" s="31">
        <f t="shared" si="20"/>
        <v>0</v>
      </c>
      <c r="Q242" s="74"/>
    </row>
    <row r="243" spans="1:17" ht="15.6" customHeight="1">
      <c r="A243" s="36">
        <v>12</v>
      </c>
      <c r="B243" s="1">
        <v>8</v>
      </c>
      <c r="C243" s="36">
        <v>4</v>
      </c>
      <c r="D243" s="36" t="str">
        <f t="shared" si="23"/>
        <v>0088</v>
      </c>
      <c r="E243" s="36">
        <v>88</v>
      </c>
      <c r="F243" s="1" t="s">
        <v>157</v>
      </c>
      <c r="G243" s="1" t="s">
        <v>970</v>
      </c>
      <c r="H243" s="12">
        <v>267.39999999999998</v>
      </c>
      <c r="I243" s="12">
        <v>265.20099999999996</v>
      </c>
      <c r="J243" s="12">
        <v>258.29000000000002</v>
      </c>
      <c r="K243" s="31">
        <v>270.2</v>
      </c>
      <c r="L243" s="31">
        <v>272.10000000000002</v>
      </c>
      <c r="M243" s="31">
        <v>257.60000000000002</v>
      </c>
      <c r="N243" s="31">
        <v>247.3</v>
      </c>
      <c r="O243" s="31">
        <f t="shared" si="19"/>
        <v>258.2</v>
      </c>
      <c r="P243" s="31">
        <f t="shared" si="20"/>
        <v>261.78099999999819</v>
      </c>
      <c r="Q243" s="74"/>
    </row>
    <row r="244" spans="1:17" s="10" customFormat="1" ht="21" customHeight="1">
      <c r="A244" s="36">
        <v>14</v>
      </c>
      <c r="B244" s="21">
        <v>10</v>
      </c>
      <c r="C244" s="35">
        <v>6</v>
      </c>
      <c r="D244" s="35" t="str">
        <f t="shared" si="23"/>
        <v>0088</v>
      </c>
      <c r="E244" s="35">
        <v>88</v>
      </c>
      <c r="F244" s="21" t="s">
        <v>157</v>
      </c>
      <c r="G244" s="21" t="s">
        <v>653</v>
      </c>
      <c r="H244" s="13">
        <v>73225.972999252073</v>
      </c>
      <c r="I244" s="13">
        <v>74226.864529168452</v>
      </c>
      <c r="J244" s="13">
        <v>78689.192922683796</v>
      </c>
      <c r="K244" s="32">
        <v>77666.412546262043</v>
      </c>
      <c r="L244" s="32">
        <v>78656.448474825433</v>
      </c>
      <c r="M244" s="32">
        <v>83580.480473602496</v>
      </c>
      <c r="N244" s="32">
        <v>86598.214840274974</v>
      </c>
      <c r="O244" s="32">
        <f t="shared" si="19"/>
        <v>86247.942486444619</v>
      </c>
      <c r="P244" s="32">
        <f t="shared" si="20"/>
        <v>0</v>
      </c>
      <c r="Q244" s="74"/>
    </row>
    <row r="245" spans="1:17" ht="15.6" customHeight="1">
      <c r="A245" s="36">
        <v>13</v>
      </c>
      <c r="B245" s="1">
        <v>9</v>
      </c>
      <c r="C245" s="36">
        <v>5</v>
      </c>
      <c r="D245" s="36" t="str">
        <f t="shared" si="23"/>
        <v>0089</v>
      </c>
      <c r="E245" s="36">
        <v>89</v>
      </c>
      <c r="F245" s="1" t="s">
        <v>159</v>
      </c>
      <c r="G245" s="1" t="s">
        <v>657</v>
      </c>
      <c r="H245" s="12">
        <v>3417687</v>
      </c>
      <c r="I245" s="12">
        <v>3596078</v>
      </c>
      <c r="J245" s="12">
        <v>3521051</v>
      </c>
      <c r="K245" s="31">
        <v>3602688</v>
      </c>
      <c r="L245" s="31">
        <v>3868371.6399999997</v>
      </c>
      <c r="M245" s="31">
        <v>4135761.91</v>
      </c>
      <c r="N245" s="31">
        <v>4205476.49</v>
      </c>
      <c r="O245" s="31">
        <f t="shared" si="19"/>
        <v>4210124</v>
      </c>
      <c r="P245" s="31">
        <f t="shared" si="20"/>
        <v>4588851</v>
      </c>
      <c r="Q245" s="74"/>
    </row>
    <row r="246" spans="1:17" ht="15.6" customHeight="1">
      <c r="A246" s="36">
        <v>12</v>
      </c>
      <c r="B246" s="1">
        <v>8</v>
      </c>
      <c r="C246" s="36">
        <v>4</v>
      </c>
      <c r="D246" s="36" t="str">
        <f t="shared" si="23"/>
        <v>0089</v>
      </c>
      <c r="E246" s="36">
        <v>89</v>
      </c>
      <c r="F246" s="1" t="s">
        <v>159</v>
      </c>
      <c r="G246" s="1" t="s">
        <v>970</v>
      </c>
      <c r="H246" s="12">
        <v>39</v>
      </c>
      <c r="I246" s="12">
        <v>40.799999999999997</v>
      </c>
      <c r="J246" s="12">
        <v>39.9</v>
      </c>
      <c r="K246" s="31">
        <v>38.5</v>
      </c>
      <c r="L246" s="31">
        <v>38.4</v>
      </c>
      <c r="M246" s="31">
        <v>43.7</v>
      </c>
      <c r="N246" s="31">
        <v>43.6</v>
      </c>
      <c r="O246" s="31">
        <f t="shared" si="19"/>
        <v>44.6</v>
      </c>
      <c r="P246" s="31">
        <f t="shared" si="20"/>
        <v>45.519999999999939</v>
      </c>
      <c r="Q246" s="74"/>
    </row>
    <row r="247" spans="1:17" s="10" customFormat="1" ht="21" customHeight="1">
      <c r="A247" s="36">
        <v>14</v>
      </c>
      <c r="B247" s="21">
        <v>10</v>
      </c>
      <c r="C247" s="35">
        <v>6</v>
      </c>
      <c r="D247" s="35" t="str">
        <f t="shared" si="23"/>
        <v>0089</v>
      </c>
      <c r="E247" s="35">
        <v>89</v>
      </c>
      <c r="F247" s="21" t="s">
        <v>159</v>
      </c>
      <c r="G247" s="21" t="s">
        <v>653</v>
      </c>
      <c r="H247" s="13">
        <v>87633</v>
      </c>
      <c r="I247" s="13">
        <v>88139.166666666672</v>
      </c>
      <c r="J247" s="13">
        <v>88246.892230576443</v>
      </c>
      <c r="K247" s="32">
        <v>93576.311688311689</v>
      </c>
      <c r="L247" s="32">
        <v>100738.84479166666</v>
      </c>
      <c r="M247" s="32">
        <v>94639.860640732266</v>
      </c>
      <c r="N247" s="32">
        <v>96455.882798165141</v>
      </c>
      <c r="O247" s="32">
        <f t="shared" si="19"/>
        <v>94397.399103139003</v>
      </c>
      <c r="P247" s="32">
        <f t="shared" si="20"/>
        <v>100809.55623901595</v>
      </c>
      <c r="Q247" s="74"/>
    </row>
    <row r="248" spans="1:17" ht="15.6" customHeight="1">
      <c r="A248" s="36">
        <v>13</v>
      </c>
      <c r="B248" s="1">
        <v>9</v>
      </c>
      <c r="C248" s="36">
        <v>5</v>
      </c>
      <c r="D248" s="36" t="str">
        <f t="shared" si="23"/>
        <v>0091</v>
      </c>
      <c r="E248" s="36">
        <v>91</v>
      </c>
      <c r="F248" s="1" t="s">
        <v>161</v>
      </c>
      <c r="G248" s="1" t="s">
        <v>657</v>
      </c>
      <c r="H248" s="12">
        <v>1185748</v>
      </c>
      <c r="I248" s="12">
        <v>1223444</v>
      </c>
      <c r="J248" s="12">
        <v>1262342</v>
      </c>
      <c r="K248" s="31">
        <v>1336974</v>
      </c>
      <c r="L248" s="31">
        <v>1444946</v>
      </c>
      <c r="M248" s="31">
        <v>1410673.48</v>
      </c>
      <c r="N248" s="31">
        <v>1493242.64</v>
      </c>
      <c r="O248" s="31">
        <f t="shared" si="19"/>
        <v>1395884</v>
      </c>
      <c r="P248" s="31">
        <f t="shared" si="20"/>
        <v>1167666</v>
      </c>
      <c r="Q248" s="74"/>
    </row>
    <row r="249" spans="1:17" ht="15.6" customHeight="1">
      <c r="A249" s="36">
        <v>12</v>
      </c>
      <c r="B249" s="1">
        <v>8</v>
      </c>
      <c r="C249" s="36">
        <v>4</v>
      </c>
      <c r="D249" s="36" t="str">
        <f t="shared" si="23"/>
        <v>0091</v>
      </c>
      <c r="E249" s="36">
        <v>91</v>
      </c>
      <c r="F249" s="1" t="s">
        <v>161</v>
      </c>
      <c r="G249" s="1" t="s">
        <v>970</v>
      </c>
      <c r="H249" s="12">
        <v>17.100000000000001</v>
      </c>
      <c r="I249" s="12">
        <v>16.100000000000001</v>
      </c>
      <c r="J249" s="12">
        <v>18.100000000000001</v>
      </c>
      <c r="K249" s="31">
        <v>18.100000000000001</v>
      </c>
      <c r="L249" s="31">
        <v>18.2</v>
      </c>
      <c r="M249" s="31">
        <v>19.2</v>
      </c>
      <c r="N249" s="31">
        <v>17.2</v>
      </c>
      <c r="O249" s="31">
        <f t="shared" si="19"/>
        <v>18.7</v>
      </c>
      <c r="P249" s="31">
        <f t="shared" si="20"/>
        <v>19.300000000000004</v>
      </c>
      <c r="Q249" s="74"/>
    </row>
    <row r="250" spans="1:17" s="10" customFormat="1" ht="21" customHeight="1">
      <c r="A250" s="36">
        <v>14</v>
      </c>
      <c r="B250" s="21">
        <v>10</v>
      </c>
      <c r="C250" s="35">
        <v>6</v>
      </c>
      <c r="D250" s="35" t="str">
        <f t="shared" si="23"/>
        <v>0091</v>
      </c>
      <c r="E250" s="35">
        <v>91</v>
      </c>
      <c r="F250" s="21" t="s">
        <v>161</v>
      </c>
      <c r="G250" s="21" t="s">
        <v>653</v>
      </c>
      <c r="H250" s="13">
        <v>69341.988304093567</v>
      </c>
      <c r="I250" s="13">
        <v>75990.310559006204</v>
      </c>
      <c r="J250" s="13">
        <v>69742.651933701651</v>
      </c>
      <c r="K250" s="32">
        <v>73865.966850828729</v>
      </c>
      <c r="L250" s="32">
        <v>79392.637362637368</v>
      </c>
      <c r="M250" s="32">
        <v>73472.577083333337</v>
      </c>
      <c r="N250" s="32">
        <v>86816.432558139539</v>
      </c>
      <c r="O250" s="32">
        <f t="shared" si="19"/>
        <v>74646.203208556151</v>
      </c>
      <c r="P250" s="32">
        <f t="shared" si="20"/>
        <v>60500.829015544026</v>
      </c>
      <c r="Q250" s="74"/>
    </row>
    <row r="251" spans="1:17" ht="15.6" customHeight="1">
      <c r="A251" s="36">
        <v>13</v>
      </c>
      <c r="B251" s="1">
        <v>9</v>
      </c>
      <c r="C251" s="36">
        <v>5</v>
      </c>
      <c r="D251" s="36" t="str">
        <f>"0"&amp;E251</f>
        <v>0817</v>
      </c>
      <c r="E251" s="36">
        <v>817</v>
      </c>
      <c r="F251" s="1" t="s">
        <v>979</v>
      </c>
      <c r="G251" s="1" t="s">
        <v>657</v>
      </c>
      <c r="H251" s="12">
        <v>7422232.25</v>
      </c>
      <c r="I251" s="12">
        <v>7830797.4800000004</v>
      </c>
      <c r="J251" s="12">
        <v>8772491</v>
      </c>
      <c r="K251" s="31">
        <v>9227302.6500000004</v>
      </c>
      <c r="L251" s="31">
        <v>9894906.790000001</v>
      </c>
      <c r="M251" s="31">
        <v>10638303.069999998</v>
      </c>
      <c r="N251" s="31">
        <v>11713394.620000001</v>
      </c>
      <c r="O251" s="31">
        <f t="shared" si="19"/>
        <v>13405752</v>
      </c>
      <c r="P251" s="31">
        <f t="shared" si="20"/>
        <v>14045314.341000002</v>
      </c>
      <c r="Q251" s="74"/>
    </row>
    <row r="252" spans="1:17" ht="15.6" customHeight="1">
      <c r="A252" s="36">
        <v>12</v>
      </c>
      <c r="B252" s="1">
        <v>8</v>
      </c>
      <c r="C252" s="36">
        <v>4</v>
      </c>
      <c r="D252" s="36" t="str">
        <f>"0"&amp;E252</f>
        <v>0817</v>
      </c>
      <c r="E252" s="36">
        <v>817</v>
      </c>
      <c r="F252" s="1" t="s">
        <v>979</v>
      </c>
      <c r="G252" s="1" t="s">
        <v>970</v>
      </c>
      <c r="H252" s="12">
        <v>108.3</v>
      </c>
      <c r="I252" s="12">
        <v>108</v>
      </c>
      <c r="J252" s="12">
        <v>113.2</v>
      </c>
      <c r="K252" s="31">
        <v>122.7</v>
      </c>
      <c r="L252" s="31">
        <v>121.2</v>
      </c>
      <c r="M252" s="31">
        <v>124.8</v>
      </c>
      <c r="N252" s="31">
        <v>131.30000000000001</v>
      </c>
      <c r="O252" s="31">
        <f t="shared" si="19"/>
        <v>142.70000000000002</v>
      </c>
      <c r="P252" s="31">
        <f t="shared" si="20"/>
        <v>148.31600000000017</v>
      </c>
      <c r="Q252" s="74"/>
    </row>
    <row r="253" spans="1:17" s="10" customFormat="1" ht="21" customHeight="1">
      <c r="A253" s="36">
        <v>14</v>
      </c>
      <c r="B253" s="21">
        <v>10</v>
      </c>
      <c r="C253" s="35">
        <v>6</v>
      </c>
      <c r="D253" s="35" t="str">
        <f>"0"&amp;E253</f>
        <v>0817</v>
      </c>
      <c r="E253" s="35">
        <v>817</v>
      </c>
      <c r="F253" s="21" t="s">
        <v>979</v>
      </c>
      <c r="G253" s="21" t="s">
        <v>653</v>
      </c>
      <c r="H253" s="13">
        <v>68534.000461680524</v>
      </c>
      <c r="I253" s="13">
        <v>72507.384074074085</v>
      </c>
      <c r="J253" s="13">
        <v>77495.503533568903</v>
      </c>
      <c r="K253" s="32">
        <v>75202.140586797061</v>
      </c>
      <c r="L253" s="32">
        <v>81641.145132013204</v>
      </c>
      <c r="M253" s="32">
        <v>85242.813060897432</v>
      </c>
      <c r="N253" s="32">
        <v>89210.926275704493</v>
      </c>
      <c r="O253" s="32">
        <f t="shared" si="19"/>
        <v>93943.601962158369</v>
      </c>
      <c r="P253" s="32">
        <f t="shared" si="20"/>
        <v>94698.578312521815</v>
      </c>
      <c r="Q253" s="74"/>
    </row>
    <row r="254" spans="1:17" ht="15.6" customHeight="1">
      <c r="A254" s="36">
        <v>13</v>
      </c>
      <c r="B254" s="1">
        <v>9</v>
      </c>
      <c r="C254" s="36">
        <v>5</v>
      </c>
      <c r="D254" s="36" t="str">
        <f t="shared" ref="D254:D265" si="24">"00"&amp;E254</f>
        <v>0093</v>
      </c>
      <c r="E254" s="36">
        <v>93</v>
      </c>
      <c r="F254" s="1" t="s">
        <v>165</v>
      </c>
      <c r="G254" s="1" t="s">
        <v>657</v>
      </c>
      <c r="H254" s="12">
        <v>39051390</v>
      </c>
      <c r="I254" s="12">
        <v>41665324</v>
      </c>
      <c r="J254" s="12">
        <v>42902755</v>
      </c>
      <c r="K254" s="31">
        <v>45089044</v>
      </c>
      <c r="L254" s="31">
        <v>43294533</v>
      </c>
      <c r="M254" s="31">
        <v>48482790</v>
      </c>
      <c r="N254" s="31">
        <v>49560097.289999999</v>
      </c>
      <c r="O254" s="31">
        <f t="shared" si="19"/>
        <v>54471679.369999997</v>
      </c>
      <c r="P254" s="31">
        <f t="shared" si="20"/>
        <v>60332858</v>
      </c>
      <c r="Q254" s="74"/>
    </row>
    <row r="255" spans="1:17" ht="15.6" customHeight="1">
      <c r="A255" s="36">
        <v>12</v>
      </c>
      <c r="B255" s="1">
        <v>8</v>
      </c>
      <c r="C255" s="36">
        <v>4</v>
      </c>
      <c r="D255" s="36" t="str">
        <f t="shared" si="24"/>
        <v>0093</v>
      </c>
      <c r="E255" s="36">
        <v>93</v>
      </c>
      <c r="F255" s="1" t="s">
        <v>165</v>
      </c>
      <c r="G255" s="1" t="s">
        <v>970</v>
      </c>
      <c r="H255" s="12">
        <v>512</v>
      </c>
      <c r="I255" s="12">
        <v>525.9</v>
      </c>
      <c r="J255" s="12">
        <v>502.7</v>
      </c>
      <c r="K255" s="31">
        <v>528.5</v>
      </c>
      <c r="L255" s="31">
        <v>479.9</v>
      </c>
      <c r="M255" s="31">
        <v>550.79999999999995</v>
      </c>
      <c r="N255" s="31">
        <v>561.70000000000005</v>
      </c>
      <c r="O255" s="31">
        <f t="shared" si="19"/>
        <v>550.1</v>
      </c>
      <c r="P255" s="31">
        <f t="shared" si="20"/>
        <v>609.01500000000237</v>
      </c>
      <c r="Q255" s="74"/>
    </row>
    <row r="256" spans="1:17" s="10" customFormat="1" ht="21" customHeight="1">
      <c r="A256" s="36">
        <v>14</v>
      </c>
      <c r="B256" s="21">
        <v>10</v>
      </c>
      <c r="C256" s="35">
        <v>6</v>
      </c>
      <c r="D256" s="35" t="str">
        <f t="shared" si="24"/>
        <v>0093</v>
      </c>
      <c r="E256" s="35">
        <v>93</v>
      </c>
      <c r="F256" s="21" t="s">
        <v>165</v>
      </c>
      <c r="G256" s="21" t="s">
        <v>653</v>
      </c>
      <c r="H256" s="13">
        <v>76272.24609375</v>
      </c>
      <c r="I256" s="13">
        <v>79226.704696710411</v>
      </c>
      <c r="J256" s="13">
        <v>85344.648895961815</v>
      </c>
      <c r="K256" s="32">
        <v>85315.125827814569</v>
      </c>
      <c r="L256" s="32">
        <v>90215.73869556158</v>
      </c>
      <c r="M256" s="32">
        <v>88022.494553376921</v>
      </c>
      <c r="N256" s="32">
        <v>88232.325600854543</v>
      </c>
      <c r="O256" s="32">
        <f t="shared" si="19"/>
        <v>99021.413143064885</v>
      </c>
      <c r="P256" s="32">
        <f t="shared" si="20"/>
        <v>99066.292291650883</v>
      </c>
      <c r="Q256" s="74"/>
    </row>
    <row r="257" spans="1:17" ht="15.6" customHeight="1">
      <c r="A257" s="36">
        <v>13</v>
      </c>
      <c r="B257" s="1">
        <v>9</v>
      </c>
      <c r="C257" s="36">
        <v>5</v>
      </c>
      <c r="D257" s="36" t="str">
        <f t="shared" si="24"/>
        <v>0094</v>
      </c>
      <c r="E257" s="36">
        <v>94</v>
      </c>
      <c r="F257" s="1" t="s">
        <v>167</v>
      </c>
      <c r="G257" s="1" t="s">
        <v>657</v>
      </c>
      <c r="H257" s="12">
        <v>9473021.0599999987</v>
      </c>
      <c r="I257" s="12">
        <v>9523957.6899999995</v>
      </c>
      <c r="J257" s="12">
        <v>9930877.3300000001</v>
      </c>
      <c r="K257" s="31">
        <v>10356827.359999999</v>
      </c>
      <c r="L257" s="31">
        <v>10672335.760000002</v>
      </c>
      <c r="M257" s="31">
        <v>10604503.43</v>
      </c>
      <c r="N257" s="31">
        <v>10722027.74</v>
      </c>
      <c r="O257" s="31">
        <f t="shared" si="19"/>
        <v>11377128.58</v>
      </c>
      <c r="P257" s="31">
        <f t="shared" si="20"/>
        <v>11314179.85</v>
      </c>
      <c r="Q257" s="74"/>
    </row>
    <row r="258" spans="1:17" ht="15.6" customHeight="1">
      <c r="A258" s="36">
        <v>12</v>
      </c>
      <c r="B258" s="1">
        <v>8</v>
      </c>
      <c r="C258" s="36">
        <v>4</v>
      </c>
      <c r="D258" s="36" t="str">
        <f t="shared" si="24"/>
        <v>0094</v>
      </c>
      <c r="E258" s="36">
        <v>94</v>
      </c>
      <c r="F258" s="1" t="s">
        <v>167</v>
      </c>
      <c r="G258" s="1" t="s">
        <v>970</v>
      </c>
      <c r="H258" s="12">
        <v>144.30000000000001</v>
      </c>
      <c r="I258" s="12">
        <v>141.79900000000001</v>
      </c>
      <c r="J258" s="12">
        <v>145.30000000000001</v>
      </c>
      <c r="K258" s="31">
        <v>144.9</v>
      </c>
      <c r="L258" s="31">
        <v>148.69999999999999</v>
      </c>
      <c r="M258" s="31">
        <v>146</v>
      </c>
      <c r="N258" s="31">
        <v>129.9</v>
      </c>
      <c r="O258" s="31">
        <f t="shared" si="19"/>
        <v>147</v>
      </c>
      <c r="P258" s="31">
        <f t="shared" si="20"/>
        <v>146.90999999999983</v>
      </c>
      <c r="Q258" s="74"/>
    </row>
    <row r="259" spans="1:17" s="10" customFormat="1" ht="21" customHeight="1">
      <c r="A259" s="36">
        <v>14</v>
      </c>
      <c r="B259" s="21">
        <v>10</v>
      </c>
      <c r="C259" s="35">
        <v>6</v>
      </c>
      <c r="D259" s="35" t="str">
        <f t="shared" si="24"/>
        <v>0094</v>
      </c>
      <c r="E259" s="35">
        <v>94</v>
      </c>
      <c r="F259" s="21" t="s">
        <v>167</v>
      </c>
      <c r="G259" s="21" t="s">
        <v>653</v>
      </c>
      <c r="H259" s="13">
        <v>65648.101593901578</v>
      </c>
      <c r="I259" s="13">
        <v>67165.196440031301</v>
      </c>
      <c r="J259" s="13">
        <v>68347.400757054362</v>
      </c>
      <c r="K259" s="32">
        <v>71475.68916494133</v>
      </c>
      <c r="L259" s="32">
        <v>71770.919704102242</v>
      </c>
      <c r="M259" s="32">
        <v>72633.585136986294</v>
      </c>
      <c r="N259" s="32">
        <v>82540.629253271749</v>
      </c>
      <c r="O259" s="32">
        <f t="shared" si="19"/>
        <v>77395.432517006804</v>
      </c>
      <c r="P259" s="32">
        <f t="shared" si="20"/>
        <v>77014.361513852113</v>
      </c>
      <c r="Q259" s="74"/>
    </row>
    <row r="260" spans="1:17" ht="15.6" customHeight="1">
      <c r="A260" s="36">
        <v>13</v>
      </c>
      <c r="B260" s="1">
        <v>9</v>
      </c>
      <c r="C260" s="36">
        <v>5</v>
      </c>
      <c r="D260" s="36" t="str">
        <f t="shared" si="24"/>
        <v>0095</v>
      </c>
      <c r="E260" s="36">
        <v>95</v>
      </c>
      <c r="F260" s="1" t="s">
        <v>169</v>
      </c>
      <c r="G260" s="1" t="s">
        <v>657</v>
      </c>
      <c r="H260" s="12">
        <v>48085708</v>
      </c>
      <c r="I260" s="12">
        <v>49756821</v>
      </c>
      <c r="J260" s="12">
        <v>50593089</v>
      </c>
      <c r="K260" s="31">
        <v>53341961</v>
      </c>
      <c r="L260" s="31">
        <v>55008120</v>
      </c>
      <c r="M260" s="31">
        <v>57335971</v>
      </c>
      <c r="N260" s="31">
        <v>57040698</v>
      </c>
      <c r="O260" s="31">
        <f t="shared" si="19"/>
        <v>62008750</v>
      </c>
      <c r="P260" s="31">
        <f t="shared" si="20"/>
        <v>64313164</v>
      </c>
      <c r="Q260" s="74"/>
    </row>
    <row r="261" spans="1:17" ht="15.6" customHeight="1">
      <c r="A261" s="36">
        <v>12</v>
      </c>
      <c r="B261" s="1">
        <v>8</v>
      </c>
      <c r="C261" s="36">
        <v>4</v>
      </c>
      <c r="D261" s="36" t="str">
        <f t="shared" si="24"/>
        <v>0095</v>
      </c>
      <c r="E261" s="36">
        <v>95</v>
      </c>
      <c r="F261" s="1" t="s">
        <v>169</v>
      </c>
      <c r="G261" s="1" t="s">
        <v>970</v>
      </c>
      <c r="H261" s="12">
        <v>720.99800000000005</v>
      </c>
      <c r="I261" s="12">
        <v>714.98599999999999</v>
      </c>
      <c r="J261" s="12">
        <v>750.49699999999996</v>
      </c>
      <c r="K261" s="31">
        <v>812.971</v>
      </c>
      <c r="L261" s="31">
        <v>739.5</v>
      </c>
      <c r="M261" s="31">
        <v>707.9</v>
      </c>
      <c r="N261" s="31">
        <v>769.6</v>
      </c>
      <c r="O261" s="31">
        <f t="shared" si="19"/>
        <v>764.2</v>
      </c>
      <c r="P261" s="31">
        <f t="shared" si="20"/>
        <v>805.46300000000849</v>
      </c>
      <c r="Q261" s="74"/>
    </row>
    <row r="262" spans="1:17" s="10" customFormat="1" ht="21" customHeight="1">
      <c r="A262" s="36">
        <v>14</v>
      </c>
      <c r="B262" s="21">
        <v>10</v>
      </c>
      <c r="C262" s="35">
        <v>6</v>
      </c>
      <c r="D262" s="35" t="str">
        <f t="shared" si="24"/>
        <v>0095</v>
      </c>
      <c r="E262" s="35">
        <v>95</v>
      </c>
      <c r="F262" s="21" t="s">
        <v>169</v>
      </c>
      <c r="G262" s="21" t="s">
        <v>653</v>
      </c>
      <c r="H262" s="13">
        <v>66693.261285052111</v>
      </c>
      <c r="I262" s="13">
        <v>69591.322067844681</v>
      </c>
      <c r="J262" s="13">
        <v>67412.779797920579</v>
      </c>
      <c r="K262" s="32">
        <v>65613.608603504923</v>
      </c>
      <c r="L262" s="32">
        <v>74385.557809330625</v>
      </c>
      <c r="M262" s="32">
        <v>80994.449781042524</v>
      </c>
      <c r="N262" s="32">
        <v>74117.33108108108</v>
      </c>
      <c r="O262" s="32">
        <f t="shared" si="19"/>
        <v>81142.043967547754</v>
      </c>
      <c r="P262" s="32">
        <f t="shared" si="20"/>
        <v>79846.205226061677</v>
      </c>
      <c r="Q262" s="74"/>
    </row>
    <row r="263" spans="1:17" ht="15.6" customHeight="1">
      <c r="A263" s="36">
        <v>13</v>
      </c>
      <c r="B263" s="1">
        <v>9</v>
      </c>
      <c r="C263" s="36">
        <v>5</v>
      </c>
      <c r="D263" s="36" t="str">
        <f t="shared" si="24"/>
        <v>0096</v>
      </c>
      <c r="E263" s="36">
        <v>96</v>
      </c>
      <c r="F263" s="1" t="s">
        <v>171</v>
      </c>
      <c r="G263" s="1" t="s">
        <v>657</v>
      </c>
      <c r="H263" s="12">
        <v>21626176</v>
      </c>
      <c r="I263" s="12">
        <v>22388260</v>
      </c>
      <c r="J263" s="12">
        <v>22573703</v>
      </c>
      <c r="K263" s="31">
        <v>22936360.240000002</v>
      </c>
      <c r="L263" s="31">
        <v>23382837.940000001</v>
      </c>
      <c r="M263" s="31">
        <v>23832373</v>
      </c>
      <c r="N263" s="31">
        <v>25901892.449999999</v>
      </c>
      <c r="O263" s="31">
        <f t="shared" si="19"/>
        <v>25981428.879999999</v>
      </c>
      <c r="P263" s="31">
        <f t="shared" si="20"/>
        <v>26514512.090000004</v>
      </c>
      <c r="Q263" s="74"/>
    </row>
    <row r="264" spans="1:17" ht="15.6" customHeight="1">
      <c r="A264" s="36">
        <v>12</v>
      </c>
      <c r="B264" s="1">
        <v>8</v>
      </c>
      <c r="C264" s="36">
        <v>4</v>
      </c>
      <c r="D264" s="36" t="str">
        <f t="shared" si="24"/>
        <v>0096</v>
      </c>
      <c r="E264" s="36">
        <v>96</v>
      </c>
      <c r="F264" s="1" t="s">
        <v>171</v>
      </c>
      <c r="G264" s="1" t="s">
        <v>970</v>
      </c>
      <c r="H264" s="12">
        <v>289.005</v>
      </c>
      <c r="I264" s="12">
        <v>299.40800000000002</v>
      </c>
      <c r="J264" s="12">
        <v>299.10000000000002</v>
      </c>
      <c r="K264" s="31">
        <v>292.69900000000001</v>
      </c>
      <c r="L264" s="31">
        <v>293.7</v>
      </c>
      <c r="M264" s="31">
        <v>288.5</v>
      </c>
      <c r="N264" s="31">
        <v>292.7</v>
      </c>
      <c r="O264" s="31">
        <f t="shared" si="19"/>
        <v>288.7</v>
      </c>
      <c r="P264" s="31">
        <f t="shared" si="20"/>
        <v>296.35099999999761</v>
      </c>
      <c r="Q264" s="74"/>
    </row>
    <row r="265" spans="1:17" s="10" customFormat="1" ht="21" customHeight="1">
      <c r="A265" s="36">
        <v>14</v>
      </c>
      <c r="B265" s="21">
        <v>10</v>
      </c>
      <c r="C265" s="35">
        <v>6</v>
      </c>
      <c r="D265" s="35" t="str">
        <f t="shared" si="24"/>
        <v>0096</v>
      </c>
      <c r="E265" s="35">
        <v>96</v>
      </c>
      <c r="F265" s="21" t="s">
        <v>171</v>
      </c>
      <c r="G265" s="21" t="s">
        <v>653</v>
      </c>
      <c r="H265" s="13">
        <v>74829.76419093096</v>
      </c>
      <c r="I265" s="13">
        <v>74775.089509966332</v>
      </c>
      <c r="J265" s="13">
        <v>75472.092945503173</v>
      </c>
      <c r="K265" s="32">
        <v>78361.594129122415</v>
      </c>
      <c r="L265" s="32">
        <v>79614.701872659178</v>
      </c>
      <c r="M265" s="32">
        <v>82607.878682842289</v>
      </c>
      <c r="N265" s="32">
        <v>88492.970447557222</v>
      </c>
      <c r="O265" s="32">
        <f t="shared" si="19"/>
        <v>89994.557949428476</v>
      </c>
      <c r="P265" s="32">
        <f t="shared" si="20"/>
        <v>89469.959912401901</v>
      </c>
      <c r="Q265" s="74"/>
    </row>
    <row r="266" spans="1:17" ht="15.6" customHeight="1">
      <c r="A266" s="36">
        <v>13</v>
      </c>
      <c r="B266" s="1">
        <v>9</v>
      </c>
      <c r="C266" s="36">
        <v>5</v>
      </c>
      <c r="D266" s="36" t="str">
        <f>"0"&amp;E266</f>
        <v>0662</v>
      </c>
      <c r="E266" s="36">
        <v>662</v>
      </c>
      <c r="F266" s="1" t="s">
        <v>894</v>
      </c>
      <c r="G266" s="1" t="s">
        <v>657</v>
      </c>
      <c r="H266" s="12">
        <v>760164.4</v>
      </c>
      <c r="I266" s="12">
        <v>800936.42999999993</v>
      </c>
      <c r="J266" s="12">
        <v>725945.4800000001</v>
      </c>
      <c r="K266" s="31">
        <v>709447</v>
      </c>
      <c r="L266" s="31">
        <v>678082</v>
      </c>
      <c r="M266" s="31">
        <v>607990</v>
      </c>
      <c r="N266" s="31">
        <v>721474</v>
      </c>
      <c r="O266" s="31">
        <f t="shared" si="19"/>
        <v>910920</v>
      </c>
      <c r="P266" s="31">
        <f t="shared" si="20"/>
        <v>981556.74</v>
      </c>
      <c r="Q266" s="74"/>
    </row>
    <row r="267" spans="1:17" ht="15.6" customHeight="1">
      <c r="A267" s="36">
        <v>12</v>
      </c>
      <c r="B267" s="1">
        <v>8</v>
      </c>
      <c r="C267" s="36">
        <v>4</v>
      </c>
      <c r="D267" s="36" t="str">
        <f>"0"&amp;E267</f>
        <v>0662</v>
      </c>
      <c r="E267" s="36">
        <v>662</v>
      </c>
      <c r="F267" s="1" t="s">
        <v>894</v>
      </c>
      <c r="G267" s="1" t="s">
        <v>970</v>
      </c>
      <c r="H267" s="12">
        <v>14.9</v>
      </c>
      <c r="I267" s="12">
        <v>13.5</v>
      </c>
      <c r="J267" s="12">
        <v>12.5</v>
      </c>
      <c r="K267" s="31">
        <v>13.5</v>
      </c>
      <c r="L267" s="31">
        <v>12.8</v>
      </c>
      <c r="M267" s="31">
        <v>12.2</v>
      </c>
      <c r="N267" s="31">
        <v>12.8</v>
      </c>
      <c r="O267" s="31">
        <f t="shared" ref="O267:O330" si="25">IFERROR(VLOOKUP($E267, summary, $B267, FALSE), 0)</f>
        <v>13.8</v>
      </c>
      <c r="P267" s="31">
        <f t="shared" ref="P267:P330" si="26">IFERROR(VLOOKUP($E267, summary, $A267, FALSE), 0)</f>
        <v>14.200000000000022</v>
      </c>
      <c r="Q267" s="74"/>
    </row>
    <row r="268" spans="1:17" s="10" customFormat="1" ht="21" customHeight="1">
      <c r="A268" s="36">
        <v>14</v>
      </c>
      <c r="B268" s="21">
        <v>10</v>
      </c>
      <c r="C268" s="35">
        <v>6</v>
      </c>
      <c r="D268" s="35" t="str">
        <f>"0"&amp;E268</f>
        <v>0662</v>
      </c>
      <c r="E268" s="35">
        <v>662</v>
      </c>
      <c r="F268" s="21" t="s">
        <v>894</v>
      </c>
      <c r="G268" s="21" t="s">
        <v>653</v>
      </c>
      <c r="H268" s="13">
        <v>51017.744966442951</v>
      </c>
      <c r="I268" s="13">
        <v>59328.624444444438</v>
      </c>
      <c r="J268" s="13">
        <v>58075.638400000011</v>
      </c>
      <c r="K268" s="32">
        <v>52551.629629629628</v>
      </c>
      <c r="L268" s="32">
        <v>52975.15625</v>
      </c>
      <c r="M268" s="32">
        <v>49835.245901639348</v>
      </c>
      <c r="N268" s="32">
        <v>56365.15625</v>
      </c>
      <c r="O268" s="32">
        <f t="shared" si="25"/>
        <v>66008.695652173905</v>
      </c>
      <c r="P268" s="32">
        <f t="shared" si="26"/>
        <v>69123.714084506937</v>
      </c>
      <c r="Q268" s="74"/>
    </row>
    <row r="269" spans="1:17" ht="15.6" customHeight="1">
      <c r="A269" s="36">
        <v>13</v>
      </c>
      <c r="B269" s="1">
        <v>9</v>
      </c>
      <c r="C269" s="36">
        <v>5</v>
      </c>
      <c r="D269" s="36" t="str">
        <f t="shared" ref="D269:D277" si="27">"00"&amp;E269</f>
        <v>0097</v>
      </c>
      <c r="E269" s="36">
        <v>97</v>
      </c>
      <c r="F269" s="1" t="s">
        <v>175</v>
      </c>
      <c r="G269" s="1" t="s">
        <v>657</v>
      </c>
      <c r="H269" s="12">
        <v>24850070.869130433</v>
      </c>
      <c r="I269" s="12">
        <v>25944825.968000002</v>
      </c>
      <c r="J269" s="12">
        <v>27690547.860000003</v>
      </c>
      <c r="K269" s="31">
        <v>26840704.209999997</v>
      </c>
      <c r="L269" s="31">
        <v>27518145.199999999</v>
      </c>
      <c r="M269" s="31">
        <v>29360372.139999997</v>
      </c>
      <c r="N269" s="31">
        <v>30084051.34</v>
      </c>
      <c r="O269" s="31">
        <f t="shared" si="25"/>
        <v>31044126.460000001</v>
      </c>
      <c r="P269" s="31">
        <f t="shared" si="26"/>
        <v>35853783.82</v>
      </c>
      <c r="Q269" s="74"/>
    </row>
    <row r="270" spans="1:17" ht="15.6" customHeight="1">
      <c r="A270" s="36">
        <v>12</v>
      </c>
      <c r="B270" s="1">
        <v>8</v>
      </c>
      <c r="C270" s="36">
        <v>4</v>
      </c>
      <c r="D270" s="36" t="str">
        <f t="shared" si="27"/>
        <v>0097</v>
      </c>
      <c r="E270" s="36">
        <v>97</v>
      </c>
      <c r="F270" s="1" t="s">
        <v>175</v>
      </c>
      <c r="G270" s="1" t="s">
        <v>970</v>
      </c>
      <c r="H270" s="12">
        <v>354.2</v>
      </c>
      <c r="I270" s="12">
        <v>356.7</v>
      </c>
      <c r="J270" s="12">
        <v>374</v>
      </c>
      <c r="K270" s="31">
        <v>366.5</v>
      </c>
      <c r="L270" s="31">
        <v>371.3</v>
      </c>
      <c r="M270" s="31">
        <v>380.8</v>
      </c>
      <c r="N270" s="31">
        <v>373.2</v>
      </c>
      <c r="O270" s="31">
        <f t="shared" si="25"/>
        <v>385.5</v>
      </c>
      <c r="P270" s="31">
        <f t="shared" si="26"/>
        <v>419.84999999999519</v>
      </c>
      <c r="Q270" s="74"/>
    </row>
    <row r="271" spans="1:17" s="10" customFormat="1" ht="21" customHeight="1">
      <c r="A271" s="36">
        <v>14</v>
      </c>
      <c r="B271" s="21">
        <v>10</v>
      </c>
      <c r="C271" s="35">
        <v>6</v>
      </c>
      <c r="D271" s="35" t="str">
        <f t="shared" si="27"/>
        <v>0097</v>
      </c>
      <c r="E271" s="35">
        <v>97</v>
      </c>
      <c r="F271" s="21" t="s">
        <v>175</v>
      </c>
      <c r="G271" s="21" t="s">
        <v>653</v>
      </c>
      <c r="H271" s="13">
        <v>70158.302849041313</v>
      </c>
      <c r="I271" s="13">
        <v>72735.704984580894</v>
      </c>
      <c r="J271" s="13">
        <v>74038.898021390385</v>
      </c>
      <c r="K271" s="32">
        <v>73235.209304229182</v>
      </c>
      <c r="L271" s="32">
        <v>74112.968489092367</v>
      </c>
      <c r="M271" s="32">
        <v>77101.817594537803</v>
      </c>
      <c r="N271" s="32">
        <v>80611.070042872452</v>
      </c>
      <c r="O271" s="32">
        <f t="shared" si="25"/>
        <v>80529.510920881978</v>
      </c>
      <c r="P271" s="32">
        <f t="shared" si="26"/>
        <v>85396.650756223433</v>
      </c>
      <c r="Q271" s="74"/>
    </row>
    <row r="272" spans="1:17" ht="15.6" customHeight="1">
      <c r="A272" s="36">
        <v>13</v>
      </c>
      <c r="B272" s="1">
        <v>9</v>
      </c>
      <c r="C272" s="36">
        <v>5</v>
      </c>
      <c r="D272" s="36" t="str">
        <f t="shared" si="27"/>
        <v>0098</v>
      </c>
      <c r="E272" s="36">
        <v>98</v>
      </c>
      <c r="F272" s="1" t="s">
        <v>177</v>
      </c>
      <c r="G272" s="1" t="s">
        <v>657</v>
      </c>
      <c r="H272" s="12">
        <v>511283</v>
      </c>
      <c r="I272" s="12">
        <v>522236</v>
      </c>
      <c r="J272" s="12">
        <v>561218</v>
      </c>
      <c r="K272" s="31">
        <v>573453</v>
      </c>
      <c r="L272" s="31">
        <v>588349.6</v>
      </c>
      <c r="M272" s="31">
        <v>677101.37</v>
      </c>
      <c r="N272" s="31">
        <v>509459.00449999998</v>
      </c>
      <c r="O272" s="31">
        <f t="shared" si="25"/>
        <v>625318.67000000004</v>
      </c>
      <c r="P272" s="31">
        <f t="shared" si="26"/>
        <v>669098</v>
      </c>
      <c r="Q272" s="74"/>
    </row>
    <row r="273" spans="1:17" ht="15.6" customHeight="1">
      <c r="A273" s="36">
        <v>12</v>
      </c>
      <c r="B273" s="1">
        <v>8</v>
      </c>
      <c r="C273" s="36">
        <v>4</v>
      </c>
      <c r="D273" s="36" t="str">
        <f t="shared" si="27"/>
        <v>0098</v>
      </c>
      <c r="E273" s="36">
        <v>98</v>
      </c>
      <c r="F273" s="1" t="s">
        <v>177</v>
      </c>
      <c r="G273" s="1" t="s">
        <v>970</v>
      </c>
      <c r="H273" s="12">
        <v>12.5</v>
      </c>
      <c r="I273" s="12">
        <v>11.8</v>
      </c>
      <c r="J273" s="12">
        <v>11.6</v>
      </c>
      <c r="K273" s="31">
        <v>11.8</v>
      </c>
      <c r="L273" s="31">
        <v>9.8000000000000007</v>
      </c>
      <c r="M273" s="31">
        <v>10.8</v>
      </c>
      <c r="N273" s="31">
        <v>10.8</v>
      </c>
      <c r="O273" s="31" t="str">
        <f t="shared" si="25"/>
        <v>-</v>
      </c>
      <c r="P273" s="31">
        <f t="shared" si="26"/>
        <v>12.995999999999995</v>
      </c>
      <c r="Q273" s="74"/>
    </row>
    <row r="274" spans="1:17" s="10" customFormat="1" ht="21" customHeight="1">
      <c r="A274" s="36">
        <v>14</v>
      </c>
      <c r="B274" s="21">
        <v>10</v>
      </c>
      <c r="C274" s="35">
        <v>6</v>
      </c>
      <c r="D274" s="35" t="str">
        <f t="shared" si="27"/>
        <v>0098</v>
      </c>
      <c r="E274" s="35">
        <v>98</v>
      </c>
      <c r="F274" s="21" t="s">
        <v>177</v>
      </c>
      <c r="G274" s="21" t="s">
        <v>653</v>
      </c>
      <c r="H274" s="13">
        <v>40902.639999999999</v>
      </c>
      <c r="I274" s="13">
        <v>44257.288135593219</v>
      </c>
      <c r="J274" s="13">
        <v>48380.862068965522</v>
      </c>
      <c r="K274" s="32">
        <v>48597.711864406774</v>
      </c>
      <c r="L274" s="32">
        <v>60035.673469387752</v>
      </c>
      <c r="M274" s="32">
        <v>62694.571296296293</v>
      </c>
      <c r="N274" s="32">
        <v>47172.13004629629</v>
      </c>
      <c r="O274" s="32" t="str">
        <f t="shared" si="25"/>
        <v>-</v>
      </c>
      <c r="P274" s="32">
        <f t="shared" si="26"/>
        <v>51484.918436442</v>
      </c>
      <c r="Q274" s="74"/>
    </row>
    <row r="275" spans="1:17" ht="15.6" customHeight="1">
      <c r="A275" s="36">
        <v>13</v>
      </c>
      <c r="B275" s="1">
        <v>9</v>
      </c>
      <c r="C275" s="36">
        <v>5</v>
      </c>
      <c r="D275" s="36" t="str">
        <f t="shared" si="27"/>
        <v>0099</v>
      </c>
      <c r="E275" s="36">
        <v>99</v>
      </c>
      <c r="F275" s="1" t="s">
        <v>179</v>
      </c>
      <c r="G275" s="1" t="s">
        <v>657</v>
      </c>
      <c r="H275" s="12">
        <v>16945176.32</v>
      </c>
      <c r="I275" s="12">
        <v>17464196.18</v>
      </c>
      <c r="J275" s="12">
        <v>17751861.039999999</v>
      </c>
      <c r="K275" s="31">
        <v>17988944.579999998</v>
      </c>
      <c r="L275" s="31">
        <v>18718629.09</v>
      </c>
      <c r="M275" s="31">
        <v>18747228.510000002</v>
      </c>
      <c r="N275" s="31">
        <v>18691446.060000002</v>
      </c>
      <c r="O275" s="31">
        <f t="shared" si="25"/>
        <v>19001372.860000003</v>
      </c>
      <c r="P275" s="31">
        <f t="shared" si="26"/>
        <v>20250186.969999995</v>
      </c>
      <c r="Q275" s="74"/>
    </row>
    <row r="276" spans="1:17" ht="15.6" customHeight="1">
      <c r="A276" s="36">
        <v>12</v>
      </c>
      <c r="B276" s="1">
        <v>8</v>
      </c>
      <c r="C276" s="36">
        <v>4</v>
      </c>
      <c r="D276" s="36" t="str">
        <f t="shared" si="27"/>
        <v>0099</v>
      </c>
      <c r="E276" s="36">
        <v>99</v>
      </c>
      <c r="F276" s="1" t="s">
        <v>179</v>
      </c>
      <c r="G276" s="1" t="s">
        <v>970</v>
      </c>
      <c r="H276" s="12">
        <v>209.29400000000001</v>
      </c>
      <c r="I276" s="12">
        <v>211.3</v>
      </c>
      <c r="J276" s="12">
        <v>209.202</v>
      </c>
      <c r="K276" s="31">
        <v>205.5</v>
      </c>
      <c r="L276" s="31">
        <v>205.1</v>
      </c>
      <c r="M276" s="31">
        <v>204.9</v>
      </c>
      <c r="N276" s="31">
        <v>200.2</v>
      </c>
      <c r="O276" s="31">
        <f t="shared" si="25"/>
        <v>199.20000000000002</v>
      </c>
      <c r="P276" s="31">
        <f t="shared" si="26"/>
        <v>205.53899999999908</v>
      </c>
      <c r="Q276" s="74"/>
    </row>
    <row r="277" spans="1:17" s="10" customFormat="1" ht="21" customHeight="1">
      <c r="A277" s="36">
        <v>14</v>
      </c>
      <c r="B277" s="21">
        <v>10</v>
      </c>
      <c r="C277" s="35">
        <v>6</v>
      </c>
      <c r="D277" s="35" t="str">
        <f t="shared" si="27"/>
        <v>0099</v>
      </c>
      <c r="E277" s="35">
        <v>99</v>
      </c>
      <c r="F277" s="21" t="s">
        <v>179</v>
      </c>
      <c r="G277" s="21" t="s">
        <v>653</v>
      </c>
      <c r="H277" s="13">
        <v>80963.50741062811</v>
      </c>
      <c r="I277" s="13">
        <v>82651.188736393742</v>
      </c>
      <c r="J277" s="13">
        <v>84855.121079148375</v>
      </c>
      <c r="K277" s="32">
        <v>87537.443211678823</v>
      </c>
      <c r="L277" s="32">
        <v>91265.865870307171</v>
      </c>
      <c r="M277" s="32">
        <v>91494.526647144958</v>
      </c>
      <c r="N277" s="32">
        <v>93363.866433566451</v>
      </c>
      <c r="O277" s="32">
        <f t="shared" si="25"/>
        <v>95388.417971887553</v>
      </c>
      <c r="P277" s="32">
        <f t="shared" si="26"/>
        <v>98522.358141277742</v>
      </c>
      <c r="Q277" s="74"/>
    </row>
    <row r="278" spans="1:17" ht="15.6" customHeight="1">
      <c r="A278" s="36">
        <v>13</v>
      </c>
      <c r="B278" s="1">
        <v>9</v>
      </c>
      <c r="C278" s="36">
        <v>5</v>
      </c>
      <c r="D278" s="36" t="str">
        <f t="shared" ref="D278:D341" si="28">"0"&amp;E278</f>
        <v>0100</v>
      </c>
      <c r="E278" s="36">
        <v>100</v>
      </c>
      <c r="F278" s="1" t="s">
        <v>181</v>
      </c>
      <c r="G278" s="1" t="s">
        <v>657</v>
      </c>
      <c r="H278" s="12">
        <v>53707778</v>
      </c>
      <c r="I278" s="12">
        <v>56397617</v>
      </c>
      <c r="J278" s="12">
        <v>58328891</v>
      </c>
      <c r="K278" s="31">
        <v>60084577</v>
      </c>
      <c r="L278" s="31">
        <v>61831647</v>
      </c>
      <c r="M278" s="31">
        <v>67220425</v>
      </c>
      <c r="N278" s="31">
        <v>68345349.730000004</v>
      </c>
      <c r="O278" s="31">
        <f t="shared" si="25"/>
        <v>61803250</v>
      </c>
      <c r="P278" s="31">
        <f t="shared" si="26"/>
        <v>76949627</v>
      </c>
      <c r="Q278" s="74"/>
    </row>
    <row r="279" spans="1:17" ht="15.6" customHeight="1">
      <c r="A279" s="36">
        <v>12</v>
      </c>
      <c r="B279" s="1">
        <v>8</v>
      </c>
      <c r="C279" s="36">
        <v>4</v>
      </c>
      <c r="D279" s="36" t="str">
        <f t="shared" si="28"/>
        <v>0100</v>
      </c>
      <c r="E279" s="36">
        <v>100</v>
      </c>
      <c r="F279" s="1" t="s">
        <v>181</v>
      </c>
      <c r="G279" s="1" t="s">
        <v>970</v>
      </c>
      <c r="H279" s="12">
        <v>706.3119999999999</v>
      </c>
      <c r="I279" s="12">
        <v>733.40599999999995</v>
      </c>
      <c r="J279" s="12">
        <v>741.4</v>
      </c>
      <c r="K279" s="31">
        <v>662.9</v>
      </c>
      <c r="L279" s="31">
        <v>698.5</v>
      </c>
      <c r="M279" s="31">
        <v>703.2</v>
      </c>
      <c r="N279" s="31">
        <v>733.2</v>
      </c>
      <c r="O279" s="31">
        <f t="shared" si="25"/>
        <v>734</v>
      </c>
      <c r="P279" s="31">
        <f t="shared" si="26"/>
        <v>766.08900000000062</v>
      </c>
      <c r="Q279" s="74"/>
    </row>
    <row r="280" spans="1:17" s="10" customFormat="1" ht="21" customHeight="1">
      <c r="A280" s="36">
        <v>14</v>
      </c>
      <c r="B280" s="21">
        <v>10</v>
      </c>
      <c r="C280" s="35">
        <v>6</v>
      </c>
      <c r="D280" s="35" t="str">
        <f t="shared" si="28"/>
        <v>0100</v>
      </c>
      <c r="E280" s="35">
        <v>100</v>
      </c>
      <c r="F280" s="21" t="s">
        <v>181</v>
      </c>
      <c r="G280" s="21" t="s">
        <v>653</v>
      </c>
      <c r="H280" s="13">
        <v>76039.735980699756</v>
      </c>
      <c r="I280" s="13">
        <v>76898.221448965516</v>
      </c>
      <c r="J280" s="13">
        <v>78673.983005125439</v>
      </c>
      <c r="K280" s="32">
        <v>90638.975712777188</v>
      </c>
      <c r="L280" s="32">
        <v>88520.611309949891</v>
      </c>
      <c r="M280" s="32">
        <v>95592.185722411828</v>
      </c>
      <c r="N280" s="32">
        <v>93215.152386797607</v>
      </c>
      <c r="O280" s="32">
        <f t="shared" si="25"/>
        <v>84200.61307901908</v>
      </c>
      <c r="P280" s="32">
        <f t="shared" si="26"/>
        <v>100444.76163996603</v>
      </c>
      <c r="Q280" s="74"/>
    </row>
    <row r="281" spans="1:17" ht="15.6" customHeight="1">
      <c r="A281" s="36">
        <v>13</v>
      </c>
      <c r="B281" s="1">
        <v>9</v>
      </c>
      <c r="C281" s="36">
        <v>5</v>
      </c>
      <c r="D281" s="36" t="str">
        <f t="shared" si="28"/>
        <v>0101</v>
      </c>
      <c r="E281" s="36">
        <v>101</v>
      </c>
      <c r="F281" s="1" t="s">
        <v>183</v>
      </c>
      <c r="G281" s="1" t="s">
        <v>657</v>
      </c>
      <c r="H281" s="12">
        <v>30206614.469999999</v>
      </c>
      <c r="I281" s="12">
        <v>31397705</v>
      </c>
      <c r="J281" s="12">
        <v>31902714</v>
      </c>
      <c r="K281" s="31">
        <v>30218416</v>
      </c>
      <c r="L281" s="31">
        <v>32059328</v>
      </c>
      <c r="M281" s="31">
        <v>31791469.590000004</v>
      </c>
      <c r="N281" s="31">
        <v>32424432</v>
      </c>
      <c r="O281" s="31">
        <f t="shared" si="25"/>
        <v>32735554</v>
      </c>
      <c r="P281" s="31">
        <f t="shared" si="26"/>
        <v>35132198.730000012</v>
      </c>
      <c r="Q281" s="74"/>
    </row>
    <row r="282" spans="1:17" ht="15.6" customHeight="1">
      <c r="A282" s="36">
        <v>12</v>
      </c>
      <c r="B282" s="1">
        <v>8</v>
      </c>
      <c r="C282" s="36">
        <v>4</v>
      </c>
      <c r="D282" s="36" t="str">
        <f t="shared" si="28"/>
        <v>0101</v>
      </c>
      <c r="E282" s="36">
        <v>101</v>
      </c>
      <c r="F282" s="1" t="s">
        <v>183</v>
      </c>
      <c r="G282" s="1" t="s">
        <v>970</v>
      </c>
      <c r="H282" s="12">
        <v>412.49</v>
      </c>
      <c r="I282" s="12">
        <v>412.00099999999998</v>
      </c>
      <c r="J282" s="12">
        <v>414.7</v>
      </c>
      <c r="K282" s="31">
        <v>407.23699999999997</v>
      </c>
      <c r="L282" s="31">
        <v>393.83</v>
      </c>
      <c r="M282" s="31">
        <v>394.5</v>
      </c>
      <c r="N282" s="31">
        <v>388.7</v>
      </c>
      <c r="O282" s="31">
        <f t="shared" si="25"/>
        <v>398.6</v>
      </c>
      <c r="P282" s="31">
        <f t="shared" si="26"/>
        <v>398.87799999999714</v>
      </c>
      <c r="Q282" s="74"/>
    </row>
    <row r="283" spans="1:17" s="10" customFormat="1" ht="21" customHeight="1">
      <c r="A283" s="36">
        <v>14</v>
      </c>
      <c r="B283" s="21">
        <v>10</v>
      </c>
      <c r="C283" s="35">
        <v>6</v>
      </c>
      <c r="D283" s="35" t="str">
        <f t="shared" si="28"/>
        <v>0101</v>
      </c>
      <c r="E283" s="35">
        <v>101</v>
      </c>
      <c r="F283" s="21" t="s">
        <v>183</v>
      </c>
      <c r="G283" s="21" t="s">
        <v>653</v>
      </c>
      <c r="H283" s="13">
        <v>73229.931561977253</v>
      </c>
      <c r="I283" s="13">
        <v>76207.836874182351</v>
      </c>
      <c r="J283" s="13">
        <v>76929.62141306969</v>
      </c>
      <c r="K283" s="32">
        <v>74203.512942095156</v>
      </c>
      <c r="L283" s="32">
        <v>81403.976334966865</v>
      </c>
      <c r="M283" s="32">
        <v>80586.741673003809</v>
      </c>
      <c r="N283" s="32">
        <v>83417.627990738358</v>
      </c>
      <c r="O283" s="32">
        <f t="shared" si="25"/>
        <v>82126.327145007526</v>
      </c>
      <c r="P283" s="32">
        <f t="shared" si="26"/>
        <v>88077.554364994474</v>
      </c>
      <c r="Q283" s="74"/>
    </row>
    <row r="284" spans="1:17" ht="15.6" customHeight="1">
      <c r="A284" s="36">
        <v>13</v>
      </c>
      <c r="B284" s="1">
        <v>9</v>
      </c>
      <c r="C284" s="36">
        <v>5</v>
      </c>
      <c r="D284" s="36" t="str">
        <f t="shared" si="28"/>
        <v>0818</v>
      </c>
      <c r="E284" s="36">
        <v>818</v>
      </c>
      <c r="F284" s="1" t="s">
        <v>980</v>
      </c>
      <c r="G284" s="1" t="s">
        <v>657</v>
      </c>
      <c r="H284" s="12">
        <v>3882310</v>
      </c>
      <c r="I284" s="12">
        <v>3975523</v>
      </c>
      <c r="J284" s="12">
        <v>3914216</v>
      </c>
      <c r="K284" s="31">
        <v>3887598.96</v>
      </c>
      <c r="L284" s="31">
        <v>4005644</v>
      </c>
      <c r="M284" s="31">
        <v>4370401</v>
      </c>
      <c r="N284" s="31">
        <v>4524338</v>
      </c>
      <c r="O284" s="31">
        <f t="shared" si="25"/>
        <v>4684784</v>
      </c>
      <c r="P284" s="31">
        <f t="shared" si="26"/>
        <v>5074790.72</v>
      </c>
      <c r="Q284" s="74"/>
    </row>
    <row r="285" spans="1:17" ht="15.6" customHeight="1">
      <c r="A285" s="36">
        <v>12</v>
      </c>
      <c r="B285" s="1">
        <v>8</v>
      </c>
      <c r="C285" s="36">
        <v>4</v>
      </c>
      <c r="D285" s="36" t="str">
        <f t="shared" si="28"/>
        <v>0818</v>
      </c>
      <c r="E285" s="36">
        <v>818</v>
      </c>
      <c r="F285" s="1" t="s">
        <v>980</v>
      </c>
      <c r="G285" s="1" t="s">
        <v>970</v>
      </c>
      <c r="H285" s="12">
        <v>57.3</v>
      </c>
      <c r="I285" s="12">
        <v>55.3</v>
      </c>
      <c r="J285" s="12">
        <v>51.8</v>
      </c>
      <c r="K285" s="31">
        <v>50</v>
      </c>
      <c r="L285" s="31">
        <v>48.6</v>
      </c>
      <c r="M285" s="31">
        <v>51.6</v>
      </c>
      <c r="N285" s="31">
        <v>53.6</v>
      </c>
      <c r="O285" s="31">
        <f t="shared" si="25"/>
        <v>59.4</v>
      </c>
      <c r="P285" s="31">
        <f t="shared" si="26"/>
        <v>57.096000000000167</v>
      </c>
      <c r="Q285" s="74"/>
    </row>
    <row r="286" spans="1:17" s="10" customFormat="1" ht="21" customHeight="1">
      <c r="A286" s="36">
        <v>14</v>
      </c>
      <c r="B286" s="21">
        <v>10</v>
      </c>
      <c r="C286" s="35">
        <v>6</v>
      </c>
      <c r="D286" s="35" t="str">
        <f t="shared" si="28"/>
        <v>0818</v>
      </c>
      <c r="E286" s="35">
        <v>818</v>
      </c>
      <c r="F286" s="21" t="s">
        <v>980</v>
      </c>
      <c r="G286" s="21" t="s">
        <v>653</v>
      </c>
      <c r="H286" s="13">
        <v>67754.101221640492</v>
      </c>
      <c r="I286" s="13">
        <v>71890.108499095848</v>
      </c>
      <c r="J286" s="13">
        <v>75564.015444015444</v>
      </c>
      <c r="K286" s="32">
        <v>77751.979200000002</v>
      </c>
      <c r="L286" s="32">
        <v>82420.658436213984</v>
      </c>
      <c r="M286" s="32">
        <v>84697.693798449603</v>
      </c>
      <c r="N286" s="32">
        <v>84409.291044776124</v>
      </c>
      <c r="O286" s="32">
        <f t="shared" si="25"/>
        <v>78868.417508417508</v>
      </c>
      <c r="P286" s="32">
        <f t="shared" si="26"/>
        <v>88881.72061090068</v>
      </c>
      <c r="Q286" s="74"/>
    </row>
    <row r="287" spans="1:17" ht="15.6" customHeight="1">
      <c r="A287" s="36">
        <v>13</v>
      </c>
      <c r="B287" s="1">
        <v>9</v>
      </c>
      <c r="C287" s="36">
        <v>5</v>
      </c>
      <c r="D287" s="36" t="str">
        <f t="shared" si="28"/>
        <v>0665</v>
      </c>
      <c r="E287" s="36">
        <v>665</v>
      </c>
      <c r="F287" s="1" t="s">
        <v>187</v>
      </c>
      <c r="G287" s="1" t="s">
        <v>657</v>
      </c>
      <c r="H287" s="12">
        <v>14126911</v>
      </c>
      <c r="I287" s="12">
        <v>13263884</v>
      </c>
      <c r="J287" s="12">
        <v>14647196</v>
      </c>
      <c r="K287" s="31">
        <v>14661929.77</v>
      </c>
      <c r="L287" s="31">
        <v>15015507.08</v>
      </c>
      <c r="M287" s="31">
        <v>15364438</v>
      </c>
      <c r="N287" s="31">
        <v>15504327</v>
      </c>
      <c r="O287" s="31">
        <f t="shared" si="25"/>
        <v>16674794.44001</v>
      </c>
      <c r="P287" s="31">
        <f t="shared" si="26"/>
        <v>17207263.920000002</v>
      </c>
      <c r="Q287" s="74"/>
    </row>
    <row r="288" spans="1:17" ht="15.6" customHeight="1">
      <c r="A288" s="36">
        <v>12</v>
      </c>
      <c r="B288" s="1">
        <v>8</v>
      </c>
      <c r="C288" s="36">
        <v>4</v>
      </c>
      <c r="D288" s="36" t="str">
        <f t="shared" si="28"/>
        <v>0665</v>
      </c>
      <c r="E288" s="36">
        <v>665</v>
      </c>
      <c r="F288" s="1" t="s">
        <v>187</v>
      </c>
      <c r="G288" s="1" t="s">
        <v>970</v>
      </c>
      <c r="H288" s="12">
        <v>188.4</v>
      </c>
      <c r="I288" s="12">
        <v>191.3</v>
      </c>
      <c r="J288" s="12">
        <v>195.7</v>
      </c>
      <c r="K288" s="31">
        <v>193.9</v>
      </c>
      <c r="L288" s="31">
        <v>197.2</v>
      </c>
      <c r="M288" s="31">
        <v>199.9</v>
      </c>
      <c r="N288" s="31">
        <v>198.8</v>
      </c>
      <c r="O288" s="31">
        <f t="shared" si="25"/>
        <v>203.9</v>
      </c>
      <c r="P288" s="31">
        <f t="shared" si="26"/>
        <v>212.4949999999981</v>
      </c>
      <c r="Q288" s="74"/>
    </row>
    <row r="289" spans="1:17" s="10" customFormat="1" ht="21" customHeight="1">
      <c r="A289" s="36">
        <v>14</v>
      </c>
      <c r="B289" s="21">
        <v>10</v>
      </c>
      <c r="C289" s="35">
        <v>6</v>
      </c>
      <c r="D289" s="35" t="str">
        <f t="shared" si="28"/>
        <v>0665</v>
      </c>
      <c r="E289" s="35">
        <v>665</v>
      </c>
      <c r="F289" s="21" t="s">
        <v>187</v>
      </c>
      <c r="G289" s="21" t="s">
        <v>653</v>
      </c>
      <c r="H289" s="13">
        <v>74983.604033970274</v>
      </c>
      <c r="I289" s="13">
        <v>69335.514898065856</v>
      </c>
      <c r="J289" s="13">
        <v>74845.150740929996</v>
      </c>
      <c r="K289" s="32">
        <v>75615.934863331611</v>
      </c>
      <c r="L289" s="32">
        <v>76143.545030425972</v>
      </c>
      <c r="M289" s="32">
        <v>76860.620310155078</v>
      </c>
      <c r="N289" s="32">
        <v>77989.572434607646</v>
      </c>
      <c r="O289" s="32">
        <f t="shared" si="25"/>
        <v>81779.276311966649</v>
      </c>
      <c r="P289" s="32">
        <f t="shared" si="26"/>
        <v>80977.264970941222</v>
      </c>
      <c r="Q289" s="74"/>
    </row>
    <row r="290" spans="1:17" ht="15.6" customHeight="1">
      <c r="A290" s="36">
        <v>13</v>
      </c>
      <c r="B290" s="1">
        <v>9</v>
      </c>
      <c r="C290" s="36">
        <v>5</v>
      </c>
      <c r="D290" s="36" t="str">
        <f t="shared" si="28"/>
        <v>0670</v>
      </c>
      <c r="E290" s="36">
        <v>670</v>
      </c>
      <c r="F290" s="1" t="s">
        <v>189</v>
      </c>
      <c r="G290" s="1" t="s">
        <v>657</v>
      </c>
      <c r="H290" s="12">
        <v>3451949</v>
      </c>
      <c r="I290" s="12">
        <v>3426386</v>
      </c>
      <c r="J290" s="12">
        <v>3385364</v>
      </c>
      <c r="K290" s="31">
        <v>3574742</v>
      </c>
      <c r="L290" s="31">
        <v>3700859.21</v>
      </c>
      <c r="M290" s="31">
        <v>3741615.87</v>
      </c>
      <c r="N290" s="31">
        <v>3792559.08</v>
      </c>
      <c r="O290" s="31">
        <f t="shared" si="25"/>
        <v>3952857.9799999995</v>
      </c>
      <c r="P290" s="31">
        <f t="shared" si="26"/>
        <v>4072685.16</v>
      </c>
      <c r="Q290" s="74"/>
    </row>
    <row r="291" spans="1:17" ht="15.6" customHeight="1">
      <c r="A291" s="36">
        <v>12</v>
      </c>
      <c r="B291" s="1">
        <v>8</v>
      </c>
      <c r="C291" s="36">
        <v>4</v>
      </c>
      <c r="D291" s="36" t="str">
        <f t="shared" si="28"/>
        <v>0670</v>
      </c>
      <c r="E291" s="36">
        <v>670</v>
      </c>
      <c r="F291" s="1" t="s">
        <v>189</v>
      </c>
      <c r="G291" s="1" t="s">
        <v>970</v>
      </c>
      <c r="H291" s="12">
        <v>53.1</v>
      </c>
      <c r="I291" s="12">
        <v>51.9</v>
      </c>
      <c r="J291" s="12">
        <v>51.9</v>
      </c>
      <c r="K291" s="31">
        <v>51.5</v>
      </c>
      <c r="L291" s="31">
        <v>52.4</v>
      </c>
      <c r="M291" s="31">
        <v>52.3</v>
      </c>
      <c r="N291" s="31">
        <v>52.6</v>
      </c>
      <c r="O291" s="31">
        <f t="shared" si="25"/>
        <v>52.300000000000004</v>
      </c>
      <c r="P291" s="31">
        <f t="shared" si="26"/>
        <v>56.544000000000189</v>
      </c>
      <c r="Q291" s="74"/>
    </row>
    <row r="292" spans="1:17" s="10" customFormat="1" ht="21" customHeight="1">
      <c r="A292" s="36">
        <v>14</v>
      </c>
      <c r="B292" s="21">
        <v>10</v>
      </c>
      <c r="C292" s="35">
        <v>6</v>
      </c>
      <c r="D292" s="35" t="str">
        <f t="shared" si="28"/>
        <v>0670</v>
      </c>
      <c r="E292" s="35">
        <v>670</v>
      </c>
      <c r="F292" s="21" t="s">
        <v>189</v>
      </c>
      <c r="G292" s="21" t="s">
        <v>653</v>
      </c>
      <c r="H292" s="13">
        <v>65008.455743879473</v>
      </c>
      <c r="I292" s="13">
        <v>66018.998073217721</v>
      </c>
      <c r="J292" s="13">
        <v>65228.593448940272</v>
      </c>
      <c r="K292" s="32">
        <v>69412.466019417479</v>
      </c>
      <c r="L292" s="32">
        <v>70627.084160305341</v>
      </c>
      <c r="M292" s="32">
        <v>71541.412428298281</v>
      </c>
      <c r="N292" s="32">
        <v>72101.88365019011</v>
      </c>
      <c r="O292" s="32">
        <f t="shared" si="25"/>
        <v>75580.458508604192</v>
      </c>
      <c r="P292" s="32">
        <f t="shared" si="26"/>
        <v>72026.831494057493</v>
      </c>
      <c r="Q292" s="74"/>
    </row>
    <row r="293" spans="1:17" ht="15.6" customHeight="1">
      <c r="A293" s="36">
        <v>13</v>
      </c>
      <c r="B293" s="1">
        <v>9</v>
      </c>
      <c r="C293" s="36">
        <v>5</v>
      </c>
      <c r="D293" s="36" t="str">
        <f t="shared" si="28"/>
        <v>0103</v>
      </c>
      <c r="E293" s="36">
        <v>103</v>
      </c>
      <c r="F293" s="1" t="s">
        <v>191</v>
      </c>
      <c r="G293" s="1" t="s">
        <v>657</v>
      </c>
      <c r="H293" s="12">
        <v>10876580.15</v>
      </c>
      <c r="I293" s="12">
        <v>11948464.439999999</v>
      </c>
      <c r="J293" s="12">
        <v>11783916</v>
      </c>
      <c r="K293" s="31">
        <v>11170799.9</v>
      </c>
      <c r="L293" s="31">
        <v>11902459.730000002</v>
      </c>
      <c r="M293" s="31">
        <v>12592603.949999999</v>
      </c>
      <c r="N293" s="31">
        <v>12596458.240000002</v>
      </c>
      <c r="O293" s="31">
        <f t="shared" si="25"/>
        <v>13400268.289999999</v>
      </c>
      <c r="P293" s="31">
        <f t="shared" si="26"/>
        <v>14656272.550000003</v>
      </c>
      <c r="Q293" s="74"/>
    </row>
    <row r="294" spans="1:17" ht="15.6" customHeight="1">
      <c r="A294" s="36">
        <v>12</v>
      </c>
      <c r="B294" s="1">
        <v>8</v>
      </c>
      <c r="C294" s="36">
        <v>4</v>
      </c>
      <c r="D294" s="36" t="str">
        <f t="shared" si="28"/>
        <v>0103</v>
      </c>
      <c r="E294" s="36">
        <v>103</v>
      </c>
      <c r="F294" s="1" t="s">
        <v>191</v>
      </c>
      <c r="G294" s="1" t="s">
        <v>970</v>
      </c>
      <c r="H294" s="12">
        <v>178.2</v>
      </c>
      <c r="I294" s="12">
        <v>181.1</v>
      </c>
      <c r="J294" s="12">
        <v>170.3</v>
      </c>
      <c r="K294" s="31">
        <v>172.6</v>
      </c>
      <c r="L294" s="31">
        <v>178.1</v>
      </c>
      <c r="M294" s="31">
        <v>173.6</v>
      </c>
      <c r="N294" s="31">
        <v>177.6</v>
      </c>
      <c r="O294" s="31">
        <f t="shared" si="25"/>
        <v>183.4</v>
      </c>
      <c r="P294" s="31">
        <f t="shared" si="26"/>
        <v>159.79499999999985</v>
      </c>
      <c r="Q294" s="74"/>
    </row>
    <row r="295" spans="1:17" s="10" customFormat="1" ht="21" customHeight="1">
      <c r="A295" s="36">
        <v>14</v>
      </c>
      <c r="B295" s="21">
        <v>10</v>
      </c>
      <c r="C295" s="35">
        <v>6</v>
      </c>
      <c r="D295" s="35" t="str">
        <f t="shared" si="28"/>
        <v>0103</v>
      </c>
      <c r="E295" s="35">
        <v>103</v>
      </c>
      <c r="F295" s="21" t="s">
        <v>191</v>
      </c>
      <c r="G295" s="21" t="s">
        <v>653</v>
      </c>
      <c r="H295" s="13">
        <v>61035.803310886651</v>
      </c>
      <c r="I295" s="13">
        <v>65977.164218663718</v>
      </c>
      <c r="J295" s="13">
        <v>69195.044039929533</v>
      </c>
      <c r="K295" s="32">
        <v>64720.741019698733</v>
      </c>
      <c r="L295" s="32">
        <v>66830.206232453696</v>
      </c>
      <c r="M295" s="32">
        <v>72538.04118663595</v>
      </c>
      <c r="N295" s="32">
        <v>70926.003603603618</v>
      </c>
      <c r="O295" s="32">
        <f t="shared" si="25"/>
        <v>73065.803107960732</v>
      </c>
      <c r="P295" s="32">
        <f t="shared" si="26"/>
        <v>91719.218686442109</v>
      </c>
      <c r="Q295" s="74"/>
    </row>
    <row r="296" spans="1:17" ht="15.6" customHeight="1">
      <c r="A296" s="36">
        <v>13</v>
      </c>
      <c r="B296" s="1">
        <v>9</v>
      </c>
      <c r="C296" s="36">
        <v>5</v>
      </c>
      <c r="D296" s="36" t="str">
        <f t="shared" si="28"/>
        <v>0672</v>
      </c>
      <c r="E296" s="36">
        <v>672</v>
      </c>
      <c r="F296" s="1" t="s">
        <v>193</v>
      </c>
      <c r="G296" s="1" t="s">
        <v>657</v>
      </c>
      <c r="H296" s="12">
        <v>4975095</v>
      </c>
      <c r="I296" s="12">
        <v>4909756</v>
      </c>
      <c r="J296" s="12">
        <v>4787913</v>
      </c>
      <c r="K296" s="31">
        <v>4838523</v>
      </c>
      <c r="L296" s="31">
        <v>5141334.87</v>
      </c>
      <c r="M296" s="31">
        <v>5208312</v>
      </c>
      <c r="N296" s="31">
        <v>5080055</v>
      </c>
      <c r="O296" s="31">
        <f t="shared" si="25"/>
        <v>5601275</v>
      </c>
      <c r="P296" s="31">
        <f t="shared" si="26"/>
        <v>5915258</v>
      </c>
      <c r="Q296" s="74"/>
    </row>
    <row r="297" spans="1:17" ht="15.6" customHeight="1">
      <c r="A297" s="36">
        <v>12</v>
      </c>
      <c r="B297" s="1">
        <v>8</v>
      </c>
      <c r="C297" s="36">
        <v>4</v>
      </c>
      <c r="D297" s="36" t="str">
        <f t="shared" si="28"/>
        <v>0672</v>
      </c>
      <c r="E297" s="36">
        <v>672</v>
      </c>
      <c r="F297" s="1" t="s">
        <v>193</v>
      </c>
      <c r="G297" s="1" t="s">
        <v>970</v>
      </c>
      <c r="H297" s="12">
        <v>85.8</v>
      </c>
      <c r="I297" s="12">
        <v>82.6</v>
      </c>
      <c r="J297" s="12">
        <v>78.900000000000006</v>
      </c>
      <c r="K297" s="31">
        <v>78.2</v>
      </c>
      <c r="L297" s="31">
        <v>81.2</v>
      </c>
      <c r="M297" s="31">
        <v>81.3</v>
      </c>
      <c r="N297" s="31">
        <v>75.2</v>
      </c>
      <c r="O297" s="31">
        <f t="shared" si="25"/>
        <v>81.400000000000006</v>
      </c>
      <c r="P297" s="31">
        <f t="shared" si="26"/>
        <v>78.51700000000011</v>
      </c>
      <c r="Q297" s="74"/>
    </row>
    <row r="298" spans="1:17" s="10" customFormat="1" ht="21" customHeight="1">
      <c r="A298" s="36">
        <v>14</v>
      </c>
      <c r="B298" s="21">
        <v>10</v>
      </c>
      <c r="C298" s="35">
        <v>6</v>
      </c>
      <c r="D298" s="35" t="str">
        <f t="shared" si="28"/>
        <v>0672</v>
      </c>
      <c r="E298" s="35">
        <v>672</v>
      </c>
      <c r="F298" s="21" t="s">
        <v>193</v>
      </c>
      <c r="G298" s="21" t="s">
        <v>653</v>
      </c>
      <c r="H298" s="13">
        <v>57984.790209790212</v>
      </c>
      <c r="I298" s="13">
        <v>59440.145278450371</v>
      </c>
      <c r="J298" s="13">
        <v>60683.307984790867</v>
      </c>
      <c r="K298" s="32">
        <v>61873.695652173912</v>
      </c>
      <c r="L298" s="32">
        <v>63316.931896551723</v>
      </c>
      <c r="M298" s="32">
        <v>64062.878228782291</v>
      </c>
      <c r="N298" s="32">
        <v>67553.922872340423</v>
      </c>
      <c r="O298" s="32">
        <f t="shared" si="25"/>
        <v>68811.732186732188</v>
      </c>
      <c r="P298" s="32">
        <f t="shared" si="26"/>
        <v>75337.290013627513</v>
      </c>
      <c r="Q298" s="74"/>
    </row>
    <row r="299" spans="1:17" ht="15.6" customHeight="1">
      <c r="A299" s="36">
        <v>13</v>
      </c>
      <c r="B299" s="1">
        <v>9</v>
      </c>
      <c r="C299" s="36">
        <v>5</v>
      </c>
      <c r="D299" s="36" t="str">
        <f t="shared" si="28"/>
        <v>0105</v>
      </c>
      <c r="E299" s="36">
        <v>105</v>
      </c>
      <c r="F299" s="1" t="s">
        <v>195</v>
      </c>
      <c r="G299" s="1" t="s">
        <v>657</v>
      </c>
      <c r="H299" s="12">
        <v>7349590</v>
      </c>
      <c r="I299" s="12">
        <v>7432646.9500000002</v>
      </c>
      <c r="J299" s="12">
        <v>7648195.79</v>
      </c>
      <c r="K299" s="31">
        <v>7891108.620000001</v>
      </c>
      <c r="L299" s="31">
        <v>7988373.5999999996</v>
      </c>
      <c r="M299" s="31">
        <v>8187967.6099999994</v>
      </c>
      <c r="N299" s="31">
        <v>8187399.0199999996</v>
      </c>
      <c r="O299" s="31">
        <f t="shared" si="25"/>
        <v>8709267.2400000002</v>
      </c>
      <c r="P299" s="31">
        <f t="shared" si="26"/>
        <v>8597506.3299999982</v>
      </c>
      <c r="Q299" s="74"/>
    </row>
    <row r="300" spans="1:17" ht="15.6" customHeight="1">
      <c r="A300" s="36">
        <v>12</v>
      </c>
      <c r="B300" s="1">
        <v>8</v>
      </c>
      <c r="C300" s="36">
        <v>4</v>
      </c>
      <c r="D300" s="36" t="str">
        <f t="shared" si="28"/>
        <v>0105</v>
      </c>
      <c r="E300" s="36">
        <v>105</v>
      </c>
      <c r="F300" s="1" t="s">
        <v>195</v>
      </c>
      <c r="G300" s="1" t="s">
        <v>970</v>
      </c>
      <c r="H300" s="12">
        <v>110.5</v>
      </c>
      <c r="I300" s="12">
        <v>106.8</v>
      </c>
      <c r="J300" s="12">
        <v>109.1</v>
      </c>
      <c r="K300" s="31">
        <v>96.6</v>
      </c>
      <c r="L300" s="31">
        <v>97</v>
      </c>
      <c r="M300" s="31">
        <v>107.3</v>
      </c>
      <c r="N300" s="31">
        <v>102.4</v>
      </c>
      <c r="O300" s="31">
        <f t="shared" si="25"/>
        <v>101</v>
      </c>
      <c r="P300" s="31">
        <f t="shared" si="26"/>
        <v>99.117000000000516</v>
      </c>
      <c r="Q300" s="74"/>
    </row>
    <row r="301" spans="1:17" s="10" customFormat="1" ht="21" customHeight="1">
      <c r="A301" s="36">
        <v>14</v>
      </c>
      <c r="B301" s="21">
        <v>10</v>
      </c>
      <c r="C301" s="35">
        <v>6</v>
      </c>
      <c r="D301" s="35" t="str">
        <f t="shared" si="28"/>
        <v>0105</v>
      </c>
      <c r="E301" s="35">
        <v>105</v>
      </c>
      <c r="F301" s="21" t="s">
        <v>195</v>
      </c>
      <c r="G301" s="21" t="s">
        <v>653</v>
      </c>
      <c r="H301" s="13">
        <v>66512.12669683258</v>
      </c>
      <c r="I301" s="13">
        <v>69594.072565543072</v>
      </c>
      <c r="J301" s="13">
        <v>70102.619523373054</v>
      </c>
      <c r="K301" s="32">
        <v>81688.495031055922</v>
      </c>
      <c r="L301" s="32">
        <v>82354.367010309274</v>
      </c>
      <c r="M301" s="32">
        <v>76309.110997204101</v>
      </c>
      <c r="N301" s="32">
        <v>79955.068554687488</v>
      </c>
      <c r="O301" s="32">
        <f t="shared" si="25"/>
        <v>86230.368712871292</v>
      </c>
      <c r="P301" s="32">
        <f t="shared" si="26"/>
        <v>86740.986208218106</v>
      </c>
      <c r="Q301" s="74"/>
    </row>
    <row r="302" spans="1:17" ht="15.6" customHeight="1">
      <c r="A302" s="36">
        <v>13</v>
      </c>
      <c r="B302" s="1">
        <v>9</v>
      </c>
      <c r="C302" s="36">
        <v>5</v>
      </c>
      <c r="D302" s="36" t="str">
        <f t="shared" si="28"/>
        <v>0674</v>
      </c>
      <c r="E302" s="36">
        <v>674</v>
      </c>
      <c r="F302" s="1" t="s">
        <v>197</v>
      </c>
      <c r="G302" s="1" t="s">
        <v>657</v>
      </c>
      <c r="H302" s="12">
        <v>5375636.7800000012</v>
      </c>
      <c r="I302" s="12">
        <v>5208900.76</v>
      </c>
      <c r="J302" s="12">
        <v>5329693.32</v>
      </c>
      <c r="K302" s="31">
        <v>5764514</v>
      </c>
      <c r="L302" s="31">
        <v>5499587</v>
      </c>
      <c r="M302" s="31">
        <v>5621003.9199999999</v>
      </c>
      <c r="N302" s="31">
        <v>5887919.25</v>
      </c>
      <c r="O302" s="31">
        <f t="shared" si="25"/>
        <v>6276745.6199999992</v>
      </c>
      <c r="P302" s="31">
        <f t="shared" si="26"/>
        <v>6426649.5</v>
      </c>
      <c r="Q302" s="74"/>
    </row>
    <row r="303" spans="1:17" ht="15.6" customHeight="1">
      <c r="A303" s="36">
        <v>12</v>
      </c>
      <c r="B303" s="1">
        <v>8</v>
      </c>
      <c r="C303" s="36">
        <v>4</v>
      </c>
      <c r="D303" s="36" t="str">
        <f t="shared" si="28"/>
        <v>0674</v>
      </c>
      <c r="E303" s="36">
        <v>674</v>
      </c>
      <c r="F303" s="1" t="s">
        <v>197</v>
      </c>
      <c r="G303" s="1" t="s">
        <v>970</v>
      </c>
      <c r="H303" s="12">
        <v>92.5</v>
      </c>
      <c r="I303" s="12">
        <v>89.3</v>
      </c>
      <c r="J303" s="12">
        <v>92.1</v>
      </c>
      <c r="K303" s="31">
        <v>93.3</v>
      </c>
      <c r="L303" s="31">
        <v>88.4</v>
      </c>
      <c r="M303" s="31">
        <v>85.9</v>
      </c>
      <c r="N303" s="31">
        <v>80.099999999999994</v>
      </c>
      <c r="O303" s="31">
        <f t="shared" si="25"/>
        <v>85.5</v>
      </c>
      <c r="P303" s="31">
        <f t="shared" si="26"/>
        <v>88.071000000000339</v>
      </c>
      <c r="Q303" s="74"/>
    </row>
    <row r="304" spans="1:17" s="10" customFormat="1" ht="21" customHeight="1">
      <c r="A304" s="36">
        <v>14</v>
      </c>
      <c r="B304" s="21">
        <v>10</v>
      </c>
      <c r="C304" s="35">
        <v>6</v>
      </c>
      <c r="D304" s="35" t="str">
        <f t="shared" si="28"/>
        <v>0674</v>
      </c>
      <c r="E304" s="35">
        <v>674</v>
      </c>
      <c r="F304" s="21" t="s">
        <v>197</v>
      </c>
      <c r="G304" s="21" t="s">
        <v>653</v>
      </c>
      <c r="H304" s="13">
        <v>58114.992216216226</v>
      </c>
      <c r="I304" s="13">
        <v>58330.355655095183</v>
      </c>
      <c r="J304" s="13">
        <v>57868.54853420196</v>
      </c>
      <c r="K304" s="32">
        <v>61784.715969989287</v>
      </c>
      <c r="L304" s="32">
        <v>62212.522624434387</v>
      </c>
      <c r="M304" s="32">
        <v>65436.599767171123</v>
      </c>
      <c r="N304" s="32">
        <v>73507.106741573036</v>
      </c>
      <c r="O304" s="32">
        <f t="shared" si="25"/>
        <v>73412.229473684201</v>
      </c>
      <c r="P304" s="32">
        <f t="shared" si="26"/>
        <v>72971.233436658775</v>
      </c>
      <c r="Q304" s="74"/>
    </row>
    <row r="305" spans="1:17" ht="15.6" customHeight="1">
      <c r="A305" s="36">
        <v>13</v>
      </c>
      <c r="B305" s="1">
        <v>9</v>
      </c>
      <c r="C305" s="36">
        <v>5</v>
      </c>
      <c r="D305" s="36" t="str">
        <f t="shared" si="28"/>
        <v>0107</v>
      </c>
      <c r="E305" s="36">
        <v>107</v>
      </c>
      <c r="F305" s="1" t="s">
        <v>199</v>
      </c>
      <c r="G305" s="1" t="s">
        <v>657</v>
      </c>
      <c r="H305" s="12">
        <v>19120841.84</v>
      </c>
      <c r="I305" s="12">
        <v>19448137.18</v>
      </c>
      <c r="J305" s="12">
        <v>20036972.220000003</v>
      </c>
      <c r="K305" s="31">
        <v>20542946.990000002</v>
      </c>
      <c r="L305" s="31">
        <v>21044237.670000006</v>
      </c>
      <c r="M305" s="31">
        <v>21521041.149999999</v>
      </c>
      <c r="N305" s="31">
        <v>23092752.349999998</v>
      </c>
      <c r="O305" s="31">
        <f t="shared" si="25"/>
        <v>23098214.529999997</v>
      </c>
      <c r="P305" s="31">
        <f t="shared" si="26"/>
        <v>23515621.640000001</v>
      </c>
      <c r="Q305" s="74"/>
    </row>
    <row r="306" spans="1:17" ht="15.6" customHeight="1">
      <c r="A306" s="36">
        <v>12</v>
      </c>
      <c r="B306" s="1">
        <v>8</v>
      </c>
      <c r="C306" s="36">
        <v>4</v>
      </c>
      <c r="D306" s="36" t="str">
        <f t="shared" si="28"/>
        <v>0107</v>
      </c>
      <c r="E306" s="36">
        <v>107</v>
      </c>
      <c r="F306" s="1" t="s">
        <v>199</v>
      </c>
      <c r="G306" s="1" t="s">
        <v>970</v>
      </c>
      <c r="H306" s="12">
        <v>264.10000000000002</v>
      </c>
      <c r="I306" s="12">
        <v>260.2</v>
      </c>
      <c r="J306" s="12">
        <v>260.89999999999998</v>
      </c>
      <c r="K306" s="31">
        <v>257.8</v>
      </c>
      <c r="L306" s="31">
        <v>252</v>
      </c>
      <c r="M306" s="31">
        <v>252.6</v>
      </c>
      <c r="N306" s="31">
        <v>267.39999999999998</v>
      </c>
      <c r="O306" s="31">
        <f t="shared" si="25"/>
        <v>261.5</v>
      </c>
      <c r="P306" s="31">
        <f t="shared" si="26"/>
        <v>269.11599999999947</v>
      </c>
      <c r="Q306" s="74"/>
    </row>
    <row r="307" spans="1:17" s="10" customFormat="1" ht="21" customHeight="1">
      <c r="A307" s="36">
        <v>14</v>
      </c>
      <c r="B307" s="21">
        <v>10</v>
      </c>
      <c r="C307" s="35">
        <v>6</v>
      </c>
      <c r="D307" s="35" t="str">
        <f t="shared" si="28"/>
        <v>0107</v>
      </c>
      <c r="E307" s="35">
        <v>107</v>
      </c>
      <c r="F307" s="21" t="s">
        <v>199</v>
      </c>
      <c r="G307" s="21" t="s">
        <v>653</v>
      </c>
      <c r="H307" s="13">
        <v>72400.006967057925</v>
      </c>
      <c r="I307" s="13">
        <v>74743.032974634902</v>
      </c>
      <c r="J307" s="13">
        <v>76799.433576082811</v>
      </c>
      <c r="K307" s="32">
        <v>79685.597323506605</v>
      </c>
      <c r="L307" s="32">
        <v>83508.879642857166</v>
      </c>
      <c r="M307" s="32">
        <v>85198.10431512272</v>
      </c>
      <c r="N307" s="32">
        <v>86360.330403889297</v>
      </c>
      <c r="O307" s="32">
        <f t="shared" si="25"/>
        <v>88329.692275334601</v>
      </c>
      <c r="P307" s="32">
        <f t="shared" si="26"/>
        <v>87380.986786367386</v>
      </c>
      <c r="Q307" s="74"/>
    </row>
    <row r="308" spans="1:17" ht="15.6" customHeight="1">
      <c r="A308" s="36">
        <v>13</v>
      </c>
      <c r="B308" s="1">
        <v>9</v>
      </c>
      <c r="C308" s="36">
        <v>5</v>
      </c>
      <c r="D308" s="36" t="str">
        <f t="shared" si="28"/>
        <v>0109</v>
      </c>
      <c r="E308" s="36">
        <v>109</v>
      </c>
      <c r="F308" s="1" t="s">
        <v>201</v>
      </c>
      <c r="G308" s="1" t="s">
        <v>657</v>
      </c>
      <c r="H308" s="12">
        <v>55340</v>
      </c>
      <c r="I308" s="12">
        <v>50225</v>
      </c>
      <c r="J308" s="12">
        <v>49733</v>
      </c>
      <c r="K308" s="31">
        <v>54777</v>
      </c>
      <c r="L308" s="31" t="s">
        <v>1189</v>
      </c>
      <c r="M308" s="31" t="s">
        <v>1189</v>
      </c>
      <c r="N308" s="31" t="s">
        <v>1189</v>
      </c>
      <c r="O308" s="31" t="str">
        <f t="shared" si="25"/>
        <v>-</v>
      </c>
      <c r="P308" s="31">
        <f t="shared" si="26"/>
        <v>0</v>
      </c>
      <c r="Q308" s="74"/>
    </row>
    <row r="309" spans="1:17" ht="15.6" customHeight="1">
      <c r="A309" s="36">
        <v>12</v>
      </c>
      <c r="B309" s="1">
        <v>8</v>
      </c>
      <c r="C309" s="36">
        <v>4</v>
      </c>
      <c r="D309" s="36" t="str">
        <f t="shared" si="28"/>
        <v>0109</v>
      </c>
      <c r="E309" s="36">
        <v>109</v>
      </c>
      <c r="F309" s="1" t="s">
        <v>201</v>
      </c>
      <c r="G309" s="1" t="s">
        <v>970</v>
      </c>
      <c r="H309" s="12">
        <v>1.6</v>
      </c>
      <c r="I309" s="12">
        <v>1.1000000000000001</v>
      </c>
      <c r="J309" s="12">
        <v>1.1000000000000001</v>
      </c>
      <c r="K309" s="31">
        <v>1.1000000000000001</v>
      </c>
      <c r="L309" s="31" t="s">
        <v>1189</v>
      </c>
      <c r="M309" s="31" t="s">
        <v>1189</v>
      </c>
      <c r="N309" s="31" t="s">
        <v>1189</v>
      </c>
      <c r="O309" s="31" t="str">
        <f t="shared" si="25"/>
        <v>-</v>
      </c>
      <c r="P309" s="31">
        <f t="shared" si="26"/>
        <v>0</v>
      </c>
      <c r="Q309" s="74"/>
    </row>
    <row r="310" spans="1:17" s="10" customFormat="1" ht="21" customHeight="1">
      <c r="A310" s="36">
        <v>14</v>
      </c>
      <c r="B310" s="21">
        <v>10</v>
      </c>
      <c r="C310" s="35">
        <v>6</v>
      </c>
      <c r="D310" s="35" t="str">
        <f t="shared" si="28"/>
        <v>0109</v>
      </c>
      <c r="E310" s="35">
        <v>109</v>
      </c>
      <c r="F310" s="21" t="s">
        <v>201</v>
      </c>
      <c r="G310" s="21" t="s">
        <v>653</v>
      </c>
      <c r="H310" s="13">
        <v>34587.5</v>
      </c>
      <c r="I310" s="13">
        <v>45659.090909090904</v>
      </c>
      <c r="J310" s="13">
        <v>45211.818181818177</v>
      </c>
      <c r="K310" s="32">
        <v>49797.272727272721</v>
      </c>
      <c r="L310" s="32" t="s">
        <v>1189</v>
      </c>
      <c r="M310" s="32" t="s">
        <v>1189</v>
      </c>
      <c r="N310" s="32" t="s">
        <v>1189</v>
      </c>
      <c r="O310" s="32" t="str">
        <f t="shared" si="25"/>
        <v>-</v>
      </c>
      <c r="P310" s="32" t="str">
        <f t="shared" si="26"/>
        <v>-</v>
      </c>
      <c r="Q310" s="74"/>
    </row>
    <row r="311" spans="1:17" ht="15.6" customHeight="1">
      <c r="A311" s="36">
        <v>13</v>
      </c>
      <c r="B311" s="1">
        <v>9</v>
      </c>
      <c r="C311" s="36">
        <v>5</v>
      </c>
      <c r="D311" s="36" t="str">
        <f t="shared" si="28"/>
        <v>0110</v>
      </c>
      <c r="E311" s="36">
        <v>110</v>
      </c>
      <c r="F311" s="1" t="s">
        <v>203</v>
      </c>
      <c r="G311" s="1" t="s">
        <v>657</v>
      </c>
      <c r="H311" s="12">
        <v>15335840.922580643</v>
      </c>
      <c r="I311" s="12">
        <v>16350763.765967736</v>
      </c>
      <c r="J311" s="12">
        <v>17510859.147864863</v>
      </c>
      <c r="K311" s="31">
        <v>17199725.686666671</v>
      </c>
      <c r="L311" s="31">
        <v>17412377.5</v>
      </c>
      <c r="M311" s="31">
        <v>18162213.550000001</v>
      </c>
      <c r="N311" s="31">
        <v>19752119.919999998</v>
      </c>
      <c r="O311" s="31">
        <f t="shared" si="25"/>
        <v>19798967.189999998</v>
      </c>
      <c r="P311" s="31">
        <f t="shared" si="26"/>
        <v>19360199.680000003</v>
      </c>
      <c r="Q311" s="74"/>
    </row>
    <row r="312" spans="1:17" ht="15.6" customHeight="1">
      <c r="A312" s="36">
        <v>12</v>
      </c>
      <c r="B312" s="1">
        <v>8</v>
      </c>
      <c r="C312" s="36">
        <v>4</v>
      </c>
      <c r="D312" s="36" t="str">
        <f t="shared" si="28"/>
        <v>0110</v>
      </c>
      <c r="E312" s="36">
        <v>110</v>
      </c>
      <c r="F312" s="1" t="s">
        <v>203</v>
      </c>
      <c r="G312" s="1" t="s">
        <v>970</v>
      </c>
      <c r="H312" s="12">
        <v>227</v>
      </c>
      <c r="I312" s="12">
        <v>223.06700000000001</v>
      </c>
      <c r="J312" s="12">
        <v>234.32999999999998</v>
      </c>
      <c r="K312" s="31">
        <v>241.6</v>
      </c>
      <c r="L312" s="31">
        <v>236.804</v>
      </c>
      <c r="M312" s="31">
        <v>237.9</v>
      </c>
      <c r="N312" s="31">
        <v>251.9</v>
      </c>
      <c r="O312" s="31">
        <f t="shared" si="25"/>
        <v>246.3</v>
      </c>
      <c r="P312" s="31">
        <f t="shared" si="26"/>
        <v>249.49199999999777</v>
      </c>
      <c r="Q312" s="74"/>
    </row>
    <row r="313" spans="1:17" s="10" customFormat="1" ht="21" customHeight="1">
      <c r="A313" s="36">
        <v>14</v>
      </c>
      <c r="B313" s="21">
        <v>10</v>
      </c>
      <c r="C313" s="35">
        <v>6</v>
      </c>
      <c r="D313" s="35" t="str">
        <f t="shared" si="28"/>
        <v>0110</v>
      </c>
      <c r="E313" s="35">
        <v>110</v>
      </c>
      <c r="F313" s="21" t="s">
        <v>203</v>
      </c>
      <c r="G313" s="21" t="s">
        <v>653</v>
      </c>
      <c r="H313" s="13">
        <v>67558.770584055688</v>
      </c>
      <c r="I313" s="13">
        <v>73299.787803519735</v>
      </c>
      <c r="J313" s="13">
        <v>74727.346681452924</v>
      </c>
      <c r="K313" s="32">
        <v>71190.91757726272</v>
      </c>
      <c r="L313" s="32">
        <v>73530.757504096211</v>
      </c>
      <c r="M313" s="32">
        <v>76343.898907103823</v>
      </c>
      <c r="N313" s="32">
        <v>78412.544342993235</v>
      </c>
      <c r="O313" s="32">
        <f t="shared" si="25"/>
        <v>80385.575274056013</v>
      </c>
      <c r="P313" s="32">
        <f t="shared" si="26"/>
        <v>77598.478828981199</v>
      </c>
      <c r="Q313" s="74"/>
    </row>
    <row r="314" spans="1:17" ht="15.6" customHeight="1">
      <c r="A314" s="36">
        <v>13</v>
      </c>
      <c r="B314" s="1">
        <v>9</v>
      </c>
      <c r="C314" s="36">
        <v>5</v>
      </c>
      <c r="D314" s="36" t="str">
        <f t="shared" si="28"/>
        <v>0111</v>
      </c>
      <c r="E314" s="36">
        <v>111</v>
      </c>
      <c r="F314" s="1" t="s">
        <v>205</v>
      </c>
      <c r="G314" s="1" t="s">
        <v>657</v>
      </c>
      <c r="H314" s="12">
        <v>3874390.34</v>
      </c>
      <c r="I314" s="12">
        <v>4224113</v>
      </c>
      <c r="J314" s="12">
        <v>4213291.46</v>
      </c>
      <c r="K314" s="31">
        <v>3477941</v>
      </c>
      <c r="L314" s="31">
        <v>3428643</v>
      </c>
      <c r="M314" s="31">
        <v>3758318</v>
      </c>
      <c r="N314" s="31">
        <v>3697213</v>
      </c>
      <c r="O314" s="31">
        <f t="shared" si="25"/>
        <v>3988353.38</v>
      </c>
      <c r="P314" s="31">
        <f t="shared" si="26"/>
        <v>3947003.47</v>
      </c>
      <c r="Q314" s="74"/>
    </row>
    <row r="315" spans="1:17" ht="15.6" customHeight="1">
      <c r="A315" s="36">
        <v>12</v>
      </c>
      <c r="B315" s="1">
        <v>8</v>
      </c>
      <c r="C315" s="36">
        <v>4</v>
      </c>
      <c r="D315" s="36" t="str">
        <f t="shared" si="28"/>
        <v>0111</v>
      </c>
      <c r="E315" s="36">
        <v>111</v>
      </c>
      <c r="F315" s="1" t="s">
        <v>205</v>
      </c>
      <c r="G315" s="1" t="s">
        <v>970</v>
      </c>
      <c r="H315" s="12">
        <v>67.7</v>
      </c>
      <c r="I315" s="12">
        <v>65.7</v>
      </c>
      <c r="J315" s="12">
        <v>57.8</v>
      </c>
      <c r="K315" s="31">
        <v>57</v>
      </c>
      <c r="L315" s="31">
        <v>58</v>
      </c>
      <c r="M315" s="31">
        <v>60.4</v>
      </c>
      <c r="N315" s="31">
        <v>62.7</v>
      </c>
      <c r="O315" s="31">
        <f t="shared" si="25"/>
        <v>60</v>
      </c>
      <c r="P315" s="31">
        <f t="shared" si="26"/>
        <v>60.240000000000023</v>
      </c>
      <c r="Q315" s="74"/>
    </row>
    <row r="316" spans="1:17" s="10" customFormat="1" ht="21" customHeight="1">
      <c r="A316" s="36">
        <v>14</v>
      </c>
      <c r="B316" s="21">
        <v>10</v>
      </c>
      <c r="C316" s="35">
        <v>6</v>
      </c>
      <c r="D316" s="35" t="str">
        <f t="shared" si="28"/>
        <v>0111</v>
      </c>
      <c r="E316" s="35">
        <v>111</v>
      </c>
      <c r="F316" s="21" t="s">
        <v>205</v>
      </c>
      <c r="G316" s="21" t="s">
        <v>653</v>
      </c>
      <c r="H316" s="13">
        <v>57228.808567208267</v>
      </c>
      <c r="I316" s="13">
        <v>64293.957382039574</v>
      </c>
      <c r="J316" s="13">
        <v>72894.31591695502</v>
      </c>
      <c r="K316" s="32">
        <v>61016.508771929824</v>
      </c>
      <c r="L316" s="32">
        <v>59114.534482758623</v>
      </c>
      <c r="M316" s="32">
        <v>62223.807947019872</v>
      </c>
      <c r="N316" s="32">
        <v>58966.714513556617</v>
      </c>
      <c r="O316" s="32">
        <f t="shared" si="25"/>
        <v>66472.556333333327</v>
      </c>
      <c r="P316" s="32">
        <f t="shared" si="26"/>
        <v>65521.305942895066</v>
      </c>
      <c r="Q316" s="74"/>
    </row>
    <row r="317" spans="1:17" ht="15.6" customHeight="1">
      <c r="A317" s="36">
        <v>13</v>
      </c>
      <c r="B317" s="1">
        <v>9</v>
      </c>
      <c r="C317" s="36">
        <v>5</v>
      </c>
      <c r="D317" s="36" t="str">
        <f t="shared" si="28"/>
        <v>0821</v>
      </c>
      <c r="E317" s="36">
        <v>821</v>
      </c>
      <c r="F317" s="1" t="s">
        <v>981</v>
      </c>
      <c r="G317" s="1" t="s">
        <v>657</v>
      </c>
      <c r="H317" s="12">
        <v>10734805.66</v>
      </c>
      <c r="I317" s="12">
        <v>11166330.699999999</v>
      </c>
      <c r="J317" s="12">
        <v>11435488.15</v>
      </c>
      <c r="K317" s="31">
        <v>11952130</v>
      </c>
      <c r="L317" s="31">
        <v>12449680</v>
      </c>
      <c r="M317" s="31">
        <v>12534697</v>
      </c>
      <c r="N317" s="31">
        <v>13040284</v>
      </c>
      <c r="O317" s="31">
        <f t="shared" si="25"/>
        <v>13799170</v>
      </c>
      <c r="P317" s="31">
        <f t="shared" si="26"/>
        <v>13802213</v>
      </c>
      <c r="Q317" s="74"/>
    </row>
    <row r="318" spans="1:17" ht="15.6" customHeight="1">
      <c r="A318" s="36">
        <v>12</v>
      </c>
      <c r="B318" s="1">
        <v>8</v>
      </c>
      <c r="C318" s="36">
        <v>4</v>
      </c>
      <c r="D318" s="36" t="str">
        <f t="shared" si="28"/>
        <v>0821</v>
      </c>
      <c r="E318" s="36">
        <v>821</v>
      </c>
      <c r="F318" s="1" t="s">
        <v>981</v>
      </c>
      <c r="G318" s="1" t="s">
        <v>970</v>
      </c>
      <c r="H318" s="12">
        <v>133.5</v>
      </c>
      <c r="I318" s="12">
        <v>140.9</v>
      </c>
      <c r="J318" s="12">
        <v>138.19999999999999</v>
      </c>
      <c r="K318" s="31">
        <v>134.5</v>
      </c>
      <c r="L318" s="31">
        <v>131.30000000000001</v>
      </c>
      <c r="M318" s="31">
        <v>133</v>
      </c>
      <c r="N318" s="31">
        <v>130.19999999999999</v>
      </c>
      <c r="O318" s="31">
        <f t="shared" si="25"/>
        <v>133.80000000000001</v>
      </c>
      <c r="P318" s="31">
        <f t="shared" si="26"/>
        <v>148.24099999999976</v>
      </c>
      <c r="Q318" s="74"/>
    </row>
    <row r="319" spans="1:17" s="10" customFormat="1" ht="21" customHeight="1">
      <c r="A319" s="36">
        <v>14</v>
      </c>
      <c r="B319" s="21">
        <v>10</v>
      </c>
      <c r="C319" s="35">
        <v>6</v>
      </c>
      <c r="D319" s="35" t="str">
        <f t="shared" si="28"/>
        <v>0821</v>
      </c>
      <c r="E319" s="35">
        <v>821</v>
      </c>
      <c r="F319" s="21" t="s">
        <v>981</v>
      </c>
      <c r="G319" s="21" t="s">
        <v>653</v>
      </c>
      <c r="H319" s="13">
        <v>80410.529288389516</v>
      </c>
      <c r="I319" s="13">
        <v>79250.04045422285</v>
      </c>
      <c r="J319" s="13">
        <v>82745.934515195375</v>
      </c>
      <c r="K319" s="32">
        <v>88863.420074349444</v>
      </c>
      <c r="L319" s="32">
        <v>94818.583396801216</v>
      </c>
      <c r="M319" s="32">
        <v>94245.84210526316</v>
      </c>
      <c r="N319" s="32">
        <v>100155.79109062981</v>
      </c>
      <c r="O319" s="32">
        <f t="shared" si="25"/>
        <v>103132.8101644245</v>
      </c>
      <c r="P319" s="32">
        <f t="shared" si="26"/>
        <v>93106.583198980195</v>
      </c>
      <c r="Q319" s="74"/>
    </row>
    <row r="320" spans="1:17" ht="15.6" customHeight="1">
      <c r="A320" s="36">
        <v>13</v>
      </c>
      <c r="B320" s="1">
        <v>9</v>
      </c>
      <c r="C320" s="36">
        <v>5</v>
      </c>
      <c r="D320" s="36" t="str">
        <f t="shared" si="28"/>
        <v>0823</v>
      </c>
      <c r="E320" s="36">
        <v>823</v>
      </c>
      <c r="F320" s="1" t="s">
        <v>982</v>
      </c>
      <c r="G320" s="1" t="s">
        <v>657</v>
      </c>
      <c r="H320" s="12">
        <v>10624140.789999999</v>
      </c>
      <c r="I320" s="12">
        <v>10891707.43</v>
      </c>
      <c r="J320" s="12">
        <v>10725756.399999999</v>
      </c>
      <c r="K320" s="31">
        <v>11979508.970000001</v>
      </c>
      <c r="L320" s="31">
        <v>12045286.450000001</v>
      </c>
      <c r="M320" s="31">
        <v>13412437.739999998</v>
      </c>
      <c r="N320" s="31">
        <v>14036382.130000001</v>
      </c>
      <c r="O320" s="31" t="str">
        <f t="shared" si="25"/>
        <v>-</v>
      </c>
      <c r="P320" s="31">
        <f t="shared" si="26"/>
        <v>15064188</v>
      </c>
      <c r="Q320" s="74"/>
    </row>
    <row r="321" spans="1:17" ht="15.6" customHeight="1">
      <c r="A321" s="36">
        <v>12</v>
      </c>
      <c r="B321" s="1">
        <v>8</v>
      </c>
      <c r="C321" s="36">
        <v>4</v>
      </c>
      <c r="D321" s="36" t="str">
        <f t="shared" si="28"/>
        <v>0823</v>
      </c>
      <c r="E321" s="36">
        <v>823</v>
      </c>
      <c r="F321" s="1" t="s">
        <v>982</v>
      </c>
      <c r="G321" s="1" t="s">
        <v>970</v>
      </c>
      <c r="H321" s="12">
        <v>136.304</v>
      </c>
      <c r="I321" s="12">
        <v>130.9</v>
      </c>
      <c r="J321" s="12">
        <v>136.202</v>
      </c>
      <c r="K321" s="31">
        <v>144.1</v>
      </c>
      <c r="L321" s="31">
        <v>140.80000000000001</v>
      </c>
      <c r="M321" s="31">
        <v>151.4</v>
      </c>
      <c r="N321" s="31">
        <v>155</v>
      </c>
      <c r="O321" s="31" t="str">
        <f t="shared" si="25"/>
        <v>-</v>
      </c>
      <c r="P321" s="31">
        <f t="shared" si="26"/>
        <v>151.97800000000004</v>
      </c>
      <c r="Q321" s="74"/>
    </row>
    <row r="322" spans="1:17" s="10" customFormat="1" ht="21" customHeight="1">
      <c r="A322" s="36">
        <v>14</v>
      </c>
      <c r="B322" s="21">
        <v>10</v>
      </c>
      <c r="C322" s="35">
        <v>6</v>
      </c>
      <c r="D322" s="35" t="str">
        <f t="shared" si="28"/>
        <v>0823</v>
      </c>
      <c r="E322" s="35">
        <v>823</v>
      </c>
      <c r="F322" s="21" t="s">
        <v>982</v>
      </c>
      <c r="G322" s="21" t="s">
        <v>653</v>
      </c>
      <c r="H322" s="13">
        <v>77944.453500997755</v>
      </c>
      <c r="I322" s="13">
        <v>83206.321084797542</v>
      </c>
      <c r="J322" s="13">
        <v>78748.890618346268</v>
      </c>
      <c r="K322" s="32">
        <v>83133.303053435127</v>
      </c>
      <c r="L322" s="32">
        <v>85548.909446022735</v>
      </c>
      <c r="M322" s="32">
        <v>88589.417040951113</v>
      </c>
      <c r="N322" s="32">
        <v>90557.304064516138</v>
      </c>
      <c r="O322" s="32" t="str">
        <f t="shared" si="25"/>
        <v>-</v>
      </c>
      <c r="P322" s="32">
        <f t="shared" si="26"/>
        <v>99120.846438300257</v>
      </c>
      <c r="Q322" s="74"/>
    </row>
    <row r="323" spans="1:17" ht="15.6" customHeight="1">
      <c r="A323" s="36">
        <v>13</v>
      </c>
      <c r="B323" s="1">
        <v>9</v>
      </c>
      <c r="C323" s="36">
        <v>5</v>
      </c>
      <c r="D323" s="36" t="str">
        <f t="shared" si="28"/>
        <v>0828</v>
      </c>
      <c r="E323" s="36">
        <v>828</v>
      </c>
      <c r="F323" s="1" t="s">
        <v>984</v>
      </c>
      <c r="G323" s="1" t="s">
        <v>657</v>
      </c>
      <c r="H323" s="12">
        <v>14722047.399999999</v>
      </c>
      <c r="I323" s="12">
        <v>15303583.65</v>
      </c>
      <c r="J323" s="12">
        <v>15032636.170000002</v>
      </c>
      <c r="K323" s="31">
        <v>15695949.74</v>
      </c>
      <c r="L323" s="31">
        <v>16677791.809999999</v>
      </c>
      <c r="M323" s="31">
        <v>17365569.91</v>
      </c>
      <c r="N323" s="31">
        <v>17585473.869999997</v>
      </c>
      <c r="O323" s="31">
        <f t="shared" si="25"/>
        <v>19330246</v>
      </c>
      <c r="P323" s="31">
        <f t="shared" si="26"/>
        <v>21369702.629999999</v>
      </c>
      <c r="Q323" s="74"/>
    </row>
    <row r="324" spans="1:17" ht="15.6" customHeight="1">
      <c r="A324" s="36">
        <v>12</v>
      </c>
      <c r="B324" s="1">
        <v>8</v>
      </c>
      <c r="C324" s="36">
        <v>4</v>
      </c>
      <c r="D324" s="36" t="str">
        <f t="shared" si="28"/>
        <v>0828</v>
      </c>
      <c r="E324" s="36">
        <v>828</v>
      </c>
      <c r="F324" s="1" t="s">
        <v>984</v>
      </c>
      <c r="G324" s="1" t="s">
        <v>970</v>
      </c>
      <c r="H324" s="12">
        <v>184.10599999999999</v>
      </c>
      <c r="I324" s="12">
        <v>183.108</v>
      </c>
      <c r="J324" s="12">
        <v>183.10999999999999</v>
      </c>
      <c r="K324" s="31">
        <v>185</v>
      </c>
      <c r="L324" s="31">
        <v>190</v>
      </c>
      <c r="M324" s="31">
        <v>191</v>
      </c>
      <c r="N324" s="31">
        <v>196.1</v>
      </c>
      <c r="O324" s="31">
        <f t="shared" si="25"/>
        <v>203.4</v>
      </c>
      <c r="P324" s="31">
        <f t="shared" si="26"/>
        <v>216.25499999999928</v>
      </c>
      <c r="Q324" s="74"/>
    </row>
    <row r="325" spans="1:17" s="10" customFormat="1" ht="21" customHeight="1">
      <c r="A325" s="36">
        <v>14</v>
      </c>
      <c r="B325" s="21">
        <v>10</v>
      </c>
      <c r="C325" s="35">
        <v>6</v>
      </c>
      <c r="D325" s="35" t="str">
        <f t="shared" si="28"/>
        <v>0828</v>
      </c>
      <c r="E325" s="35">
        <v>828</v>
      </c>
      <c r="F325" s="21" t="s">
        <v>984</v>
      </c>
      <c r="G325" s="21" t="s">
        <v>653</v>
      </c>
      <c r="H325" s="13">
        <v>79965.060345670427</v>
      </c>
      <c r="I325" s="13">
        <v>83576.816141293661</v>
      </c>
      <c r="J325" s="13">
        <v>82096.205395663826</v>
      </c>
      <c r="K325" s="32">
        <v>84842.971567567569</v>
      </c>
      <c r="L325" s="32">
        <v>87777.851631578946</v>
      </c>
      <c r="M325" s="32">
        <v>90919.214188481681</v>
      </c>
      <c r="N325" s="32">
        <v>89676.052371239159</v>
      </c>
      <c r="O325" s="32">
        <f t="shared" si="25"/>
        <v>95035.624385447387</v>
      </c>
      <c r="P325" s="32">
        <f t="shared" si="26"/>
        <v>98817.149337587893</v>
      </c>
      <c r="Q325" s="74"/>
    </row>
    <row r="326" spans="1:17" ht="15.6" customHeight="1">
      <c r="A326" s="36">
        <v>13</v>
      </c>
      <c r="B326" s="1">
        <v>9</v>
      </c>
      <c r="C326" s="36">
        <v>5</v>
      </c>
      <c r="D326" s="36" t="str">
        <f t="shared" si="28"/>
        <v>0825</v>
      </c>
      <c r="E326" s="36">
        <v>825</v>
      </c>
      <c r="F326" s="1" t="s">
        <v>983</v>
      </c>
      <c r="G326" s="1" t="s">
        <v>657</v>
      </c>
      <c r="H326" s="12">
        <v>15614977.77</v>
      </c>
      <c r="I326" s="12">
        <v>15938850.279999999</v>
      </c>
      <c r="J326" s="12">
        <v>16041979.360000001</v>
      </c>
      <c r="K326" s="31">
        <v>16179106.470000001</v>
      </c>
      <c r="L326" s="31">
        <v>16049122.18</v>
      </c>
      <c r="M326" s="31">
        <v>16641758.250000002</v>
      </c>
      <c r="N326" s="31">
        <v>16061624.409999998</v>
      </c>
      <c r="O326" s="31">
        <f t="shared" si="25"/>
        <v>17728142.260000002</v>
      </c>
      <c r="P326" s="31">
        <f t="shared" si="26"/>
        <v>18130267.029999997</v>
      </c>
      <c r="Q326" s="74"/>
    </row>
    <row r="327" spans="1:17" ht="15.6" customHeight="1">
      <c r="A327" s="36">
        <v>12</v>
      </c>
      <c r="B327" s="1">
        <v>8</v>
      </c>
      <c r="C327" s="36">
        <v>4</v>
      </c>
      <c r="D327" s="36" t="str">
        <f t="shared" si="28"/>
        <v>0825</v>
      </c>
      <c r="E327" s="36">
        <v>825</v>
      </c>
      <c r="F327" s="1" t="s">
        <v>983</v>
      </c>
      <c r="G327" s="1" t="s">
        <v>970</v>
      </c>
      <c r="H327" s="12">
        <v>195.8</v>
      </c>
      <c r="I327" s="12">
        <v>176.3</v>
      </c>
      <c r="J327" s="12">
        <v>204.1</v>
      </c>
      <c r="K327" s="31">
        <v>198.5</v>
      </c>
      <c r="L327" s="31">
        <v>194.7</v>
      </c>
      <c r="M327" s="31">
        <v>173.9</v>
      </c>
      <c r="N327" s="31">
        <v>171.7</v>
      </c>
      <c r="O327" s="31">
        <f t="shared" si="25"/>
        <v>196.1</v>
      </c>
      <c r="P327" s="31">
        <f t="shared" si="26"/>
        <v>189.40299999999985</v>
      </c>
      <c r="Q327" s="74"/>
    </row>
    <row r="328" spans="1:17" s="10" customFormat="1" ht="21" customHeight="1">
      <c r="A328" s="36">
        <v>14</v>
      </c>
      <c r="B328" s="21">
        <v>10</v>
      </c>
      <c r="C328" s="35">
        <v>6</v>
      </c>
      <c r="D328" s="35" t="str">
        <f t="shared" si="28"/>
        <v>0825</v>
      </c>
      <c r="E328" s="35">
        <v>825</v>
      </c>
      <c r="F328" s="21" t="s">
        <v>983</v>
      </c>
      <c r="G328" s="21" t="s">
        <v>653</v>
      </c>
      <c r="H328" s="13">
        <v>79749.631103166495</v>
      </c>
      <c r="I328" s="13">
        <v>90407.545547362446</v>
      </c>
      <c r="J328" s="13">
        <v>78598.624987751115</v>
      </c>
      <c r="K328" s="32">
        <v>81506.833602015118</v>
      </c>
      <c r="L328" s="32">
        <v>82430.006060606058</v>
      </c>
      <c r="M328" s="32">
        <v>95697.287234042567</v>
      </c>
      <c r="N328" s="32">
        <v>93544.696622015137</v>
      </c>
      <c r="O328" s="32">
        <f t="shared" si="25"/>
        <v>90403.581132075487</v>
      </c>
      <c r="P328" s="32">
        <f t="shared" si="26"/>
        <v>95723.230519052027</v>
      </c>
      <c r="Q328" s="74"/>
    </row>
    <row r="329" spans="1:17" ht="15.6" customHeight="1">
      <c r="A329" s="36">
        <v>13</v>
      </c>
      <c r="B329" s="1">
        <v>9</v>
      </c>
      <c r="C329" s="36">
        <v>5</v>
      </c>
      <c r="D329" s="36" t="str">
        <f t="shared" si="28"/>
        <v>0114</v>
      </c>
      <c r="E329" s="36">
        <v>114</v>
      </c>
      <c r="F329" s="1" t="s">
        <v>215</v>
      </c>
      <c r="G329" s="1" t="s">
        <v>657</v>
      </c>
      <c r="H329" s="12">
        <v>9084246</v>
      </c>
      <c r="I329" s="12">
        <v>9799125</v>
      </c>
      <c r="J329" s="12">
        <v>9400571.8300000001</v>
      </c>
      <c r="K329" s="31">
        <v>9900296</v>
      </c>
      <c r="L329" s="31">
        <v>11255690</v>
      </c>
      <c r="M329" s="31">
        <v>10571241</v>
      </c>
      <c r="N329" s="31">
        <v>8324786</v>
      </c>
      <c r="O329" s="31">
        <f t="shared" si="25"/>
        <v>9457203</v>
      </c>
      <c r="P329" s="31">
        <f t="shared" si="26"/>
        <v>10025105</v>
      </c>
      <c r="Q329" s="74"/>
    </row>
    <row r="330" spans="1:17" ht="15.6" customHeight="1">
      <c r="A330" s="36">
        <v>12</v>
      </c>
      <c r="B330" s="1">
        <v>8</v>
      </c>
      <c r="C330" s="36">
        <v>4</v>
      </c>
      <c r="D330" s="36" t="str">
        <f t="shared" si="28"/>
        <v>0114</v>
      </c>
      <c r="E330" s="36">
        <v>114</v>
      </c>
      <c r="F330" s="1" t="s">
        <v>215</v>
      </c>
      <c r="G330" s="1" t="s">
        <v>970</v>
      </c>
      <c r="H330" s="12">
        <v>149</v>
      </c>
      <c r="I330" s="12">
        <v>160.1</v>
      </c>
      <c r="J330" s="12">
        <v>156.1</v>
      </c>
      <c r="K330" s="31">
        <v>159.30000000000001</v>
      </c>
      <c r="L330" s="31">
        <v>157.20599999999999</v>
      </c>
      <c r="M330" s="31">
        <v>153.9</v>
      </c>
      <c r="N330" s="31">
        <v>140.6</v>
      </c>
      <c r="O330" s="31">
        <f t="shared" si="25"/>
        <v>141</v>
      </c>
      <c r="P330" s="31">
        <f t="shared" si="26"/>
        <v>135.56800000000027</v>
      </c>
      <c r="Q330" s="74"/>
    </row>
    <row r="331" spans="1:17" s="10" customFormat="1" ht="21" customHeight="1">
      <c r="A331" s="36">
        <v>14</v>
      </c>
      <c r="B331" s="21">
        <v>10</v>
      </c>
      <c r="C331" s="35">
        <v>6</v>
      </c>
      <c r="D331" s="35" t="str">
        <f t="shared" si="28"/>
        <v>0114</v>
      </c>
      <c r="E331" s="35">
        <v>114</v>
      </c>
      <c r="F331" s="21" t="s">
        <v>215</v>
      </c>
      <c r="G331" s="21" t="s">
        <v>653</v>
      </c>
      <c r="H331" s="13">
        <v>60968.093959731545</v>
      </c>
      <c r="I331" s="13">
        <v>61206.277326670832</v>
      </c>
      <c r="J331" s="13">
        <v>60221.47232543242</v>
      </c>
      <c r="K331" s="32">
        <v>62148.750784682983</v>
      </c>
      <c r="L331" s="32">
        <v>71598.348663537021</v>
      </c>
      <c r="M331" s="32">
        <v>68689.025341130604</v>
      </c>
      <c r="N331" s="32">
        <v>59209.00426742532</v>
      </c>
      <c r="O331" s="32">
        <f t="shared" ref="O331:O394" si="29">IFERROR(VLOOKUP($E331, summary, $B331, FALSE), 0)</f>
        <v>67072.361702127659</v>
      </c>
      <c r="P331" s="32">
        <f t="shared" ref="P331:P394" si="30">IFERROR(VLOOKUP($E331, summary, $A331, FALSE), 0)</f>
        <v>73948.903871119881</v>
      </c>
      <c r="Q331" s="74"/>
    </row>
    <row r="332" spans="1:17" ht="15.6" customHeight="1">
      <c r="A332" s="36">
        <v>13</v>
      </c>
      <c r="B332" s="1">
        <v>9</v>
      </c>
      <c r="C332" s="36">
        <v>5</v>
      </c>
      <c r="D332" s="36" t="str">
        <f t="shared" si="28"/>
        <v>0673</v>
      </c>
      <c r="E332" s="36">
        <v>673</v>
      </c>
      <c r="F332" s="1" t="s">
        <v>217</v>
      </c>
      <c r="G332" s="1" t="s">
        <v>657</v>
      </c>
      <c r="H332" s="12">
        <v>12847541</v>
      </c>
      <c r="I332" s="12">
        <v>13424416</v>
      </c>
      <c r="J332" s="12">
        <v>13807401.489999998</v>
      </c>
      <c r="K332" s="31">
        <v>14036234</v>
      </c>
      <c r="L332" s="31">
        <v>14769248</v>
      </c>
      <c r="M332" s="31">
        <v>15381663</v>
      </c>
      <c r="N332" s="31">
        <v>16150068</v>
      </c>
      <c r="O332" s="31">
        <f t="shared" si="29"/>
        <v>16066198</v>
      </c>
      <c r="P332" s="31">
        <f t="shared" si="30"/>
        <v>16399823</v>
      </c>
      <c r="Q332" s="74"/>
    </row>
    <row r="333" spans="1:17" ht="15.6" customHeight="1">
      <c r="A333" s="36">
        <v>12</v>
      </c>
      <c r="B333" s="1">
        <v>8</v>
      </c>
      <c r="C333" s="36">
        <v>4</v>
      </c>
      <c r="D333" s="36" t="str">
        <f t="shared" si="28"/>
        <v>0673</v>
      </c>
      <c r="E333" s="36">
        <v>673</v>
      </c>
      <c r="F333" s="1" t="s">
        <v>217</v>
      </c>
      <c r="G333" s="1" t="s">
        <v>970</v>
      </c>
      <c r="H333" s="12">
        <v>164.1</v>
      </c>
      <c r="I333" s="12">
        <v>171.2</v>
      </c>
      <c r="J333" s="12">
        <v>175.3</v>
      </c>
      <c r="K333" s="31">
        <v>176.9</v>
      </c>
      <c r="L333" s="31">
        <v>181.8</v>
      </c>
      <c r="M333" s="31">
        <v>184.3</v>
      </c>
      <c r="N333" s="31">
        <v>191.1</v>
      </c>
      <c r="O333" s="31">
        <f t="shared" si="29"/>
        <v>190.1</v>
      </c>
      <c r="P333" s="31">
        <f t="shared" si="30"/>
        <v>182.10200000000023</v>
      </c>
      <c r="Q333" s="74"/>
    </row>
    <row r="334" spans="1:17" s="10" customFormat="1" ht="21" customHeight="1">
      <c r="A334" s="36">
        <v>14</v>
      </c>
      <c r="B334" s="21">
        <v>10</v>
      </c>
      <c r="C334" s="35">
        <v>6</v>
      </c>
      <c r="D334" s="35" t="str">
        <f t="shared" si="28"/>
        <v>0673</v>
      </c>
      <c r="E334" s="35">
        <v>673</v>
      </c>
      <c r="F334" s="21" t="s">
        <v>217</v>
      </c>
      <c r="G334" s="21" t="s">
        <v>653</v>
      </c>
      <c r="H334" s="13">
        <v>78290.926264472888</v>
      </c>
      <c r="I334" s="13">
        <v>78413.644859813096</v>
      </c>
      <c r="J334" s="13">
        <v>78764.41237877922</v>
      </c>
      <c r="K334" s="32">
        <v>79345.585076314295</v>
      </c>
      <c r="L334" s="32">
        <v>81238.98789878987</v>
      </c>
      <c r="M334" s="32">
        <v>83459.918610960391</v>
      </c>
      <c r="N334" s="32">
        <v>84511.083202511771</v>
      </c>
      <c r="O334" s="32">
        <f t="shared" si="29"/>
        <v>84514.455549710678</v>
      </c>
      <c r="P334" s="32">
        <f t="shared" si="30"/>
        <v>90058.445266938201</v>
      </c>
      <c r="Q334" s="74"/>
    </row>
    <row r="335" spans="1:17" ht="15.6" customHeight="1">
      <c r="A335" s="36">
        <v>13</v>
      </c>
      <c r="B335" s="1">
        <v>9</v>
      </c>
      <c r="C335" s="36">
        <v>5</v>
      </c>
      <c r="D335" s="36" t="str">
        <f t="shared" si="28"/>
        <v>0117</v>
      </c>
      <c r="E335" s="36">
        <v>117</v>
      </c>
      <c r="F335" s="1" t="s">
        <v>219</v>
      </c>
      <c r="G335" s="1" t="s">
        <v>657</v>
      </c>
      <c r="H335" s="12">
        <v>3017995.5200000005</v>
      </c>
      <c r="I335" s="12">
        <v>3240587.04</v>
      </c>
      <c r="J335" s="12">
        <v>3369401.83</v>
      </c>
      <c r="K335" s="31">
        <v>3468539.3699999996</v>
      </c>
      <c r="L335" s="31">
        <v>3487233.1899999995</v>
      </c>
      <c r="M335" s="31">
        <v>3470797.48</v>
      </c>
      <c r="N335" s="31">
        <v>3389878.55</v>
      </c>
      <c r="O335" s="31">
        <f t="shared" si="29"/>
        <v>3699785.99</v>
      </c>
      <c r="P335" s="31">
        <f t="shared" si="30"/>
        <v>3960932.5699999994</v>
      </c>
      <c r="Q335" s="74"/>
    </row>
    <row r="336" spans="1:17" ht="15.6" customHeight="1">
      <c r="A336" s="36">
        <v>12</v>
      </c>
      <c r="B336" s="1">
        <v>8</v>
      </c>
      <c r="C336" s="36">
        <v>4</v>
      </c>
      <c r="D336" s="36" t="str">
        <f t="shared" si="28"/>
        <v>0117</v>
      </c>
      <c r="E336" s="36">
        <v>117</v>
      </c>
      <c r="F336" s="1" t="s">
        <v>219</v>
      </c>
      <c r="G336" s="1" t="s">
        <v>970</v>
      </c>
      <c r="H336" s="12">
        <v>49.5</v>
      </c>
      <c r="I336" s="12">
        <v>50.3</v>
      </c>
      <c r="J336" s="12">
        <v>52.068000000000005</v>
      </c>
      <c r="K336" s="31">
        <v>49.3</v>
      </c>
      <c r="L336" s="31">
        <v>50</v>
      </c>
      <c r="M336" s="31">
        <v>50</v>
      </c>
      <c r="N336" s="31">
        <v>44</v>
      </c>
      <c r="O336" s="31">
        <f t="shared" si="29"/>
        <v>49.2</v>
      </c>
      <c r="P336" s="31">
        <f t="shared" si="30"/>
        <v>52.008000000000031</v>
      </c>
      <c r="Q336" s="74"/>
    </row>
    <row r="337" spans="1:17" s="10" customFormat="1" ht="21" customHeight="1">
      <c r="A337" s="36">
        <v>14</v>
      </c>
      <c r="B337" s="21">
        <v>10</v>
      </c>
      <c r="C337" s="35">
        <v>6</v>
      </c>
      <c r="D337" s="35" t="str">
        <f t="shared" si="28"/>
        <v>0117</v>
      </c>
      <c r="E337" s="35">
        <v>117</v>
      </c>
      <c r="F337" s="21" t="s">
        <v>219</v>
      </c>
      <c r="G337" s="21" t="s">
        <v>653</v>
      </c>
      <c r="H337" s="13">
        <v>60969.606464646473</v>
      </c>
      <c r="I337" s="13">
        <v>64425.189662027835</v>
      </c>
      <c r="J337" s="13">
        <v>64711.566221095483</v>
      </c>
      <c r="K337" s="32">
        <v>70355.768154158213</v>
      </c>
      <c r="L337" s="32">
        <v>69744.663799999995</v>
      </c>
      <c r="M337" s="32">
        <v>69415.949599999993</v>
      </c>
      <c r="N337" s="32">
        <v>77042.694318181821</v>
      </c>
      <c r="O337" s="32">
        <f t="shared" si="29"/>
        <v>75198.902235772359</v>
      </c>
      <c r="P337" s="32">
        <f t="shared" si="30"/>
        <v>76160.063259498478</v>
      </c>
      <c r="Q337" s="74"/>
    </row>
    <row r="338" spans="1:17" ht="15.6" customHeight="1">
      <c r="A338" s="36">
        <v>13</v>
      </c>
      <c r="B338" s="1">
        <v>9</v>
      </c>
      <c r="C338" s="36">
        <v>5</v>
      </c>
      <c r="D338" s="36" t="str">
        <f t="shared" si="28"/>
        <v>0118</v>
      </c>
      <c r="E338" s="36">
        <v>118</v>
      </c>
      <c r="F338" s="1" t="s">
        <v>221</v>
      </c>
      <c r="G338" s="1" t="s">
        <v>657</v>
      </c>
      <c r="H338" s="12">
        <v>3048588.52</v>
      </c>
      <c r="I338" s="12">
        <v>3095591.78</v>
      </c>
      <c r="J338" s="12">
        <v>3114217.08</v>
      </c>
      <c r="K338" s="31">
        <v>3131351.1399999997</v>
      </c>
      <c r="L338" s="31">
        <v>3180853.4</v>
      </c>
      <c r="M338" s="31">
        <v>3343708.63</v>
      </c>
      <c r="N338" s="31">
        <v>3405790.03</v>
      </c>
      <c r="O338" s="31">
        <f t="shared" si="29"/>
        <v>3403537.12</v>
      </c>
      <c r="P338" s="31">
        <f t="shared" si="30"/>
        <v>3589438</v>
      </c>
      <c r="Q338" s="74"/>
    </row>
    <row r="339" spans="1:17" ht="15.6" customHeight="1">
      <c r="A339" s="36">
        <v>12</v>
      </c>
      <c r="B339" s="1">
        <v>8</v>
      </c>
      <c r="C339" s="36">
        <v>4</v>
      </c>
      <c r="D339" s="36" t="str">
        <f t="shared" si="28"/>
        <v>0118</v>
      </c>
      <c r="E339" s="36">
        <v>118</v>
      </c>
      <c r="F339" s="1" t="s">
        <v>221</v>
      </c>
      <c r="G339" s="1" t="s">
        <v>970</v>
      </c>
      <c r="H339" s="12">
        <v>38.700000000000003</v>
      </c>
      <c r="I339" s="12">
        <v>38.700000000000003</v>
      </c>
      <c r="J339" s="12">
        <v>38.799999999999997</v>
      </c>
      <c r="K339" s="31">
        <v>39</v>
      </c>
      <c r="L339" s="31">
        <v>39</v>
      </c>
      <c r="M339" s="31">
        <v>35</v>
      </c>
      <c r="N339" s="31">
        <v>36</v>
      </c>
      <c r="O339" s="31" t="str">
        <f t="shared" si="29"/>
        <v>-</v>
      </c>
      <c r="P339" s="31">
        <f t="shared" si="30"/>
        <v>38.60000000000008</v>
      </c>
      <c r="Q339" s="74"/>
    </row>
    <row r="340" spans="1:17" s="10" customFormat="1" ht="21" customHeight="1">
      <c r="A340" s="36">
        <v>14</v>
      </c>
      <c r="B340" s="21">
        <v>10</v>
      </c>
      <c r="C340" s="35">
        <v>6</v>
      </c>
      <c r="D340" s="35" t="str">
        <f t="shared" si="28"/>
        <v>0118</v>
      </c>
      <c r="E340" s="35">
        <v>118</v>
      </c>
      <c r="F340" s="21" t="s">
        <v>221</v>
      </c>
      <c r="G340" s="21" t="s">
        <v>653</v>
      </c>
      <c r="H340" s="13">
        <v>78774.897157622734</v>
      </c>
      <c r="I340" s="13">
        <v>79989.451679586549</v>
      </c>
      <c r="J340" s="13">
        <v>80263.326804123717</v>
      </c>
      <c r="K340" s="32">
        <v>80291.05487179487</v>
      </c>
      <c r="L340" s="32">
        <v>81560.343589743585</v>
      </c>
      <c r="M340" s="32">
        <v>95534.532285714289</v>
      </c>
      <c r="N340" s="32">
        <v>94605.278611111105</v>
      </c>
      <c r="O340" s="32" t="str">
        <f t="shared" si="29"/>
        <v>-</v>
      </c>
      <c r="P340" s="32">
        <f t="shared" si="30"/>
        <v>92990.621761657836</v>
      </c>
      <c r="Q340" s="74"/>
    </row>
    <row r="341" spans="1:17" ht="15.6" customHeight="1">
      <c r="A341" s="36">
        <v>13</v>
      </c>
      <c r="B341" s="1">
        <v>9</v>
      </c>
      <c r="C341" s="36">
        <v>5</v>
      </c>
      <c r="D341" s="36" t="str">
        <f t="shared" si="28"/>
        <v>0675</v>
      </c>
      <c r="E341" s="36">
        <v>675</v>
      </c>
      <c r="F341" s="1" t="s">
        <v>223</v>
      </c>
      <c r="G341" s="1" t="s">
        <v>657</v>
      </c>
      <c r="H341" s="12">
        <v>10773032</v>
      </c>
      <c r="I341" s="12">
        <v>11456902.880000001</v>
      </c>
      <c r="J341" s="12">
        <v>11740094.729999999</v>
      </c>
      <c r="K341" s="31">
        <v>11825336.710000001</v>
      </c>
      <c r="L341" s="31">
        <v>12374629.24</v>
      </c>
      <c r="M341" s="31">
        <v>12621610</v>
      </c>
      <c r="N341" s="31">
        <v>12497742.58</v>
      </c>
      <c r="O341" s="31">
        <f t="shared" si="29"/>
        <v>13355139.050000001</v>
      </c>
      <c r="P341" s="31">
        <f t="shared" si="30"/>
        <v>13715056.340000002</v>
      </c>
      <c r="Q341" s="74"/>
    </row>
    <row r="342" spans="1:17" ht="15.6" customHeight="1">
      <c r="A342" s="36">
        <v>12</v>
      </c>
      <c r="B342" s="1">
        <v>8</v>
      </c>
      <c r="C342" s="36">
        <v>4</v>
      </c>
      <c r="D342" s="36" t="str">
        <f t="shared" ref="D342:D405" si="31">"0"&amp;E342</f>
        <v>0675</v>
      </c>
      <c r="E342" s="36">
        <v>675</v>
      </c>
      <c r="F342" s="1" t="s">
        <v>223</v>
      </c>
      <c r="G342" s="1" t="s">
        <v>970</v>
      </c>
      <c r="H342" s="12">
        <v>146.9</v>
      </c>
      <c r="I342" s="12">
        <v>148.69999999999999</v>
      </c>
      <c r="J342" s="12">
        <v>150.69999999999999</v>
      </c>
      <c r="K342" s="31">
        <v>145.9</v>
      </c>
      <c r="L342" s="31">
        <v>149.69999999999999</v>
      </c>
      <c r="M342" s="31">
        <v>146.6</v>
      </c>
      <c r="N342" s="31">
        <v>135.80000000000001</v>
      </c>
      <c r="O342" s="31">
        <f t="shared" si="29"/>
        <v>149.9</v>
      </c>
      <c r="P342" s="31">
        <f t="shared" si="30"/>
        <v>151.80600000000001</v>
      </c>
      <c r="Q342" s="74"/>
    </row>
    <row r="343" spans="1:17" s="10" customFormat="1" ht="21" customHeight="1">
      <c r="A343" s="36">
        <v>14</v>
      </c>
      <c r="B343" s="21">
        <v>10</v>
      </c>
      <c r="C343" s="35">
        <v>6</v>
      </c>
      <c r="D343" s="35" t="str">
        <f t="shared" si="31"/>
        <v>0675</v>
      </c>
      <c r="E343" s="35">
        <v>675</v>
      </c>
      <c r="F343" s="21" t="s">
        <v>223</v>
      </c>
      <c r="G343" s="21" t="s">
        <v>653</v>
      </c>
      <c r="H343" s="13">
        <v>73335.820285908776</v>
      </c>
      <c r="I343" s="13">
        <v>77047.0940147949</v>
      </c>
      <c r="J343" s="13">
        <v>77903.747378898464</v>
      </c>
      <c r="K343" s="32">
        <v>81050.971281699793</v>
      </c>
      <c r="L343" s="32">
        <v>82662.853974615908</v>
      </c>
      <c r="M343" s="32">
        <v>86095.566166439297</v>
      </c>
      <c r="N343" s="32">
        <v>92030.505007363769</v>
      </c>
      <c r="O343" s="32">
        <f t="shared" si="29"/>
        <v>89093.656104069378</v>
      </c>
      <c r="P343" s="32">
        <f t="shared" si="30"/>
        <v>90345.943770338461</v>
      </c>
      <c r="Q343" s="74"/>
    </row>
    <row r="344" spans="1:17" ht="15.6" customHeight="1">
      <c r="A344" s="36">
        <v>13</v>
      </c>
      <c r="B344" s="1">
        <v>9</v>
      </c>
      <c r="C344" s="36">
        <v>5</v>
      </c>
      <c r="D344" s="36" t="str">
        <f t="shared" si="31"/>
        <v>0680</v>
      </c>
      <c r="E344" s="36">
        <v>680</v>
      </c>
      <c r="F344" s="1" t="s">
        <v>225</v>
      </c>
      <c r="G344" s="1" t="s">
        <v>657</v>
      </c>
      <c r="H344" s="12">
        <v>16001008.27</v>
      </c>
      <c r="I344" s="12">
        <v>16055449.390000001</v>
      </c>
      <c r="J344" s="12">
        <v>16520974.999999998</v>
      </c>
      <c r="K344" s="31">
        <v>16573202</v>
      </c>
      <c r="L344" s="31">
        <v>17637620</v>
      </c>
      <c r="M344" s="31">
        <v>17392840.030000001</v>
      </c>
      <c r="N344" s="31">
        <v>17506595</v>
      </c>
      <c r="O344" s="31">
        <f t="shared" si="29"/>
        <v>17901662</v>
      </c>
      <c r="P344" s="31">
        <f t="shared" si="30"/>
        <v>18344580</v>
      </c>
      <c r="Q344" s="74"/>
    </row>
    <row r="345" spans="1:17" ht="15.6" customHeight="1">
      <c r="A345" s="36">
        <v>12</v>
      </c>
      <c r="B345" s="1">
        <v>8</v>
      </c>
      <c r="C345" s="36">
        <v>4</v>
      </c>
      <c r="D345" s="36" t="str">
        <f t="shared" si="31"/>
        <v>0680</v>
      </c>
      <c r="E345" s="36">
        <v>680</v>
      </c>
      <c r="F345" s="1" t="s">
        <v>225</v>
      </c>
      <c r="G345" s="1" t="s">
        <v>970</v>
      </c>
      <c r="H345" s="12">
        <v>224.7</v>
      </c>
      <c r="I345" s="12">
        <v>215.5</v>
      </c>
      <c r="J345" s="12">
        <v>207.80100000000002</v>
      </c>
      <c r="K345" s="31">
        <v>210.499</v>
      </c>
      <c r="L345" s="31">
        <v>219.601</v>
      </c>
      <c r="M345" s="31">
        <v>211.6</v>
      </c>
      <c r="N345" s="31">
        <v>221.7</v>
      </c>
      <c r="O345" s="31">
        <f t="shared" si="29"/>
        <v>213.70000000000002</v>
      </c>
      <c r="P345" s="31">
        <f t="shared" si="30"/>
        <v>211.23799999999983</v>
      </c>
      <c r="Q345" s="74"/>
    </row>
    <row r="346" spans="1:17" s="10" customFormat="1" ht="21" customHeight="1">
      <c r="A346" s="36">
        <v>14</v>
      </c>
      <c r="B346" s="21">
        <v>10</v>
      </c>
      <c r="C346" s="35">
        <v>6</v>
      </c>
      <c r="D346" s="35" t="str">
        <f t="shared" si="31"/>
        <v>0680</v>
      </c>
      <c r="E346" s="35">
        <v>680</v>
      </c>
      <c r="F346" s="21" t="s">
        <v>225</v>
      </c>
      <c r="G346" s="21" t="s">
        <v>653</v>
      </c>
      <c r="H346" s="13">
        <v>71210.539697374275</v>
      </c>
      <c r="I346" s="13">
        <v>74503.245429234346</v>
      </c>
      <c r="J346" s="13">
        <v>79503.828181770048</v>
      </c>
      <c r="K346" s="32">
        <v>78732.925097031344</v>
      </c>
      <c r="L346" s="32">
        <v>80316.665224657452</v>
      </c>
      <c r="M346" s="32">
        <v>82196.786531190941</v>
      </c>
      <c r="N346" s="32">
        <v>78965.245827695093</v>
      </c>
      <c r="O346" s="32">
        <f t="shared" si="29"/>
        <v>83770.060832943374</v>
      </c>
      <c r="P346" s="32">
        <f t="shared" si="30"/>
        <v>86843.181624518387</v>
      </c>
      <c r="Q346" s="74"/>
    </row>
    <row r="347" spans="1:17" ht="15.6" customHeight="1">
      <c r="A347" s="36">
        <v>13</v>
      </c>
      <c r="B347" s="1">
        <v>9</v>
      </c>
      <c r="C347" s="36">
        <v>5</v>
      </c>
      <c r="D347" s="36" t="str">
        <f t="shared" si="31"/>
        <v>0683</v>
      </c>
      <c r="E347" s="36">
        <v>683</v>
      </c>
      <c r="F347" s="1" t="s">
        <v>227</v>
      </c>
      <c r="G347" s="1" t="s">
        <v>657</v>
      </c>
      <c r="H347" s="12">
        <v>4674166</v>
      </c>
      <c r="I347" s="12">
        <v>4937763</v>
      </c>
      <c r="J347" s="12">
        <v>5023622</v>
      </c>
      <c r="K347" s="31">
        <v>5120491</v>
      </c>
      <c r="L347" s="31">
        <v>5289920</v>
      </c>
      <c r="M347" s="31">
        <v>5284117.9399999995</v>
      </c>
      <c r="N347" s="31">
        <v>5380021.1899999995</v>
      </c>
      <c r="O347" s="31">
        <f t="shared" si="29"/>
        <v>5583114.5800000001</v>
      </c>
      <c r="P347" s="31">
        <f t="shared" si="30"/>
        <v>0</v>
      </c>
      <c r="Q347" s="74"/>
    </row>
    <row r="348" spans="1:17" ht="15.6" customHeight="1">
      <c r="A348" s="36">
        <v>12</v>
      </c>
      <c r="B348" s="1">
        <v>8</v>
      </c>
      <c r="C348" s="36">
        <v>4</v>
      </c>
      <c r="D348" s="36" t="str">
        <f t="shared" si="31"/>
        <v>0683</v>
      </c>
      <c r="E348" s="36">
        <v>683</v>
      </c>
      <c r="F348" s="1" t="s">
        <v>227</v>
      </c>
      <c r="G348" s="1" t="s">
        <v>970</v>
      </c>
      <c r="H348" s="12">
        <v>65.5</v>
      </c>
      <c r="I348" s="12">
        <v>67.3</v>
      </c>
      <c r="J348" s="12">
        <v>72.695999999999998</v>
      </c>
      <c r="K348" s="31">
        <v>73.099999999999994</v>
      </c>
      <c r="L348" s="31">
        <v>73</v>
      </c>
      <c r="M348" s="31">
        <v>74.599999999999994</v>
      </c>
      <c r="N348" s="31">
        <v>72.599999999999994</v>
      </c>
      <c r="O348" s="31">
        <f t="shared" si="29"/>
        <v>75.2</v>
      </c>
      <c r="P348" s="31">
        <f t="shared" si="30"/>
        <v>73.471000000000075</v>
      </c>
      <c r="Q348" s="74"/>
    </row>
    <row r="349" spans="1:17" s="10" customFormat="1" ht="21" customHeight="1">
      <c r="A349" s="36">
        <v>14</v>
      </c>
      <c r="B349" s="21">
        <v>10</v>
      </c>
      <c r="C349" s="35">
        <v>6</v>
      </c>
      <c r="D349" s="35" t="str">
        <f t="shared" si="31"/>
        <v>0683</v>
      </c>
      <c r="E349" s="35">
        <v>683</v>
      </c>
      <c r="F349" s="21" t="s">
        <v>227</v>
      </c>
      <c r="G349" s="21" t="s">
        <v>653</v>
      </c>
      <c r="H349" s="13">
        <v>71361.312977099238</v>
      </c>
      <c r="I349" s="13">
        <v>73369.435364041608</v>
      </c>
      <c r="J349" s="13">
        <v>69104.517442500277</v>
      </c>
      <c r="K349" s="32">
        <v>70047.756497948023</v>
      </c>
      <c r="L349" s="32">
        <v>72464.65753424658</v>
      </c>
      <c r="M349" s="32">
        <v>70832.680160857912</v>
      </c>
      <c r="N349" s="32">
        <v>74104.975068870524</v>
      </c>
      <c r="O349" s="32">
        <f t="shared" si="29"/>
        <v>74243.544946808513</v>
      </c>
      <c r="P349" s="32">
        <f t="shared" si="30"/>
        <v>0</v>
      </c>
      <c r="Q349" s="74"/>
    </row>
    <row r="350" spans="1:17" ht="15.6" customHeight="1">
      <c r="A350" s="36">
        <v>13</v>
      </c>
      <c r="B350" s="1">
        <v>9</v>
      </c>
      <c r="C350" s="36">
        <v>5</v>
      </c>
      <c r="D350" s="36" t="str">
        <f t="shared" si="31"/>
        <v>0121</v>
      </c>
      <c r="E350" s="36">
        <v>121</v>
      </c>
      <c r="F350" s="1" t="s">
        <v>229</v>
      </c>
      <c r="G350" s="1" t="s">
        <v>657</v>
      </c>
      <c r="H350" s="12">
        <v>328027</v>
      </c>
      <c r="I350" s="12">
        <v>340978.27</v>
      </c>
      <c r="J350" s="12">
        <v>416253.07</v>
      </c>
      <c r="K350" s="31">
        <v>400116.34</v>
      </c>
      <c r="L350" s="31">
        <v>478489.89</v>
      </c>
      <c r="M350" s="31">
        <v>488261.93999999994</v>
      </c>
      <c r="N350" s="31">
        <v>500534.59</v>
      </c>
      <c r="O350" s="31">
        <f t="shared" si="29"/>
        <v>387351</v>
      </c>
      <c r="P350" s="31">
        <f t="shared" si="30"/>
        <v>406700</v>
      </c>
      <c r="Q350" s="74"/>
    </row>
    <row r="351" spans="1:17" ht="15.6" customHeight="1">
      <c r="A351" s="36">
        <v>12</v>
      </c>
      <c r="B351" s="1">
        <v>8</v>
      </c>
      <c r="C351" s="36">
        <v>4</v>
      </c>
      <c r="D351" s="36" t="str">
        <f t="shared" si="31"/>
        <v>0121</v>
      </c>
      <c r="E351" s="36">
        <v>121</v>
      </c>
      <c r="F351" s="1" t="s">
        <v>229</v>
      </c>
      <c r="G351" s="1" t="s">
        <v>970</v>
      </c>
      <c r="H351" s="12">
        <v>6.7</v>
      </c>
      <c r="I351" s="12">
        <v>6</v>
      </c>
      <c r="J351" s="12">
        <v>5.8</v>
      </c>
      <c r="K351" s="31">
        <v>6.8</v>
      </c>
      <c r="L351" s="31">
        <v>6.5</v>
      </c>
      <c r="M351" s="31">
        <v>9</v>
      </c>
      <c r="N351" s="31">
        <v>7.4</v>
      </c>
      <c r="O351" s="31">
        <f t="shared" si="29"/>
        <v>7.4</v>
      </c>
      <c r="P351" s="31">
        <f t="shared" si="30"/>
        <v>7.7500000000000009</v>
      </c>
      <c r="Q351" s="74"/>
    </row>
    <row r="352" spans="1:17" s="10" customFormat="1" ht="21" customHeight="1">
      <c r="A352" s="36">
        <v>14</v>
      </c>
      <c r="B352" s="21">
        <v>10</v>
      </c>
      <c r="C352" s="35">
        <v>6</v>
      </c>
      <c r="D352" s="35" t="str">
        <f t="shared" si="31"/>
        <v>0121</v>
      </c>
      <c r="E352" s="35">
        <v>121</v>
      </c>
      <c r="F352" s="21" t="s">
        <v>229</v>
      </c>
      <c r="G352" s="21" t="s">
        <v>653</v>
      </c>
      <c r="H352" s="13">
        <v>48959.253731343284</v>
      </c>
      <c r="I352" s="13">
        <v>56829.71166666667</v>
      </c>
      <c r="J352" s="13">
        <v>71767.770689655183</v>
      </c>
      <c r="K352" s="32">
        <v>58840.638235294122</v>
      </c>
      <c r="L352" s="32">
        <v>73613.829230769232</v>
      </c>
      <c r="M352" s="32">
        <v>54251.32666666666</v>
      </c>
      <c r="N352" s="32">
        <v>67639.809459459459</v>
      </c>
      <c r="O352" s="32">
        <f t="shared" si="29"/>
        <v>52344.729729729726</v>
      </c>
      <c r="P352" s="32">
        <f t="shared" si="30"/>
        <v>52477.419354838705</v>
      </c>
      <c r="Q352" s="74"/>
    </row>
    <row r="353" spans="1:17" ht="15.6" customHeight="1">
      <c r="A353" s="36">
        <v>13</v>
      </c>
      <c r="B353" s="1">
        <v>9</v>
      </c>
      <c r="C353" s="36">
        <v>5</v>
      </c>
      <c r="D353" s="36" t="str">
        <f t="shared" si="31"/>
        <v>0122</v>
      </c>
      <c r="E353" s="36">
        <v>122</v>
      </c>
      <c r="F353" s="1" t="s">
        <v>231</v>
      </c>
      <c r="G353" s="1" t="s">
        <v>657</v>
      </c>
      <c r="H353" s="12">
        <v>15521473.27</v>
      </c>
      <c r="I353" s="12">
        <v>16046856.449999999</v>
      </c>
      <c r="J353" s="12">
        <v>16485497.249999998</v>
      </c>
      <c r="K353" s="31">
        <v>16469784.84</v>
      </c>
      <c r="L353" s="31">
        <v>16851372.530000001</v>
      </c>
      <c r="M353" s="31">
        <v>17426504.620000001</v>
      </c>
      <c r="N353" s="31">
        <v>17699719.16</v>
      </c>
      <c r="O353" s="31">
        <f t="shared" si="29"/>
        <v>18579278.420000002</v>
      </c>
      <c r="P353" s="31">
        <f t="shared" si="30"/>
        <v>20634846.150000002</v>
      </c>
      <c r="Q353" s="74"/>
    </row>
    <row r="354" spans="1:17" ht="15.6" customHeight="1">
      <c r="A354" s="36">
        <v>12</v>
      </c>
      <c r="B354" s="1">
        <v>8</v>
      </c>
      <c r="C354" s="36">
        <v>4</v>
      </c>
      <c r="D354" s="36" t="str">
        <f t="shared" si="31"/>
        <v>0122</v>
      </c>
      <c r="E354" s="36">
        <v>122</v>
      </c>
      <c r="F354" s="1" t="s">
        <v>231</v>
      </c>
      <c r="G354" s="1" t="s">
        <v>970</v>
      </c>
      <c r="H354" s="12">
        <v>202.607</v>
      </c>
      <c r="I354" s="12">
        <v>209.50200000000001</v>
      </c>
      <c r="J354" s="12">
        <v>195.602</v>
      </c>
      <c r="K354" s="31">
        <v>204.3</v>
      </c>
      <c r="L354" s="31">
        <v>202.3</v>
      </c>
      <c r="M354" s="31">
        <v>194.3</v>
      </c>
      <c r="N354" s="31">
        <v>198.7</v>
      </c>
      <c r="O354" s="31">
        <f t="shared" si="29"/>
        <v>195.3</v>
      </c>
      <c r="P354" s="31">
        <f t="shared" si="30"/>
        <v>203.5500000000003</v>
      </c>
      <c r="Q354" s="74"/>
    </row>
    <row r="355" spans="1:17" s="10" customFormat="1" ht="21" customHeight="1">
      <c r="A355" s="36">
        <v>14</v>
      </c>
      <c r="B355" s="21">
        <v>10</v>
      </c>
      <c r="C355" s="35">
        <v>6</v>
      </c>
      <c r="D355" s="35" t="str">
        <f t="shared" si="31"/>
        <v>0122</v>
      </c>
      <c r="E355" s="35">
        <v>122</v>
      </c>
      <c r="F355" s="21" t="s">
        <v>231</v>
      </c>
      <c r="G355" s="21" t="s">
        <v>653</v>
      </c>
      <c r="H355" s="13">
        <v>76608.771019757463</v>
      </c>
      <c r="I355" s="13">
        <v>76595.242288856418</v>
      </c>
      <c r="J355" s="13">
        <v>84280.821515117423</v>
      </c>
      <c r="K355" s="32">
        <v>80615.686930983837</v>
      </c>
      <c r="L355" s="32">
        <v>83298.925012357882</v>
      </c>
      <c r="M355" s="32">
        <v>89688.649613998976</v>
      </c>
      <c r="N355" s="32">
        <v>89077.600201308509</v>
      </c>
      <c r="O355" s="32">
        <f t="shared" si="29"/>
        <v>95131.993958013321</v>
      </c>
      <c r="P355" s="32">
        <f t="shared" si="30"/>
        <v>101374.82756079573</v>
      </c>
      <c r="Q355" s="74"/>
    </row>
    <row r="356" spans="1:17" ht="15.6" customHeight="1">
      <c r="A356" s="36">
        <v>13</v>
      </c>
      <c r="B356" s="1">
        <v>9</v>
      </c>
      <c r="C356" s="36">
        <v>5</v>
      </c>
      <c r="D356" s="36" t="str">
        <f t="shared" si="31"/>
        <v>0125</v>
      </c>
      <c r="E356" s="36">
        <v>125</v>
      </c>
      <c r="F356" s="1" t="s">
        <v>233</v>
      </c>
      <c r="G356" s="1" t="s">
        <v>657</v>
      </c>
      <c r="H356" s="12">
        <v>7465240.6300000008</v>
      </c>
      <c r="I356" s="12">
        <v>7534387</v>
      </c>
      <c r="J356" s="12">
        <v>7649512</v>
      </c>
      <c r="K356" s="31">
        <v>7650945.1399999997</v>
      </c>
      <c r="L356" s="31">
        <v>8282214.1500000004</v>
      </c>
      <c r="M356" s="31">
        <v>8623610.7599999998</v>
      </c>
      <c r="N356" s="31">
        <v>7934789.2199999997</v>
      </c>
      <c r="O356" s="31">
        <f t="shared" si="29"/>
        <v>8164020</v>
      </c>
      <c r="P356" s="31">
        <f t="shared" si="30"/>
        <v>8276593.3200000003</v>
      </c>
      <c r="Q356" s="74"/>
    </row>
    <row r="357" spans="1:17" ht="15.6" customHeight="1">
      <c r="A357" s="36">
        <v>12</v>
      </c>
      <c r="B357" s="1">
        <v>8</v>
      </c>
      <c r="C357" s="36">
        <v>4</v>
      </c>
      <c r="D357" s="36" t="str">
        <f t="shared" si="31"/>
        <v>0125</v>
      </c>
      <c r="E357" s="36">
        <v>125</v>
      </c>
      <c r="F357" s="1" t="s">
        <v>233</v>
      </c>
      <c r="G357" s="1" t="s">
        <v>970</v>
      </c>
      <c r="H357" s="12">
        <v>89.4</v>
      </c>
      <c r="I357" s="12">
        <v>85.9</v>
      </c>
      <c r="J357" s="12">
        <v>92.3</v>
      </c>
      <c r="K357" s="31">
        <v>89.8</v>
      </c>
      <c r="L357" s="31">
        <v>89</v>
      </c>
      <c r="M357" s="31">
        <v>92</v>
      </c>
      <c r="N357" s="31">
        <v>92</v>
      </c>
      <c r="O357" s="31">
        <f t="shared" si="29"/>
        <v>88.5</v>
      </c>
      <c r="P357" s="31">
        <f t="shared" si="30"/>
        <v>90.291000000000651</v>
      </c>
      <c r="Q357" s="74"/>
    </row>
    <row r="358" spans="1:17" s="10" customFormat="1" ht="21" customHeight="1">
      <c r="A358" s="36">
        <v>14</v>
      </c>
      <c r="B358" s="21">
        <v>10</v>
      </c>
      <c r="C358" s="35">
        <v>6</v>
      </c>
      <c r="D358" s="35" t="str">
        <f t="shared" si="31"/>
        <v>0125</v>
      </c>
      <c r="E358" s="35">
        <v>125</v>
      </c>
      <c r="F358" s="21" t="s">
        <v>233</v>
      </c>
      <c r="G358" s="21" t="s">
        <v>653</v>
      </c>
      <c r="H358" s="13">
        <v>83503.810178970918</v>
      </c>
      <c r="I358" s="13">
        <v>87711.140861466818</v>
      </c>
      <c r="J358" s="13">
        <v>82876.619718309856</v>
      </c>
      <c r="K358" s="32">
        <v>85199.834521158133</v>
      </c>
      <c r="L358" s="32">
        <v>93058.585955056187</v>
      </c>
      <c r="M358" s="32">
        <v>93734.899565217391</v>
      </c>
      <c r="N358" s="32">
        <v>86247.708913043476</v>
      </c>
      <c r="O358" s="32">
        <f t="shared" si="29"/>
        <v>92248.813559322036</v>
      </c>
      <c r="P358" s="32">
        <f t="shared" si="30"/>
        <v>91665.76203608267</v>
      </c>
      <c r="Q358" s="74"/>
    </row>
    <row r="359" spans="1:17" ht="15.6" customHeight="1">
      <c r="A359" s="36">
        <v>13</v>
      </c>
      <c r="B359" s="1">
        <v>9</v>
      </c>
      <c r="C359" s="36">
        <v>5</v>
      </c>
      <c r="D359" s="36" t="str">
        <f t="shared" si="31"/>
        <v>0127</v>
      </c>
      <c r="E359" s="36">
        <v>127</v>
      </c>
      <c r="F359" s="1" t="s">
        <v>235</v>
      </c>
      <c r="G359" s="1" t="s">
        <v>657</v>
      </c>
      <c r="H359" s="12">
        <v>2414035</v>
      </c>
      <c r="I359" s="12">
        <v>2510729</v>
      </c>
      <c r="J359" s="12">
        <v>2511613</v>
      </c>
      <c r="K359" s="31">
        <v>2609550</v>
      </c>
      <c r="L359" s="31">
        <v>2343938</v>
      </c>
      <c r="M359" s="31">
        <v>2775821</v>
      </c>
      <c r="N359" s="31">
        <v>2866831</v>
      </c>
      <c r="O359" s="31">
        <f t="shared" si="29"/>
        <v>3611990</v>
      </c>
      <c r="P359" s="31">
        <f t="shared" si="30"/>
        <v>3311334</v>
      </c>
      <c r="Q359" s="74"/>
    </row>
    <row r="360" spans="1:17" ht="15.6" customHeight="1">
      <c r="A360" s="36">
        <v>12</v>
      </c>
      <c r="B360" s="1">
        <v>8</v>
      </c>
      <c r="C360" s="36">
        <v>4</v>
      </c>
      <c r="D360" s="36" t="str">
        <f t="shared" si="31"/>
        <v>0127</v>
      </c>
      <c r="E360" s="36">
        <v>127</v>
      </c>
      <c r="F360" s="1" t="s">
        <v>235</v>
      </c>
      <c r="G360" s="1" t="s">
        <v>970</v>
      </c>
      <c r="H360" s="12">
        <v>41.6</v>
      </c>
      <c r="I360" s="12">
        <v>41.4</v>
      </c>
      <c r="J360" s="12">
        <v>42.3</v>
      </c>
      <c r="K360" s="31">
        <v>42.3</v>
      </c>
      <c r="L360" s="31">
        <v>41</v>
      </c>
      <c r="M360" s="31">
        <v>41.7</v>
      </c>
      <c r="N360" s="31">
        <v>40.299999999999997</v>
      </c>
      <c r="O360" s="31">
        <f t="shared" si="29"/>
        <v>41.800000000000004</v>
      </c>
      <c r="P360" s="31">
        <f t="shared" si="30"/>
        <v>39.304000000000059</v>
      </c>
      <c r="Q360" s="74"/>
    </row>
    <row r="361" spans="1:17" s="10" customFormat="1" ht="21" customHeight="1">
      <c r="A361" s="36">
        <v>14</v>
      </c>
      <c r="B361" s="21">
        <v>10</v>
      </c>
      <c r="C361" s="35">
        <v>6</v>
      </c>
      <c r="D361" s="35" t="str">
        <f t="shared" si="31"/>
        <v>0127</v>
      </c>
      <c r="E361" s="35">
        <v>127</v>
      </c>
      <c r="F361" s="21" t="s">
        <v>235</v>
      </c>
      <c r="G361" s="21" t="s">
        <v>653</v>
      </c>
      <c r="H361" s="13">
        <v>58029.6875</v>
      </c>
      <c r="I361" s="13">
        <v>60645.628019323674</v>
      </c>
      <c r="J361" s="13">
        <v>59376.193853427903</v>
      </c>
      <c r="K361" s="32">
        <v>61691.48936170213</v>
      </c>
      <c r="L361" s="32">
        <v>57169.219512195123</v>
      </c>
      <c r="M361" s="32">
        <v>66566.450839328536</v>
      </c>
      <c r="N361" s="32">
        <v>71137.245657568244</v>
      </c>
      <c r="O361" s="32">
        <f t="shared" si="29"/>
        <v>86411.244019138743</v>
      </c>
      <c r="P361" s="32">
        <f t="shared" si="30"/>
        <v>84249.287604314959</v>
      </c>
      <c r="Q361" s="74"/>
    </row>
    <row r="362" spans="1:17" ht="15.6" customHeight="1">
      <c r="A362" s="36">
        <v>13</v>
      </c>
      <c r="B362" s="1">
        <v>9</v>
      </c>
      <c r="C362" s="36">
        <v>5</v>
      </c>
      <c r="D362" s="36" t="str">
        <f t="shared" si="31"/>
        <v>0128</v>
      </c>
      <c r="E362" s="36">
        <v>128</v>
      </c>
      <c r="F362" s="1" t="s">
        <v>237</v>
      </c>
      <c r="G362" s="1" t="s">
        <v>657</v>
      </c>
      <c r="H362" s="12">
        <v>33189622</v>
      </c>
      <c r="I362" s="12">
        <v>34467532</v>
      </c>
      <c r="J362" s="12">
        <v>35591659</v>
      </c>
      <c r="K362" s="31">
        <v>38783403</v>
      </c>
      <c r="L362" s="31">
        <v>42730134</v>
      </c>
      <c r="M362" s="31">
        <v>44490767.779999994</v>
      </c>
      <c r="N362" s="31">
        <v>45861438.130000003</v>
      </c>
      <c r="O362" s="31">
        <f t="shared" si="29"/>
        <v>50267321.079999998</v>
      </c>
      <c r="P362" s="31">
        <f t="shared" si="30"/>
        <v>54542609.289999999</v>
      </c>
      <c r="Q362" s="74"/>
    </row>
    <row r="363" spans="1:17" ht="15.6" customHeight="1">
      <c r="A363" s="36">
        <v>12</v>
      </c>
      <c r="B363" s="1">
        <v>8</v>
      </c>
      <c r="C363" s="36">
        <v>4</v>
      </c>
      <c r="D363" s="36" t="str">
        <f t="shared" si="31"/>
        <v>0128</v>
      </c>
      <c r="E363" s="36">
        <v>128</v>
      </c>
      <c r="F363" s="1" t="s">
        <v>237</v>
      </c>
      <c r="G363" s="1" t="s">
        <v>970</v>
      </c>
      <c r="H363" s="12">
        <v>492.60200000000003</v>
      </c>
      <c r="I363" s="12">
        <v>475.6</v>
      </c>
      <c r="J363" s="12">
        <v>515.5</v>
      </c>
      <c r="K363" s="31">
        <v>546.79999999999995</v>
      </c>
      <c r="L363" s="31">
        <v>569</v>
      </c>
      <c r="M363" s="31">
        <v>598.9</v>
      </c>
      <c r="N363" s="31">
        <v>594.20000000000005</v>
      </c>
      <c r="O363" s="31">
        <f t="shared" si="29"/>
        <v>630.6</v>
      </c>
      <c r="P363" s="31">
        <f t="shared" si="30"/>
        <v>662.71300000000178</v>
      </c>
      <c r="Q363" s="74"/>
    </row>
    <row r="364" spans="1:17" s="10" customFormat="1" ht="21" customHeight="1">
      <c r="A364" s="36">
        <v>14</v>
      </c>
      <c r="B364" s="21">
        <v>10</v>
      </c>
      <c r="C364" s="35">
        <v>6</v>
      </c>
      <c r="D364" s="35" t="str">
        <f t="shared" si="31"/>
        <v>0128</v>
      </c>
      <c r="E364" s="35">
        <v>128</v>
      </c>
      <c r="F364" s="21" t="s">
        <v>237</v>
      </c>
      <c r="G364" s="21" t="s">
        <v>653</v>
      </c>
      <c r="H364" s="13">
        <v>67376.141387976502</v>
      </c>
      <c r="I364" s="13">
        <v>72471.682085786379</v>
      </c>
      <c r="J364" s="13">
        <v>69042.985451018423</v>
      </c>
      <c r="K364" s="32">
        <v>70927.949890270669</v>
      </c>
      <c r="L364" s="32">
        <v>75096.896309314587</v>
      </c>
      <c r="M364" s="32">
        <v>74287.473334446477</v>
      </c>
      <c r="N364" s="32">
        <v>77181.821154493431</v>
      </c>
      <c r="O364" s="32">
        <f t="shared" si="29"/>
        <v>79713.480938788445</v>
      </c>
      <c r="P364" s="32">
        <f t="shared" si="30"/>
        <v>82302.005981472903</v>
      </c>
      <c r="Q364" s="74"/>
    </row>
    <row r="365" spans="1:17" ht="15.6" customHeight="1">
      <c r="A365" s="36">
        <v>13</v>
      </c>
      <c r="B365" s="1">
        <v>9</v>
      </c>
      <c r="C365" s="36">
        <v>5</v>
      </c>
      <c r="D365" s="36" t="str">
        <f t="shared" si="31"/>
        <v>0685</v>
      </c>
      <c r="E365" s="36">
        <v>685</v>
      </c>
      <c r="F365" s="1" t="s">
        <v>239</v>
      </c>
      <c r="G365" s="1" t="s">
        <v>657</v>
      </c>
      <c r="H365" s="12">
        <v>575405</v>
      </c>
      <c r="I365" s="12">
        <v>548726</v>
      </c>
      <c r="J365" s="12">
        <v>656943.31000000006</v>
      </c>
      <c r="K365" s="31">
        <v>803754.77</v>
      </c>
      <c r="L365" s="31">
        <v>903198.07</v>
      </c>
      <c r="M365" s="31">
        <v>995952.16</v>
      </c>
      <c r="N365" s="31">
        <v>789648.7</v>
      </c>
      <c r="O365" s="31">
        <f t="shared" si="29"/>
        <v>846121.72000000009</v>
      </c>
      <c r="P365" s="31">
        <f t="shared" si="30"/>
        <v>887069.3</v>
      </c>
      <c r="Q365" s="74"/>
    </row>
    <row r="366" spans="1:17" ht="15.6" customHeight="1">
      <c r="A366" s="36">
        <v>12</v>
      </c>
      <c r="B366" s="1">
        <v>8</v>
      </c>
      <c r="C366" s="36">
        <v>4</v>
      </c>
      <c r="D366" s="36" t="str">
        <f t="shared" si="31"/>
        <v>0685</v>
      </c>
      <c r="E366" s="36">
        <v>685</v>
      </c>
      <c r="F366" s="1" t="s">
        <v>239</v>
      </c>
      <c r="G366" s="1" t="s">
        <v>970</v>
      </c>
      <c r="H366" s="12">
        <v>10.4</v>
      </c>
      <c r="I366" s="12">
        <v>9.8000000000000007</v>
      </c>
      <c r="J366" s="12">
        <v>10.4</v>
      </c>
      <c r="K366" s="31">
        <v>11.6</v>
      </c>
      <c r="L366" s="31">
        <v>10</v>
      </c>
      <c r="M366" s="31">
        <v>12</v>
      </c>
      <c r="N366" s="31">
        <v>10.3</v>
      </c>
      <c r="O366" s="31">
        <f t="shared" si="29"/>
        <v>9.4</v>
      </c>
      <c r="P366" s="31">
        <f t="shared" si="30"/>
        <v>8.7249999999999961</v>
      </c>
      <c r="Q366" s="74"/>
    </row>
    <row r="367" spans="1:17" s="10" customFormat="1" ht="21" customHeight="1">
      <c r="A367" s="36">
        <v>14</v>
      </c>
      <c r="B367" s="21">
        <v>10</v>
      </c>
      <c r="C367" s="35">
        <v>6</v>
      </c>
      <c r="D367" s="35" t="str">
        <f t="shared" si="31"/>
        <v>0685</v>
      </c>
      <c r="E367" s="35">
        <v>685</v>
      </c>
      <c r="F367" s="21" t="s">
        <v>239</v>
      </c>
      <c r="G367" s="21" t="s">
        <v>653</v>
      </c>
      <c r="H367" s="13">
        <v>55327.403846153844</v>
      </c>
      <c r="I367" s="13">
        <v>55992.448979591834</v>
      </c>
      <c r="J367" s="13">
        <v>63167.625961538462</v>
      </c>
      <c r="K367" s="32">
        <v>69289.204310344838</v>
      </c>
      <c r="L367" s="32">
        <v>90319.807000000001</v>
      </c>
      <c r="M367" s="32">
        <v>82996.013333333336</v>
      </c>
      <c r="N367" s="32">
        <v>76664.922330097077</v>
      </c>
      <c r="O367" s="32">
        <f t="shared" si="29"/>
        <v>90012.948936170214</v>
      </c>
      <c r="P367" s="32">
        <f t="shared" si="30"/>
        <v>101669.8338108883</v>
      </c>
      <c r="Q367" s="74"/>
    </row>
    <row r="368" spans="1:17" ht="15.6" customHeight="1">
      <c r="A368" s="36">
        <v>13</v>
      </c>
      <c r="B368" s="1">
        <v>9</v>
      </c>
      <c r="C368" s="36">
        <v>5</v>
      </c>
      <c r="D368" s="36" t="str">
        <f t="shared" si="31"/>
        <v>0131</v>
      </c>
      <c r="E368" s="36">
        <v>131</v>
      </c>
      <c r="F368" s="1" t="s">
        <v>241</v>
      </c>
      <c r="G368" s="1" t="s">
        <v>657</v>
      </c>
      <c r="H368" s="12">
        <v>22053268</v>
      </c>
      <c r="I368" s="12">
        <v>23999483</v>
      </c>
      <c r="J368" s="12">
        <v>24634955.530000001</v>
      </c>
      <c r="K368" s="31">
        <v>25899621</v>
      </c>
      <c r="L368" s="31">
        <v>27937345</v>
      </c>
      <c r="M368" s="31">
        <v>29164434</v>
      </c>
      <c r="N368" s="31">
        <v>29708811</v>
      </c>
      <c r="O368" s="31">
        <f t="shared" si="29"/>
        <v>32619170.41</v>
      </c>
      <c r="P368" s="31">
        <f t="shared" si="30"/>
        <v>32199204.457500011</v>
      </c>
      <c r="Q368" s="74"/>
    </row>
    <row r="369" spans="1:17" ht="15.6" customHeight="1">
      <c r="A369" s="36">
        <v>12</v>
      </c>
      <c r="B369" s="1">
        <v>8</v>
      </c>
      <c r="C369" s="36">
        <v>4</v>
      </c>
      <c r="D369" s="36" t="str">
        <f t="shared" si="31"/>
        <v>0131</v>
      </c>
      <c r="E369" s="36">
        <v>131</v>
      </c>
      <c r="F369" s="1" t="s">
        <v>241</v>
      </c>
      <c r="G369" s="1" t="s">
        <v>970</v>
      </c>
      <c r="H369" s="12">
        <v>286.10000000000002</v>
      </c>
      <c r="I369" s="12">
        <v>300.702</v>
      </c>
      <c r="J369" s="12">
        <v>295.69900000000001</v>
      </c>
      <c r="K369" s="31">
        <v>296.89999999999998</v>
      </c>
      <c r="L369" s="31">
        <v>305.60000000000002</v>
      </c>
      <c r="M369" s="31">
        <v>299.8</v>
      </c>
      <c r="N369" s="31">
        <v>299.3</v>
      </c>
      <c r="O369" s="31">
        <f t="shared" si="29"/>
        <v>319.7</v>
      </c>
      <c r="P369" s="31">
        <f t="shared" si="30"/>
        <v>315.79399999999896</v>
      </c>
      <c r="Q369" s="74"/>
    </row>
    <row r="370" spans="1:17" s="10" customFormat="1" ht="21" customHeight="1">
      <c r="A370" s="36">
        <v>14</v>
      </c>
      <c r="B370" s="21">
        <v>10</v>
      </c>
      <c r="C370" s="35">
        <v>6</v>
      </c>
      <c r="D370" s="35" t="str">
        <f t="shared" si="31"/>
        <v>0131</v>
      </c>
      <c r="E370" s="35">
        <v>131</v>
      </c>
      <c r="F370" s="21" t="s">
        <v>241</v>
      </c>
      <c r="G370" s="21" t="s">
        <v>653</v>
      </c>
      <c r="H370" s="13">
        <v>77082.376791331699</v>
      </c>
      <c r="I370" s="13">
        <v>79811.517715213064</v>
      </c>
      <c r="J370" s="13">
        <v>83310.91931322054</v>
      </c>
      <c r="K370" s="32">
        <v>87233.482654092295</v>
      </c>
      <c r="L370" s="32">
        <v>91418.013743455493</v>
      </c>
      <c r="M370" s="32">
        <v>97279.633088725808</v>
      </c>
      <c r="N370" s="32">
        <v>99260.978950885401</v>
      </c>
      <c r="O370" s="32">
        <f t="shared" si="29"/>
        <v>102030.56118235846</v>
      </c>
      <c r="P370" s="32">
        <f t="shared" si="30"/>
        <v>101962.68598358461</v>
      </c>
      <c r="Q370" s="74"/>
    </row>
    <row r="371" spans="1:17" ht="15.6" customHeight="1">
      <c r="A371" s="36">
        <v>13</v>
      </c>
      <c r="B371" s="1">
        <v>9</v>
      </c>
      <c r="C371" s="36">
        <v>5</v>
      </c>
      <c r="D371" s="36" t="str">
        <f t="shared" si="31"/>
        <v>0133</v>
      </c>
      <c r="E371" s="36">
        <v>133</v>
      </c>
      <c r="F371" s="1" t="s">
        <v>243</v>
      </c>
      <c r="G371" s="1" t="s">
        <v>657</v>
      </c>
      <c r="H371" s="12">
        <v>5279680.12</v>
      </c>
      <c r="I371" s="12">
        <v>5758096.3200000003</v>
      </c>
      <c r="J371" s="12">
        <v>5968728.4100000001</v>
      </c>
      <c r="K371" s="31">
        <v>6376912.1400000015</v>
      </c>
      <c r="L371" s="31">
        <v>6628608.9099999983</v>
      </c>
      <c r="M371" s="31">
        <v>6930414.1599999992</v>
      </c>
      <c r="N371" s="31">
        <v>7261155.0399999991</v>
      </c>
      <c r="O371" s="31">
        <f t="shared" si="29"/>
        <v>7603049.8399999999</v>
      </c>
      <c r="P371" s="31">
        <f t="shared" si="30"/>
        <v>7957298.4500000002</v>
      </c>
      <c r="Q371" s="74"/>
    </row>
    <row r="372" spans="1:17" ht="15.6" customHeight="1">
      <c r="A372" s="36">
        <v>12</v>
      </c>
      <c r="B372" s="1">
        <v>8</v>
      </c>
      <c r="C372" s="36">
        <v>4</v>
      </c>
      <c r="D372" s="36" t="str">
        <f t="shared" si="31"/>
        <v>0133</v>
      </c>
      <c r="E372" s="36">
        <v>133</v>
      </c>
      <c r="F372" s="1" t="s">
        <v>243</v>
      </c>
      <c r="G372" s="1" t="s">
        <v>970</v>
      </c>
      <c r="H372" s="12">
        <v>85.1</v>
      </c>
      <c r="I372" s="12">
        <v>88.1</v>
      </c>
      <c r="J372" s="12">
        <v>89.6</v>
      </c>
      <c r="K372" s="31">
        <v>85.7</v>
      </c>
      <c r="L372" s="31">
        <v>91.8</v>
      </c>
      <c r="M372" s="31">
        <v>92.9</v>
      </c>
      <c r="N372" s="31">
        <v>96.7</v>
      </c>
      <c r="O372" s="31">
        <f t="shared" si="29"/>
        <v>93.7</v>
      </c>
      <c r="P372" s="31">
        <f t="shared" si="30"/>
        <v>98.501999999999882</v>
      </c>
      <c r="Q372" s="74"/>
    </row>
    <row r="373" spans="1:17" s="10" customFormat="1" ht="21" customHeight="1">
      <c r="A373" s="36">
        <v>14</v>
      </c>
      <c r="B373" s="21">
        <v>10</v>
      </c>
      <c r="C373" s="35">
        <v>6</v>
      </c>
      <c r="D373" s="35" t="str">
        <f t="shared" si="31"/>
        <v>0133</v>
      </c>
      <c r="E373" s="35">
        <v>133</v>
      </c>
      <c r="F373" s="21" t="s">
        <v>243</v>
      </c>
      <c r="G373" s="21" t="s">
        <v>653</v>
      </c>
      <c r="H373" s="13">
        <v>62040.894477085785</v>
      </c>
      <c r="I373" s="13">
        <v>65358.641543700345</v>
      </c>
      <c r="J373" s="13">
        <v>66615.272433035716</v>
      </c>
      <c r="K373" s="32">
        <v>74409.709918319742</v>
      </c>
      <c r="L373" s="32">
        <v>72207.068736383429</v>
      </c>
      <c r="M373" s="32">
        <v>74600.798277717957</v>
      </c>
      <c r="N373" s="32">
        <v>75089.504033092031</v>
      </c>
      <c r="O373" s="32">
        <f t="shared" si="29"/>
        <v>81142.474279615795</v>
      </c>
      <c r="P373" s="32">
        <f t="shared" si="30"/>
        <v>80783.115571257542</v>
      </c>
      <c r="Q373" s="74"/>
    </row>
    <row r="374" spans="1:17" ht="15.6" customHeight="1">
      <c r="A374" s="36">
        <v>13</v>
      </c>
      <c r="B374" s="1">
        <v>9</v>
      </c>
      <c r="C374" s="36">
        <v>5</v>
      </c>
      <c r="D374" s="36" t="str">
        <f t="shared" si="31"/>
        <v>0135</v>
      </c>
      <c r="E374" s="36">
        <v>135</v>
      </c>
      <c r="F374" s="1" t="s">
        <v>245</v>
      </c>
      <c r="G374" s="1" t="s">
        <v>657</v>
      </c>
      <c r="H374" s="12">
        <v>1179198</v>
      </c>
      <c r="I374" s="12">
        <v>1202159</v>
      </c>
      <c r="J374" s="12">
        <v>1218546</v>
      </c>
      <c r="K374" s="31">
        <v>1273280</v>
      </c>
      <c r="L374" s="31">
        <v>1350765</v>
      </c>
      <c r="M374" s="31">
        <v>1308017</v>
      </c>
      <c r="N374" s="31">
        <v>1339221</v>
      </c>
      <c r="O374" s="31">
        <f t="shared" si="29"/>
        <v>1507419</v>
      </c>
      <c r="P374" s="31">
        <f t="shared" si="30"/>
        <v>1550831</v>
      </c>
      <c r="Q374" s="74"/>
    </row>
    <row r="375" spans="1:17" ht="15.6" customHeight="1">
      <c r="A375" s="36">
        <v>12</v>
      </c>
      <c r="B375" s="1">
        <v>8</v>
      </c>
      <c r="C375" s="36">
        <v>4</v>
      </c>
      <c r="D375" s="36" t="str">
        <f t="shared" si="31"/>
        <v>0135</v>
      </c>
      <c r="E375" s="36">
        <v>135</v>
      </c>
      <c r="F375" s="1" t="s">
        <v>245</v>
      </c>
      <c r="G375" s="1" t="s">
        <v>970</v>
      </c>
      <c r="H375" s="12">
        <v>19.3</v>
      </c>
      <c r="I375" s="12">
        <v>18.600000000000001</v>
      </c>
      <c r="J375" s="12">
        <v>19.600000000000001</v>
      </c>
      <c r="K375" s="31">
        <v>18.3</v>
      </c>
      <c r="L375" s="31">
        <v>18.5</v>
      </c>
      <c r="M375" s="31">
        <v>16.399999999999999</v>
      </c>
      <c r="N375" s="31">
        <v>17.899999999999999</v>
      </c>
      <c r="O375" s="31">
        <f t="shared" si="29"/>
        <v>16.5</v>
      </c>
      <c r="P375" s="31">
        <f t="shared" si="30"/>
        <v>19.749999999999996</v>
      </c>
      <c r="Q375" s="74"/>
    </row>
    <row r="376" spans="1:17" s="10" customFormat="1" ht="21" customHeight="1">
      <c r="A376" s="36">
        <v>14</v>
      </c>
      <c r="B376" s="21">
        <v>10</v>
      </c>
      <c r="C376" s="35">
        <v>6</v>
      </c>
      <c r="D376" s="35" t="str">
        <f t="shared" si="31"/>
        <v>0135</v>
      </c>
      <c r="E376" s="35">
        <v>135</v>
      </c>
      <c r="F376" s="21" t="s">
        <v>245</v>
      </c>
      <c r="G376" s="21" t="s">
        <v>653</v>
      </c>
      <c r="H376" s="13">
        <v>61098.341968911918</v>
      </c>
      <c r="I376" s="13">
        <v>64632.20430107526</v>
      </c>
      <c r="J376" s="13">
        <v>62170.714285714283</v>
      </c>
      <c r="K376" s="32">
        <v>69578.142076502729</v>
      </c>
      <c r="L376" s="32">
        <v>73014.32432432432</v>
      </c>
      <c r="M376" s="32">
        <v>79757.134146341472</v>
      </c>
      <c r="N376" s="32">
        <v>74816.81564245811</v>
      </c>
      <c r="O376" s="32">
        <f t="shared" si="29"/>
        <v>91358.727272727279</v>
      </c>
      <c r="P376" s="32">
        <f t="shared" si="30"/>
        <v>78523.088607594953</v>
      </c>
      <c r="Q376" s="74"/>
    </row>
    <row r="377" spans="1:17" ht="15.6" customHeight="1">
      <c r="A377" s="36">
        <v>13</v>
      </c>
      <c r="B377" s="1">
        <v>9</v>
      </c>
      <c r="C377" s="36">
        <v>5</v>
      </c>
      <c r="D377" s="36" t="str">
        <f t="shared" si="31"/>
        <v>0136</v>
      </c>
      <c r="E377" s="36">
        <v>136</v>
      </c>
      <c r="F377" s="1" t="s">
        <v>247</v>
      </c>
      <c r="G377" s="1" t="s">
        <v>657</v>
      </c>
      <c r="H377" s="12">
        <v>16285432.689999998</v>
      </c>
      <c r="I377" s="12">
        <v>16538194.719999999</v>
      </c>
      <c r="J377" s="12">
        <v>17051598.599999998</v>
      </c>
      <c r="K377" s="31">
        <v>17910635.440000001</v>
      </c>
      <c r="L377" s="31">
        <v>17465424.969999999</v>
      </c>
      <c r="M377" s="31">
        <v>18036414.219999999</v>
      </c>
      <c r="N377" s="31">
        <v>18184065.719999999</v>
      </c>
      <c r="O377" s="31">
        <f t="shared" si="29"/>
        <v>18648796.16</v>
      </c>
      <c r="P377" s="31">
        <f t="shared" si="30"/>
        <v>19122822.370000001</v>
      </c>
      <c r="Q377" s="74"/>
    </row>
    <row r="378" spans="1:17" ht="15.6" customHeight="1">
      <c r="A378" s="36">
        <v>12</v>
      </c>
      <c r="B378" s="1">
        <v>8</v>
      </c>
      <c r="C378" s="36">
        <v>4</v>
      </c>
      <c r="D378" s="36" t="str">
        <f t="shared" si="31"/>
        <v>0136</v>
      </c>
      <c r="E378" s="36">
        <v>136</v>
      </c>
      <c r="F378" s="1" t="s">
        <v>247</v>
      </c>
      <c r="G378" s="1" t="s">
        <v>970</v>
      </c>
      <c r="H378" s="12">
        <v>207.2</v>
      </c>
      <c r="I378" s="12">
        <v>210.5</v>
      </c>
      <c r="J378" s="12">
        <v>210.3</v>
      </c>
      <c r="K378" s="31">
        <v>215.9</v>
      </c>
      <c r="L378" s="31">
        <v>214.75</v>
      </c>
      <c r="M378" s="31">
        <v>212.5</v>
      </c>
      <c r="N378" s="31">
        <v>208.6</v>
      </c>
      <c r="O378" s="31">
        <f t="shared" si="29"/>
        <v>217.1</v>
      </c>
      <c r="P378" s="31">
        <f t="shared" si="30"/>
        <v>205.87399999999874</v>
      </c>
      <c r="Q378" s="74"/>
    </row>
    <row r="379" spans="1:17" s="10" customFormat="1" ht="21" customHeight="1">
      <c r="A379" s="36">
        <v>14</v>
      </c>
      <c r="B379" s="21">
        <v>10</v>
      </c>
      <c r="C379" s="35">
        <v>6</v>
      </c>
      <c r="D379" s="35" t="str">
        <f t="shared" si="31"/>
        <v>0136</v>
      </c>
      <c r="E379" s="35">
        <v>136</v>
      </c>
      <c r="F379" s="21" t="s">
        <v>247</v>
      </c>
      <c r="G379" s="21" t="s">
        <v>653</v>
      </c>
      <c r="H379" s="13">
        <v>78597.648117760604</v>
      </c>
      <c r="I379" s="13">
        <v>78566.245700712578</v>
      </c>
      <c r="J379" s="13">
        <v>81082.256776034221</v>
      </c>
      <c r="K379" s="32">
        <v>82958.015006947666</v>
      </c>
      <c r="L379" s="32">
        <v>81329.10346915017</v>
      </c>
      <c r="M379" s="32">
        <v>84877.243388235293</v>
      </c>
      <c r="N379" s="32">
        <v>87171.935378715236</v>
      </c>
      <c r="O379" s="32">
        <f t="shared" si="29"/>
        <v>85899.567756794102</v>
      </c>
      <c r="P379" s="32">
        <f t="shared" si="30"/>
        <v>92886.048602543873</v>
      </c>
      <c r="Q379" s="74"/>
    </row>
    <row r="380" spans="1:17" ht="15.6" customHeight="1">
      <c r="A380" s="36">
        <v>13</v>
      </c>
      <c r="B380" s="1">
        <v>9</v>
      </c>
      <c r="C380" s="36">
        <v>5</v>
      </c>
      <c r="D380" s="36" t="str">
        <f t="shared" si="31"/>
        <v>0137</v>
      </c>
      <c r="E380" s="36">
        <v>137</v>
      </c>
      <c r="F380" s="1" t="s">
        <v>249</v>
      </c>
      <c r="G380" s="1" t="s">
        <v>657</v>
      </c>
      <c r="H380" s="12">
        <v>29775072.390000004</v>
      </c>
      <c r="I380" s="12">
        <v>27007864.489999998</v>
      </c>
      <c r="J380" s="12">
        <v>28102945.57</v>
      </c>
      <c r="K380" s="31">
        <v>28648401</v>
      </c>
      <c r="L380" s="31">
        <v>27368154</v>
      </c>
      <c r="M380" s="31">
        <v>28333318.709999993</v>
      </c>
      <c r="N380" s="31">
        <v>29659365.989999998</v>
      </c>
      <c r="O380" s="31">
        <f t="shared" si="29"/>
        <v>32916222.547699999</v>
      </c>
      <c r="P380" s="31">
        <f t="shared" si="30"/>
        <v>32862437.579999998</v>
      </c>
      <c r="Q380" s="74"/>
    </row>
    <row r="381" spans="1:17" ht="15.6" customHeight="1">
      <c r="A381" s="36">
        <v>12</v>
      </c>
      <c r="B381" s="1">
        <v>8</v>
      </c>
      <c r="C381" s="36">
        <v>4</v>
      </c>
      <c r="D381" s="36" t="str">
        <f t="shared" si="31"/>
        <v>0137</v>
      </c>
      <c r="E381" s="36">
        <v>137</v>
      </c>
      <c r="F381" s="1" t="s">
        <v>249</v>
      </c>
      <c r="G381" s="1" t="s">
        <v>970</v>
      </c>
      <c r="H381" s="12">
        <v>440.99899999999997</v>
      </c>
      <c r="I381" s="12">
        <v>432.5</v>
      </c>
      <c r="J381" s="12">
        <v>408.6</v>
      </c>
      <c r="K381" s="31">
        <v>400.803</v>
      </c>
      <c r="L381" s="31">
        <v>388.9</v>
      </c>
      <c r="M381" s="31">
        <v>395.6</v>
      </c>
      <c r="N381" s="31">
        <v>407.3</v>
      </c>
      <c r="O381" s="31">
        <f t="shared" si="29"/>
        <v>447</v>
      </c>
      <c r="P381" s="31">
        <f t="shared" si="30"/>
        <v>443.26900000000046</v>
      </c>
      <c r="Q381" s="74"/>
    </row>
    <row r="382" spans="1:17" s="10" customFormat="1" ht="21" customHeight="1">
      <c r="A382" s="36">
        <v>14</v>
      </c>
      <c r="B382" s="21">
        <v>10</v>
      </c>
      <c r="C382" s="35">
        <v>6</v>
      </c>
      <c r="D382" s="35" t="str">
        <f t="shared" si="31"/>
        <v>0137</v>
      </c>
      <c r="E382" s="35">
        <v>137</v>
      </c>
      <c r="F382" s="21" t="s">
        <v>249</v>
      </c>
      <c r="G382" s="21" t="s">
        <v>653</v>
      </c>
      <c r="H382" s="13">
        <v>67517.324052889016</v>
      </c>
      <c r="I382" s="13">
        <v>62445.929456647398</v>
      </c>
      <c r="J382" s="13">
        <v>68778.623519334316</v>
      </c>
      <c r="K382" s="32">
        <v>71477.511395872789</v>
      </c>
      <c r="L382" s="32">
        <v>70373.242478786327</v>
      </c>
      <c r="M382" s="32">
        <v>71621.129196157708</v>
      </c>
      <c r="N382" s="32">
        <v>72819.459833046887</v>
      </c>
      <c r="O382" s="32">
        <f t="shared" si="29"/>
        <v>73638.081762192392</v>
      </c>
      <c r="P382" s="32">
        <f t="shared" si="30"/>
        <v>74136.557214693486</v>
      </c>
      <c r="Q382" s="74"/>
    </row>
    <row r="383" spans="1:17" ht="15.6" customHeight="1">
      <c r="A383" s="36">
        <v>13</v>
      </c>
      <c r="B383" s="1">
        <v>9</v>
      </c>
      <c r="C383" s="36">
        <v>5</v>
      </c>
      <c r="D383" s="36" t="str">
        <f t="shared" si="31"/>
        <v>0603</v>
      </c>
      <c r="E383" s="36">
        <v>603</v>
      </c>
      <c r="F383" s="1" t="s">
        <v>1188</v>
      </c>
      <c r="G383" s="1" t="s">
        <v>657</v>
      </c>
      <c r="H383" s="12">
        <v>6778248.7500000019</v>
      </c>
      <c r="I383" s="12">
        <v>6691451.9299999997</v>
      </c>
      <c r="J383" s="12">
        <v>6615679.4100000011</v>
      </c>
      <c r="K383" s="31">
        <v>6775395.6300000008</v>
      </c>
      <c r="L383" s="31">
        <v>6920007.0600000005</v>
      </c>
      <c r="M383" s="31">
        <v>7044316.7700000005</v>
      </c>
      <c r="N383" s="31">
        <v>6452827.5800000001</v>
      </c>
      <c r="O383" s="31">
        <f t="shared" si="29"/>
        <v>6409865.1400000006</v>
      </c>
      <c r="P383" s="31">
        <f t="shared" si="30"/>
        <v>6574847.6799999997</v>
      </c>
      <c r="Q383" s="74"/>
    </row>
    <row r="384" spans="1:17" ht="15.6" customHeight="1">
      <c r="A384" s="36">
        <v>12</v>
      </c>
      <c r="B384" s="1">
        <v>8</v>
      </c>
      <c r="C384" s="36">
        <v>4</v>
      </c>
      <c r="D384" s="36" t="str">
        <f t="shared" si="31"/>
        <v>0603</v>
      </c>
      <c r="E384" s="36">
        <v>603</v>
      </c>
      <c r="F384" s="1" t="s">
        <v>1188</v>
      </c>
      <c r="G384" s="1" t="s">
        <v>970</v>
      </c>
      <c r="H384" s="12">
        <v>100.6</v>
      </c>
      <c r="I384" s="12">
        <v>89.3</v>
      </c>
      <c r="J384" s="12">
        <v>85.902000000000001</v>
      </c>
      <c r="K384" s="31">
        <v>82.2</v>
      </c>
      <c r="L384" s="31">
        <v>82.174000000000007</v>
      </c>
      <c r="M384" s="31">
        <v>86</v>
      </c>
      <c r="N384" s="31">
        <v>91.4</v>
      </c>
      <c r="O384" s="31">
        <f t="shared" si="29"/>
        <v>87.5</v>
      </c>
      <c r="P384" s="31">
        <f t="shared" si="30"/>
        <v>93.413000000000096</v>
      </c>
      <c r="Q384" s="74"/>
    </row>
    <row r="385" spans="1:17" s="10" customFormat="1" ht="21" customHeight="1">
      <c r="A385" s="36">
        <v>14</v>
      </c>
      <c r="B385" s="21">
        <v>10</v>
      </c>
      <c r="C385" s="35">
        <v>6</v>
      </c>
      <c r="D385" s="35" t="str">
        <f t="shared" si="31"/>
        <v>0603</v>
      </c>
      <c r="E385" s="35">
        <v>603</v>
      </c>
      <c r="F385" s="21" t="s">
        <v>1188</v>
      </c>
      <c r="G385" s="21" t="s">
        <v>653</v>
      </c>
      <c r="H385" s="13">
        <v>67378.218190854896</v>
      </c>
      <c r="I385" s="13">
        <v>74932.272452407618</v>
      </c>
      <c r="J385" s="13">
        <v>77014.265209191886</v>
      </c>
      <c r="K385" s="32">
        <v>82425.73759124089</v>
      </c>
      <c r="L385" s="32">
        <v>84211.637014140724</v>
      </c>
      <c r="M385" s="32">
        <v>81910.660116279076</v>
      </c>
      <c r="N385" s="32">
        <v>70599.864113785559</v>
      </c>
      <c r="O385" s="32">
        <f t="shared" si="29"/>
        <v>73255.601600000009</v>
      </c>
      <c r="P385" s="32">
        <f t="shared" si="30"/>
        <v>70384.718186976039</v>
      </c>
      <c r="Q385" s="74"/>
    </row>
    <row r="386" spans="1:17" ht="15.6" customHeight="1">
      <c r="A386" s="36">
        <v>13</v>
      </c>
      <c r="B386" s="1">
        <v>9</v>
      </c>
      <c r="C386" s="36">
        <v>5</v>
      </c>
      <c r="D386" s="36" t="str">
        <f t="shared" si="31"/>
        <v>0138</v>
      </c>
      <c r="E386" s="36">
        <v>138</v>
      </c>
      <c r="F386" s="1" t="s">
        <v>251</v>
      </c>
      <c r="G386" s="1" t="s">
        <v>657</v>
      </c>
      <c r="H386" s="12">
        <v>5635272</v>
      </c>
      <c r="I386" s="12">
        <v>5767956</v>
      </c>
      <c r="J386" s="12">
        <v>6173775</v>
      </c>
      <c r="K386" s="31">
        <v>6395699</v>
      </c>
      <c r="L386" s="31">
        <v>6627994</v>
      </c>
      <c r="M386" s="31">
        <v>6872184</v>
      </c>
      <c r="N386" s="31">
        <v>6737148.9500000002</v>
      </c>
      <c r="O386" s="31">
        <f t="shared" si="29"/>
        <v>6960723</v>
      </c>
      <c r="P386" s="31">
        <f t="shared" si="30"/>
        <v>7236280</v>
      </c>
      <c r="Q386" s="74"/>
    </row>
    <row r="387" spans="1:17" ht="15.6" customHeight="1">
      <c r="A387" s="36">
        <v>12</v>
      </c>
      <c r="B387" s="1">
        <v>8</v>
      </c>
      <c r="C387" s="36">
        <v>4</v>
      </c>
      <c r="D387" s="36" t="str">
        <f t="shared" si="31"/>
        <v>0138</v>
      </c>
      <c r="E387" s="36">
        <v>138</v>
      </c>
      <c r="F387" s="1" t="s">
        <v>251</v>
      </c>
      <c r="G387" s="1" t="s">
        <v>970</v>
      </c>
      <c r="H387" s="12">
        <v>86</v>
      </c>
      <c r="I387" s="12">
        <v>89.7</v>
      </c>
      <c r="J387" s="12">
        <v>89.5</v>
      </c>
      <c r="K387" s="31">
        <v>88.2</v>
      </c>
      <c r="L387" s="31">
        <v>92.6</v>
      </c>
      <c r="M387" s="31">
        <v>97.2</v>
      </c>
      <c r="N387" s="31">
        <v>92.6</v>
      </c>
      <c r="O387" s="31">
        <f t="shared" si="29"/>
        <v>93.7</v>
      </c>
      <c r="P387" s="31">
        <f t="shared" si="30"/>
        <v>98.219000000000165</v>
      </c>
      <c r="Q387" s="74"/>
    </row>
    <row r="388" spans="1:17" s="10" customFormat="1" ht="21" customHeight="1">
      <c r="A388" s="36">
        <v>14</v>
      </c>
      <c r="B388" s="21">
        <v>10</v>
      </c>
      <c r="C388" s="35">
        <v>6</v>
      </c>
      <c r="D388" s="35" t="str">
        <f t="shared" si="31"/>
        <v>0138</v>
      </c>
      <c r="E388" s="35">
        <v>138</v>
      </c>
      <c r="F388" s="21" t="s">
        <v>251</v>
      </c>
      <c r="G388" s="21" t="s">
        <v>653</v>
      </c>
      <c r="H388" s="13">
        <v>65526.41860465116</v>
      </c>
      <c r="I388" s="13">
        <v>64302.742474916384</v>
      </c>
      <c r="J388" s="13">
        <v>68980.726256983238</v>
      </c>
      <c r="K388" s="32">
        <v>72513.594104308388</v>
      </c>
      <c r="L388" s="32">
        <v>71576.609071274303</v>
      </c>
      <c r="M388" s="32">
        <v>70701.481481481474</v>
      </c>
      <c r="N388" s="32">
        <v>72755.388228941694</v>
      </c>
      <c r="O388" s="32">
        <f t="shared" si="29"/>
        <v>74287.331910352179</v>
      </c>
      <c r="P388" s="32">
        <f t="shared" si="30"/>
        <v>73674.950875085138</v>
      </c>
      <c r="Q388" s="74"/>
    </row>
    <row r="389" spans="1:17" ht="15.6" customHeight="1">
      <c r="A389" s="36">
        <v>13</v>
      </c>
      <c r="B389" s="1">
        <v>9</v>
      </c>
      <c r="C389" s="36">
        <v>5</v>
      </c>
      <c r="D389" s="36" t="str">
        <f t="shared" si="31"/>
        <v>0139</v>
      </c>
      <c r="E389" s="36">
        <v>139</v>
      </c>
      <c r="F389" s="1" t="s">
        <v>253</v>
      </c>
      <c r="G389" s="1" t="s">
        <v>657</v>
      </c>
      <c r="H389" s="12">
        <v>20872911.949999999</v>
      </c>
      <c r="I389" s="12">
        <v>21627351.710000001</v>
      </c>
      <c r="J389" s="12">
        <v>22880672.120000001</v>
      </c>
      <c r="K389" s="31">
        <v>23835487.859999999</v>
      </c>
      <c r="L389" s="31">
        <v>25180153.98</v>
      </c>
      <c r="M389" s="31">
        <v>25141829.759999998</v>
      </c>
      <c r="N389" s="31">
        <v>27052620.609999999</v>
      </c>
      <c r="O389" s="31">
        <f t="shared" si="29"/>
        <v>28475683.869999997</v>
      </c>
      <c r="P389" s="31">
        <f t="shared" si="30"/>
        <v>30236576.000000004</v>
      </c>
      <c r="Q389" s="74"/>
    </row>
    <row r="390" spans="1:17" ht="15.6" customHeight="1">
      <c r="A390" s="36">
        <v>12</v>
      </c>
      <c r="B390" s="1">
        <v>8</v>
      </c>
      <c r="C390" s="36">
        <v>4</v>
      </c>
      <c r="D390" s="36" t="str">
        <f t="shared" si="31"/>
        <v>0139</v>
      </c>
      <c r="E390" s="36">
        <v>139</v>
      </c>
      <c r="F390" s="1" t="s">
        <v>253</v>
      </c>
      <c r="G390" s="1" t="s">
        <v>970</v>
      </c>
      <c r="H390" s="12">
        <v>253.2</v>
      </c>
      <c r="I390" s="12">
        <v>256.39999999999998</v>
      </c>
      <c r="J390" s="12">
        <v>260.2</v>
      </c>
      <c r="K390" s="31">
        <v>262.2</v>
      </c>
      <c r="L390" s="31">
        <v>266.89999999999998</v>
      </c>
      <c r="M390" s="31">
        <v>268.10000000000002</v>
      </c>
      <c r="N390" s="31">
        <v>278.60000000000002</v>
      </c>
      <c r="O390" s="31">
        <f t="shared" si="29"/>
        <v>286.90000000000003</v>
      </c>
      <c r="P390" s="31">
        <f t="shared" si="30"/>
        <v>294.61999999999568</v>
      </c>
      <c r="Q390" s="74"/>
    </row>
    <row r="391" spans="1:17" s="10" customFormat="1" ht="21" customHeight="1">
      <c r="A391" s="36">
        <v>14</v>
      </c>
      <c r="B391" s="21">
        <v>10</v>
      </c>
      <c r="C391" s="35">
        <v>6</v>
      </c>
      <c r="D391" s="35" t="str">
        <f t="shared" si="31"/>
        <v>0139</v>
      </c>
      <c r="E391" s="35">
        <v>139</v>
      </c>
      <c r="F391" s="21" t="s">
        <v>253</v>
      </c>
      <c r="G391" s="21" t="s">
        <v>653</v>
      </c>
      <c r="H391" s="13">
        <v>82436.461097946289</v>
      </c>
      <c r="I391" s="13">
        <v>84350.045670826847</v>
      </c>
      <c r="J391" s="13">
        <v>87934.942813220609</v>
      </c>
      <c r="K391" s="32">
        <v>90905.750800915339</v>
      </c>
      <c r="L391" s="32">
        <v>94343.027276133391</v>
      </c>
      <c r="M391" s="32">
        <v>93777.80589332337</v>
      </c>
      <c r="N391" s="32">
        <v>97102.012239770265</v>
      </c>
      <c r="O391" s="32">
        <f t="shared" si="29"/>
        <v>99252.993621470872</v>
      </c>
      <c r="P391" s="32">
        <f t="shared" si="30"/>
        <v>102629.06795193961</v>
      </c>
      <c r="Q391" s="74"/>
    </row>
    <row r="392" spans="1:17" ht="15.6" customHeight="1">
      <c r="A392" s="36">
        <v>13</v>
      </c>
      <c r="B392" s="1">
        <v>9</v>
      </c>
      <c r="C392" s="36">
        <v>5</v>
      </c>
      <c r="D392" s="36" t="str">
        <f t="shared" si="31"/>
        <v>0141</v>
      </c>
      <c r="E392" s="36">
        <v>141</v>
      </c>
      <c r="F392" s="1" t="s">
        <v>255</v>
      </c>
      <c r="G392" s="1" t="s">
        <v>657</v>
      </c>
      <c r="H392" s="12">
        <v>17895923</v>
      </c>
      <c r="I392" s="12">
        <v>17886956</v>
      </c>
      <c r="J392" s="12">
        <v>17890123.180000003</v>
      </c>
      <c r="K392" s="31">
        <v>18565717.18</v>
      </c>
      <c r="L392" s="31">
        <v>17905970.360000003</v>
      </c>
      <c r="M392" s="31">
        <v>18565504.150000002</v>
      </c>
      <c r="N392" s="31">
        <v>19647502.959999997</v>
      </c>
      <c r="O392" s="31">
        <f t="shared" si="29"/>
        <v>20056005.700000003</v>
      </c>
      <c r="P392" s="31">
        <f t="shared" si="30"/>
        <v>21022730.209999997</v>
      </c>
      <c r="Q392" s="74"/>
    </row>
    <row r="393" spans="1:17" ht="15.6" customHeight="1">
      <c r="A393" s="36">
        <v>12</v>
      </c>
      <c r="B393" s="1">
        <v>8</v>
      </c>
      <c r="C393" s="36">
        <v>4</v>
      </c>
      <c r="D393" s="36" t="str">
        <f t="shared" si="31"/>
        <v>0141</v>
      </c>
      <c r="E393" s="36">
        <v>141</v>
      </c>
      <c r="F393" s="1" t="s">
        <v>255</v>
      </c>
      <c r="G393" s="1" t="s">
        <v>970</v>
      </c>
      <c r="H393" s="12">
        <v>242.2</v>
      </c>
      <c r="I393" s="12">
        <v>239.42000000000002</v>
      </c>
      <c r="J393" s="12">
        <v>239.3</v>
      </c>
      <c r="K393" s="31">
        <v>242.8</v>
      </c>
      <c r="L393" s="31">
        <v>229</v>
      </c>
      <c r="M393" s="31">
        <v>229</v>
      </c>
      <c r="N393" s="31">
        <v>233</v>
      </c>
      <c r="O393" s="31">
        <f t="shared" si="29"/>
        <v>229</v>
      </c>
      <c r="P393" s="31">
        <f t="shared" si="30"/>
        <v>238.00099999999864</v>
      </c>
      <c r="Q393" s="74"/>
    </row>
    <row r="394" spans="1:17" s="10" customFormat="1" ht="21" customHeight="1">
      <c r="A394" s="36">
        <v>14</v>
      </c>
      <c r="B394" s="21">
        <v>10</v>
      </c>
      <c r="C394" s="35">
        <v>6</v>
      </c>
      <c r="D394" s="35" t="str">
        <f t="shared" si="31"/>
        <v>0141</v>
      </c>
      <c r="E394" s="35">
        <v>141</v>
      </c>
      <c r="F394" s="21" t="s">
        <v>255</v>
      </c>
      <c r="G394" s="21" t="s">
        <v>653</v>
      </c>
      <c r="H394" s="13">
        <v>73889.029727497938</v>
      </c>
      <c r="I394" s="13">
        <v>74709.531367471383</v>
      </c>
      <c r="J394" s="13">
        <v>74760.230589218569</v>
      </c>
      <c r="K394" s="32">
        <v>76465.06252059307</v>
      </c>
      <c r="L394" s="32">
        <v>78192.010305676871</v>
      </c>
      <c r="M394" s="32">
        <v>81072.070524017472</v>
      </c>
      <c r="N394" s="32">
        <v>84324.047038626595</v>
      </c>
      <c r="O394" s="32">
        <f t="shared" si="29"/>
        <v>87580.810917030583</v>
      </c>
      <c r="P394" s="32">
        <f t="shared" si="30"/>
        <v>88330.428065428787</v>
      </c>
      <c r="Q394" s="74"/>
    </row>
    <row r="395" spans="1:17" ht="15.6" customHeight="1">
      <c r="A395" s="36">
        <v>13</v>
      </c>
      <c r="B395" s="1">
        <v>9</v>
      </c>
      <c r="C395" s="36">
        <v>5</v>
      </c>
      <c r="D395" s="36" t="str">
        <f t="shared" si="31"/>
        <v>0142</v>
      </c>
      <c r="E395" s="36">
        <v>142</v>
      </c>
      <c r="F395" s="1" t="s">
        <v>257</v>
      </c>
      <c r="G395" s="1" t="s">
        <v>657</v>
      </c>
      <c r="H395" s="12">
        <v>6961852</v>
      </c>
      <c r="I395" s="12">
        <v>7122167</v>
      </c>
      <c r="J395" s="12">
        <v>6925024</v>
      </c>
      <c r="K395" s="31">
        <v>6415645</v>
      </c>
      <c r="L395" s="31">
        <v>6595765</v>
      </c>
      <c r="M395" s="31">
        <v>6881656.29</v>
      </c>
      <c r="N395" s="31">
        <v>7040981</v>
      </c>
      <c r="O395" s="31">
        <f t="shared" ref="O395:O458" si="32">IFERROR(VLOOKUP($E395, summary, $B395, FALSE), 0)</f>
        <v>7167004.1500000004</v>
      </c>
      <c r="P395" s="31">
        <f t="shared" ref="P395:P458" si="33">IFERROR(VLOOKUP($E395, summary, $A395, FALSE), 0)</f>
        <v>7500907.1999999993</v>
      </c>
      <c r="Q395" s="74"/>
    </row>
    <row r="396" spans="1:17" ht="15.6" customHeight="1">
      <c r="A396" s="36">
        <v>12</v>
      </c>
      <c r="B396" s="1">
        <v>8</v>
      </c>
      <c r="C396" s="36">
        <v>4</v>
      </c>
      <c r="D396" s="36" t="str">
        <f t="shared" si="31"/>
        <v>0142</v>
      </c>
      <c r="E396" s="36">
        <v>142</v>
      </c>
      <c r="F396" s="1" t="s">
        <v>257</v>
      </c>
      <c r="G396" s="1" t="s">
        <v>970</v>
      </c>
      <c r="H396" s="12">
        <v>86.8</v>
      </c>
      <c r="I396" s="12">
        <v>85.2</v>
      </c>
      <c r="J396" s="12">
        <v>81.7</v>
      </c>
      <c r="K396" s="31">
        <v>83.7</v>
      </c>
      <c r="L396" s="31">
        <v>82.8</v>
      </c>
      <c r="M396" s="31">
        <v>82.1</v>
      </c>
      <c r="N396" s="31">
        <v>79.5</v>
      </c>
      <c r="O396" s="31">
        <f t="shared" si="32"/>
        <v>78.2</v>
      </c>
      <c r="P396" s="31">
        <f t="shared" si="33"/>
        <v>83.399000000000342</v>
      </c>
      <c r="Q396" s="74"/>
    </row>
    <row r="397" spans="1:17" s="10" customFormat="1" ht="21" customHeight="1">
      <c r="A397" s="36">
        <v>14</v>
      </c>
      <c r="B397" s="21">
        <v>10</v>
      </c>
      <c r="C397" s="35">
        <v>6</v>
      </c>
      <c r="D397" s="35" t="str">
        <f t="shared" si="31"/>
        <v>0142</v>
      </c>
      <c r="E397" s="35">
        <v>142</v>
      </c>
      <c r="F397" s="21" t="s">
        <v>257</v>
      </c>
      <c r="G397" s="21" t="s">
        <v>653</v>
      </c>
      <c r="H397" s="13">
        <v>80205.66820276498</v>
      </c>
      <c r="I397" s="13">
        <v>83593.509389671352</v>
      </c>
      <c r="J397" s="13">
        <v>84761.615667074657</v>
      </c>
      <c r="K397" s="32">
        <v>76650.477897252087</v>
      </c>
      <c r="L397" s="32">
        <v>79658.997584541066</v>
      </c>
      <c r="M397" s="32">
        <v>83820.41766138855</v>
      </c>
      <c r="N397" s="32">
        <v>88565.798742138359</v>
      </c>
      <c r="O397" s="32">
        <f t="shared" si="32"/>
        <v>91649.669437340155</v>
      </c>
      <c r="P397" s="32">
        <f t="shared" si="33"/>
        <v>89940.013669228269</v>
      </c>
      <c r="Q397" s="74"/>
    </row>
    <row r="398" spans="1:17" ht="15.6" customHeight="1">
      <c r="A398" s="36">
        <v>13</v>
      </c>
      <c r="B398" s="1">
        <v>9</v>
      </c>
      <c r="C398" s="36">
        <v>5</v>
      </c>
      <c r="D398" s="36" t="str">
        <f t="shared" si="31"/>
        <v>0144</v>
      </c>
      <c r="E398" s="36">
        <v>144</v>
      </c>
      <c r="F398" s="1" t="s">
        <v>259</v>
      </c>
      <c r="G398" s="1" t="s">
        <v>657</v>
      </c>
      <c r="H398" s="12">
        <v>9882873.9800000004</v>
      </c>
      <c r="I398" s="12">
        <v>10884302.529999999</v>
      </c>
      <c r="J398" s="12">
        <v>11304062.199999999</v>
      </c>
      <c r="K398" s="31">
        <v>11698221.9</v>
      </c>
      <c r="L398" s="31">
        <v>11954230</v>
      </c>
      <c r="M398" s="31">
        <v>12348076.65</v>
      </c>
      <c r="N398" s="31">
        <v>12891496</v>
      </c>
      <c r="O398" s="31">
        <f t="shared" si="32"/>
        <v>13322349</v>
      </c>
      <c r="P398" s="31">
        <f t="shared" si="33"/>
        <v>14350268</v>
      </c>
      <c r="Q398" s="74"/>
    </row>
    <row r="399" spans="1:17" ht="15.6" customHeight="1">
      <c r="A399" s="36">
        <v>12</v>
      </c>
      <c r="B399" s="1">
        <v>8</v>
      </c>
      <c r="C399" s="36">
        <v>4</v>
      </c>
      <c r="D399" s="36" t="str">
        <f t="shared" si="31"/>
        <v>0144</v>
      </c>
      <c r="E399" s="36">
        <v>144</v>
      </c>
      <c r="F399" s="1" t="s">
        <v>259</v>
      </c>
      <c r="G399" s="1" t="s">
        <v>970</v>
      </c>
      <c r="H399" s="12">
        <v>143.80000000000001</v>
      </c>
      <c r="I399" s="12">
        <v>158.69999999999999</v>
      </c>
      <c r="J399" s="12">
        <v>163.19999999999999</v>
      </c>
      <c r="K399" s="31">
        <v>158.80000000000001</v>
      </c>
      <c r="L399" s="31">
        <v>153.9</v>
      </c>
      <c r="M399" s="31">
        <v>156.1</v>
      </c>
      <c r="N399" s="31">
        <v>154.1</v>
      </c>
      <c r="O399" s="31">
        <f t="shared" si="32"/>
        <v>157</v>
      </c>
      <c r="P399" s="31">
        <f t="shared" si="33"/>
        <v>164.58999999999963</v>
      </c>
      <c r="Q399" s="74"/>
    </row>
    <row r="400" spans="1:17" s="10" customFormat="1" ht="21" customHeight="1">
      <c r="A400" s="36">
        <v>14</v>
      </c>
      <c r="B400" s="21">
        <v>10</v>
      </c>
      <c r="C400" s="35">
        <v>6</v>
      </c>
      <c r="D400" s="35" t="str">
        <f t="shared" si="31"/>
        <v>0144</v>
      </c>
      <c r="E400" s="35">
        <v>144</v>
      </c>
      <c r="F400" s="21" t="s">
        <v>259</v>
      </c>
      <c r="G400" s="21" t="s">
        <v>653</v>
      </c>
      <c r="H400" s="13">
        <v>68726.522809457572</v>
      </c>
      <c r="I400" s="13">
        <v>68584.136925015759</v>
      </c>
      <c r="J400" s="13">
        <v>69265.087009803916</v>
      </c>
      <c r="K400" s="32">
        <v>73666.384760705288</v>
      </c>
      <c r="L400" s="32">
        <v>77675.308641975309</v>
      </c>
      <c r="M400" s="32">
        <v>79103.630044843056</v>
      </c>
      <c r="N400" s="32">
        <v>83656.690460739788</v>
      </c>
      <c r="O400" s="32">
        <f t="shared" si="32"/>
        <v>84855.726114649675</v>
      </c>
      <c r="P400" s="32">
        <f t="shared" si="33"/>
        <v>87187.970107540139</v>
      </c>
      <c r="Q400" s="74"/>
    </row>
    <row r="401" spans="1:17" ht="15.6" customHeight="1">
      <c r="A401" s="36">
        <v>13</v>
      </c>
      <c r="B401" s="1">
        <v>9</v>
      </c>
      <c r="C401" s="36">
        <v>5</v>
      </c>
      <c r="D401" s="36" t="str">
        <f t="shared" si="31"/>
        <v>0690</v>
      </c>
      <c r="E401" s="36">
        <v>690</v>
      </c>
      <c r="F401" s="1" t="s">
        <v>261</v>
      </c>
      <c r="G401" s="1" t="s">
        <v>657</v>
      </c>
      <c r="H401" s="12">
        <v>8781464</v>
      </c>
      <c r="I401" s="12">
        <v>9334179</v>
      </c>
      <c r="J401" s="12">
        <v>9581647.5099999998</v>
      </c>
      <c r="K401" s="31">
        <v>9630536.4899999984</v>
      </c>
      <c r="L401" s="31">
        <v>10006289.930000002</v>
      </c>
      <c r="M401" s="31">
        <v>10754915.689999999</v>
      </c>
      <c r="N401" s="31">
        <v>11275963.310000001</v>
      </c>
      <c r="O401" s="31">
        <f t="shared" si="32"/>
        <v>11637997.559999999</v>
      </c>
      <c r="P401" s="31">
        <f t="shared" si="33"/>
        <v>12472978.060000001</v>
      </c>
      <c r="Q401" s="74"/>
    </row>
    <row r="402" spans="1:17" ht="15.6" customHeight="1">
      <c r="A402" s="36">
        <v>12</v>
      </c>
      <c r="B402" s="1">
        <v>8</v>
      </c>
      <c r="C402" s="36">
        <v>4</v>
      </c>
      <c r="D402" s="36" t="str">
        <f t="shared" si="31"/>
        <v>0690</v>
      </c>
      <c r="E402" s="36">
        <v>690</v>
      </c>
      <c r="F402" s="1" t="s">
        <v>261</v>
      </c>
      <c r="G402" s="1" t="s">
        <v>970</v>
      </c>
      <c r="H402" s="12">
        <v>127.1</v>
      </c>
      <c r="I402" s="12">
        <v>129.5</v>
      </c>
      <c r="J402" s="12">
        <v>130.5</v>
      </c>
      <c r="K402" s="31">
        <v>127.1</v>
      </c>
      <c r="L402" s="31">
        <v>132.70000000000002</v>
      </c>
      <c r="M402" s="31">
        <v>135.80000000000001</v>
      </c>
      <c r="N402" s="31">
        <v>132.9</v>
      </c>
      <c r="O402" s="31">
        <f t="shared" si="32"/>
        <v>135.1</v>
      </c>
      <c r="P402" s="31">
        <f t="shared" si="33"/>
        <v>125.13700000000027</v>
      </c>
      <c r="Q402" s="74"/>
    </row>
    <row r="403" spans="1:17" s="10" customFormat="1" ht="21" customHeight="1">
      <c r="A403" s="36">
        <v>14</v>
      </c>
      <c r="B403" s="21">
        <v>10</v>
      </c>
      <c r="C403" s="35">
        <v>6</v>
      </c>
      <c r="D403" s="35" t="str">
        <f t="shared" si="31"/>
        <v>0690</v>
      </c>
      <c r="E403" s="35">
        <v>690</v>
      </c>
      <c r="F403" s="21" t="s">
        <v>261</v>
      </c>
      <c r="G403" s="21" t="s">
        <v>653</v>
      </c>
      <c r="H403" s="13">
        <v>69090.983477576709</v>
      </c>
      <c r="I403" s="13">
        <v>72078.602316602322</v>
      </c>
      <c r="J403" s="13">
        <v>73422.586283524899</v>
      </c>
      <c r="K403" s="32">
        <v>75771.333516915809</v>
      </c>
      <c r="L403" s="32">
        <v>75405.349886963071</v>
      </c>
      <c r="M403" s="32">
        <v>79196.728203240054</v>
      </c>
      <c r="N403" s="32">
        <v>84845.4726109857</v>
      </c>
      <c r="O403" s="32">
        <f t="shared" si="32"/>
        <v>86143.579274611388</v>
      </c>
      <c r="P403" s="32">
        <f t="shared" si="33"/>
        <v>99674.581139071364</v>
      </c>
      <c r="Q403" s="74"/>
    </row>
    <row r="404" spans="1:17" ht="15.6" customHeight="1">
      <c r="A404" s="36">
        <v>13</v>
      </c>
      <c r="B404" s="1">
        <v>9</v>
      </c>
      <c r="C404" s="36">
        <v>5</v>
      </c>
      <c r="D404" s="36" t="str">
        <f t="shared" si="31"/>
        <v>0145</v>
      </c>
      <c r="E404" s="36">
        <v>145</v>
      </c>
      <c r="F404" s="1" t="s">
        <v>263</v>
      </c>
      <c r="G404" s="1" t="s">
        <v>657</v>
      </c>
      <c r="H404" s="12">
        <v>4479519.43</v>
      </c>
      <c r="I404" s="12">
        <v>4609805.87</v>
      </c>
      <c r="J404" s="12">
        <v>4948146.34</v>
      </c>
      <c r="K404" s="31">
        <v>5048891.75</v>
      </c>
      <c r="L404" s="31">
        <v>5205359.43</v>
      </c>
      <c r="M404" s="31">
        <v>5528984.0500000007</v>
      </c>
      <c r="N404" s="31">
        <v>5649669.6799999997</v>
      </c>
      <c r="O404" s="31">
        <f t="shared" si="32"/>
        <v>5939453.5800000001</v>
      </c>
      <c r="P404" s="31">
        <f t="shared" si="33"/>
        <v>6263377.1400000006</v>
      </c>
      <c r="Q404" s="74"/>
    </row>
    <row r="405" spans="1:17" ht="15.6" customHeight="1">
      <c r="A405" s="36">
        <v>12</v>
      </c>
      <c r="B405" s="1">
        <v>8</v>
      </c>
      <c r="C405" s="36">
        <v>4</v>
      </c>
      <c r="D405" s="36" t="str">
        <f t="shared" si="31"/>
        <v>0145</v>
      </c>
      <c r="E405" s="36">
        <v>145</v>
      </c>
      <c r="F405" s="1" t="s">
        <v>263</v>
      </c>
      <c r="G405" s="1" t="s">
        <v>970</v>
      </c>
      <c r="H405" s="12">
        <v>67.3</v>
      </c>
      <c r="I405" s="12">
        <v>63.9</v>
      </c>
      <c r="J405" s="12">
        <v>69.900000000000006</v>
      </c>
      <c r="K405" s="31">
        <v>69.2</v>
      </c>
      <c r="L405" s="31">
        <v>73.2</v>
      </c>
      <c r="M405" s="31">
        <v>68.2</v>
      </c>
      <c r="N405" s="31">
        <v>64</v>
      </c>
      <c r="O405" s="31" t="str">
        <f t="shared" si="32"/>
        <v>-</v>
      </c>
      <c r="P405" s="31">
        <f t="shared" si="33"/>
        <v>78.300000000000097</v>
      </c>
      <c r="Q405" s="74"/>
    </row>
    <row r="406" spans="1:17" s="10" customFormat="1" ht="21" customHeight="1">
      <c r="A406" s="36">
        <v>14</v>
      </c>
      <c r="B406" s="21">
        <v>10</v>
      </c>
      <c r="C406" s="35">
        <v>6</v>
      </c>
      <c r="D406" s="35" t="str">
        <f t="shared" ref="D406:D469" si="34">"0"&amp;E406</f>
        <v>0145</v>
      </c>
      <c r="E406" s="35">
        <v>145</v>
      </c>
      <c r="F406" s="21" t="s">
        <v>263</v>
      </c>
      <c r="G406" s="21" t="s">
        <v>653</v>
      </c>
      <c r="H406" s="13">
        <v>66560.467013372952</v>
      </c>
      <c r="I406" s="13">
        <v>72140.936932707365</v>
      </c>
      <c r="J406" s="13">
        <v>70788.931902718163</v>
      </c>
      <c r="K406" s="32">
        <v>72960.863439306355</v>
      </c>
      <c r="L406" s="32">
        <v>71111.467622950819</v>
      </c>
      <c r="M406" s="32">
        <v>81070.147360703821</v>
      </c>
      <c r="N406" s="32">
        <v>88276.088749999995</v>
      </c>
      <c r="O406" s="32" t="str">
        <f t="shared" si="32"/>
        <v>-</v>
      </c>
      <c r="P406" s="32">
        <f t="shared" si="33"/>
        <v>79992.045210727883</v>
      </c>
      <c r="Q406" s="74"/>
    </row>
    <row r="407" spans="1:17" ht="15.6" customHeight="1">
      <c r="A407" s="36">
        <v>13</v>
      </c>
      <c r="B407" s="1">
        <v>9</v>
      </c>
      <c r="C407" s="36">
        <v>5</v>
      </c>
      <c r="D407" s="36" t="str">
        <f t="shared" si="34"/>
        <v>0148</v>
      </c>
      <c r="E407" s="36">
        <v>148</v>
      </c>
      <c r="F407" s="1" t="s">
        <v>265</v>
      </c>
      <c r="G407" s="1" t="s">
        <v>657</v>
      </c>
      <c r="H407" s="12">
        <v>1264229</v>
      </c>
      <c r="I407" s="12">
        <v>1136915</v>
      </c>
      <c r="J407" s="12">
        <v>1226440.53</v>
      </c>
      <c r="K407" s="31">
        <v>1243378.3899999999</v>
      </c>
      <c r="L407" s="31" t="s">
        <v>1189</v>
      </c>
      <c r="M407" s="31" t="s">
        <v>1189</v>
      </c>
      <c r="N407" s="31" t="s">
        <v>1189</v>
      </c>
      <c r="O407" s="31" t="str">
        <f t="shared" si="32"/>
        <v>-</v>
      </c>
      <c r="P407" s="31" t="str">
        <f t="shared" si="33"/>
        <v/>
      </c>
      <c r="Q407" s="74"/>
    </row>
    <row r="408" spans="1:17" ht="15.6" customHeight="1">
      <c r="A408" s="36">
        <v>12</v>
      </c>
      <c r="B408" s="1">
        <v>8</v>
      </c>
      <c r="C408" s="36">
        <v>4</v>
      </c>
      <c r="D408" s="36" t="str">
        <f t="shared" si="34"/>
        <v>0148</v>
      </c>
      <c r="E408" s="36">
        <v>148</v>
      </c>
      <c r="F408" s="1" t="s">
        <v>265</v>
      </c>
      <c r="G408" s="1" t="s">
        <v>970</v>
      </c>
      <c r="H408" s="12">
        <v>21.7</v>
      </c>
      <c r="I408" s="12">
        <v>16.100000000000001</v>
      </c>
      <c r="J408" s="12">
        <v>19</v>
      </c>
      <c r="K408" s="31">
        <v>19.7</v>
      </c>
      <c r="L408" s="31" t="s">
        <v>1189</v>
      </c>
      <c r="M408" s="31" t="s">
        <v>1189</v>
      </c>
      <c r="N408" s="31" t="s">
        <v>1189</v>
      </c>
      <c r="O408" s="31" t="str">
        <f t="shared" si="32"/>
        <v>-</v>
      </c>
      <c r="P408" s="31" t="str">
        <f t="shared" si="33"/>
        <v>-</v>
      </c>
      <c r="Q408" s="74"/>
    </row>
    <row r="409" spans="1:17" s="10" customFormat="1" ht="21" customHeight="1">
      <c r="A409" s="36">
        <v>14</v>
      </c>
      <c r="B409" s="21">
        <v>10</v>
      </c>
      <c r="C409" s="35">
        <v>6</v>
      </c>
      <c r="D409" s="35" t="str">
        <f t="shared" si="34"/>
        <v>0148</v>
      </c>
      <c r="E409" s="35">
        <v>148</v>
      </c>
      <c r="F409" s="21" t="s">
        <v>265</v>
      </c>
      <c r="G409" s="21" t="s">
        <v>653</v>
      </c>
      <c r="H409" s="13">
        <v>58259.400921658991</v>
      </c>
      <c r="I409" s="13">
        <v>70615.83850931676</v>
      </c>
      <c r="J409" s="13">
        <v>64549.501578947369</v>
      </c>
      <c r="K409" s="32">
        <v>63115.654314720807</v>
      </c>
      <c r="L409" s="32" t="s">
        <v>1189</v>
      </c>
      <c r="M409" s="32" t="s">
        <v>1189</v>
      </c>
      <c r="N409" s="32" t="s">
        <v>1189</v>
      </c>
      <c r="O409" s="32" t="str">
        <f t="shared" si="32"/>
        <v>-</v>
      </c>
      <c r="P409" s="32" t="str">
        <f t="shared" si="33"/>
        <v>-</v>
      </c>
      <c r="Q409" s="74"/>
    </row>
    <row r="410" spans="1:17" ht="15.6" customHeight="1">
      <c r="A410" s="36">
        <v>13</v>
      </c>
      <c r="B410" s="1">
        <v>9</v>
      </c>
      <c r="C410" s="36">
        <v>5</v>
      </c>
      <c r="D410" s="36" t="str">
        <f t="shared" si="34"/>
        <v>0149</v>
      </c>
      <c r="E410" s="36">
        <v>149</v>
      </c>
      <c r="F410" s="1" t="s">
        <v>267</v>
      </c>
      <c r="G410" s="1" t="s">
        <v>657</v>
      </c>
      <c r="H410" s="12">
        <v>72916951.439999983</v>
      </c>
      <c r="I410" s="12">
        <v>72982375.199999988</v>
      </c>
      <c r="J410" s="12">
        <v>72350157.359999999</v>
      </c>
      <c r="K410" s="31">
        <v>75506522.439999998</v>
      </c>
      <c r="L410" s="31">
        <v>78736882.799999997</v>
      </c>
      <c r="M410" s="31">
        <v>77864114.129999995</v>
      </c>
      <c r="N410" s="31">
        <v>83801771.179999992</v>
      </c>
      <c r="O410" s="31">
        <f t="shared" si="32"/>
        <v>86208532.400000006</v>
      </c>
      <c r="P410" s="31">
        <f t="shared" si="33"/>
        <v>93360993.670000002</v>
      </c>
      <c r="Q410" s="74"/>
    </row>
    <row r="411" spans="1:17" ht="15.6" customHeight="1">
      <c r="A411" s="36">
        <v>12</v>
      </c>
      <c r="B411" s="1">
        <v>8</v>
      </c>
      <c r="C411" s="36">
        <v>4</v>
      </c>
      <c r="D411" s="36" t="str">
        <f t="shared" si="34"/>
        <v>0149</v>
      </c>
      <c r="E411" s="36">
        <v>149</v>
      </c>
      <c r="F411" s="1" t="s">
        <v>267</v>
      </c>
      <c r="G411" s="1" t="s">
        <v>970</v>
      </c>
      <c r="H411" s="12">
        <v>1028.8579999999999</v>
      </c>
      <c r="I411" s="12">
        <v>1060.008</v>
      </c>
      <c r="J411" s="12">
        <v>1036.6120000000001</v>
      </c>
      <c r="K411" s="31">
        <v>1085.904</v>
      </c>
      <c r="L411" s="31">
        <v>1055.3</v>
      </c>
      <c r="M411" s="31">
        <v>1118.8</v>
      </c>
      <c r="N411" s="31">
        <v>1123.3</v>
      </c>
      <c r="O411" s="31">
        <f t="shared" si="32"/>
        <v>1123.8</v>
      </c>
      <c r="P411" s="31">
        <f t="shared" si="33"/>
        <v>1118.9860000000567</v>
      </c>
      <c r="Q411" s="74"/>
    </row>
    <row r="412" spans="1:17" s="10" customFormat="1" ht="21" customHeight="1">
      <c r="A412" s="36">
        <v>14</v>
      </c>
      <c r="B412" s="21">
        <v>10</v>
      </c>
      <c r="C412" s="35">
        <v>6</v>
      </c>
      <c r="D412" s="35" t="str">
        <f t="shared" si="34"/>
        <v>0149</v>
      </c>
      <c r="E412" s="35">
        <v>149</v>
      </c>
      <c r="F412" s="21" t="s">
        <v>267</v>
      </c>
      <c r="G412" s="21" t="s">
        <v>653</v>
      </c>
      <c r="H412" s="13">
        <v>70871.734913855937</v>
      </c>
      <c r="I412" s="13">
        <v>68850.777729979382</v>
      </c>
      <c r="J412" s="13">
        <v>69794.829077803457</v>
      </c>
      <c r="K412" s="32">
        <v>69533.331160028873</v>
      </c>
      <c r="L412" s="32">
        <v>74610.900028427932</v>
      </c>
      <c r="M412" s="32">
        <v>69596.097720772261</v>
      </c>
      <c r="N412" s="32">
        <v>74603.196991008634</v>
      </c>
      <c r="O412" s="32">
        <f t="shared" si="32"/>
        <v>76711.632318917967</v>
      </c>
      <c r="P412" s="32">
        <f t="shared" si="33"/>
        <v>83433.567238549251</v>
      </c>
      <c r="Q412" s="74"/>
    </row>
    <row r="413" spans="1:17" ht="15.6" customHeight="1">
      <c r="A413" s="36">
        <v>13</v>
      </c>
      <c r="B413" s="1">
        <v>9</v>
      </c>
      <c r="C413" s="36">
        <v>5</v>
      </c>
      <c r="D413" s="36" t="str">
        <f t="shared" si="34"/>
        <v>0150</v>
      </c>
      <c r="E413" s="36">
        <v>150</v>
      </c>
      <c r="F413" s="1" t="s">
        <v>269</v>
      </c>
      <c r="G413" s="1" t="s">
        <v>657</v>
      </c>
      <c r="H413" s="12">
        <v>4546268.3099999996</v>
      </c>
      <c r="I413" s="12">
        <v>4620981.07</v>
      </c>
      <c r="J413" s="12">
        <v>4667272.3100000005</v>
      </c>
      <c r="K413" s="31">
        <v>4737310.8899999997</v>
      </c>
      <c r="L413" s="31">
        <v>4915863.8499999996</v>
      </c>
      <c r="M413" s="31">
        <v>4880813.32</v>
      </c>
      <c r="N413" s="31">
        <v>5322081</v>
      </c>
      <c r="O413" s="31">
        <f t="shared" si="32"/>
        <v>5037326.1800000006</v>
      </c>
      <c r="P413" s="31">
        <f t="shared" si="33"/>
        <v>5686885</v>
      </c>
      <c r="Q413" s="74"/>
    </row>
    <row r="414" spans="1:17" ht="15.6" customHeight="1">
      <c r="A414" s="36">
        <v>12</v>
      </c>
      <c r="B414" s="1">
        <v>8</v>
      </c>
      <c r="C414" s="36">
        <v>4</v>
      </c>
      <c r="D414" s="36" t="str">
        <f t="shared" si="34"/>
        <v>0150</v>
      </c>
      <c r="E414" s="36">
        <v>150</v>
      </c>
      <c r="F414" s="1" t="s">
        <v>269</v>
      </c>
      <c r="G414" s="1" t="s">
        <v>970</v>
      </c>
      <c r="H414" s="12">
        <v>70.801000000000002</v>
      </c>
      <c r="I414" s="12">
        <v>71.5</v>
      </c>
      <c r="J414" s="12">
        <v>62.5</v>
      </c>
      <c r="K414" s="31">
        <v>69.900000000000006</v>
      </c>
      <c r="L414" s="31">
        <v>70.099999999999994</v>
      </c>
      <c r="M414" s="31">
        <v>71.2</v>
      </c>
      <c r="N414" s="31">
        <v>73.5</v>
      </c>
      <c r="O414" s="31">
        <f t="shared" si="32"/>
        <v>72.5</v>
      </c>
      <c r="P414" s="31">
        <f t="shared" si="33"/>
        <v>71.300000000000068</v>
      </c>
      <c r="Q414" s="74"/>
    </row>
    <row r="415" spans="1:17" s="10" customFormat="1" ht="21" customHeight="1">
      <c r="A415" s="36">
        <v>14</v>
      </c>
      <c r="B415" s="21">
        <v>10</v>
      </c>
      <c r="C415" s="35">
        <v>6</v>
      </c>
      <c r="D415" s="35" t="str">
        <f t="shared" si="34"/>
        <v>0150</v>
      </c>
      <c r="E415" s="35">
        <v>150</v>
      </c>
      <c r="F415" s="21" t="s">
        <v>269</v>
      </c>
      <c r="G415" s="21" t="s">
        <v>653</v>
      </c>
      <c r="H415" s="13">
        <v>64211.922289233196</v>
      </c>
      <c r="I415" s="13">
        <v>64629.105874125875</v>
      </c>
      <c r="J415" s="13">
        <v>74676.356960000005</v>
      </c>
      <c r="K415" s="32">
        <v>67772.687982832605</v>
      </c>
      <c r="L415" s="32">
        <v>70126.445791726102</v>
      </c>
      <c r="M415" s="32">
        <v>68550.748876404497</v>
      </c>
      <c r="N415" s="32">
        <v>72409.265306122456</v>
      </c>
      <c r="O415" s="32">
        <f t="shared" si="32"/>
        <v>69480.361103448289</v>
      </c>
      <c r="P415" s="32">
        <f t="shared" si="33"/>
        <v>79759.957924263595</v>
      </c>
      <c r="Q415" s="74"/>
    </row>
    <row r="416" spans="1:17" ht="15.6" customHeight="1">
      <c r="A416" s="36">
        <v>13</v>
      </c>
      <c r="B416" s="1">
        <v>9</v>
      </c>
      <c r="C416" s="36">
        <v>5</v>
      </c>
      <c r="D416" s="36" t="str">
        <f t="shared" si="34"/>
        <v>0151</v>
      </c>
      <c r="E416" s="36">
        <v>151</v>
      </c>
      <c r="F416" s="1" t="s">
        <v>271</v>
      </c>
      <c r="G416" s="1" t="s">
        <v>657</v>
      </c>
      <c r="H416" s="12">
        <v>7683225.0000000009</v>
      </c>
      <c r="I416" s="12">
        <v>7831205</v>
      </c>
      <c r="J416" s="12">
        <v>8106891</v>
      </c>
      <c r="K416" s="31">
        <v>7966635.21</v>
      </c>
      <c r="L416" s="31">
        <v>8531550</v>
      </c>
      <c r="M416" s="31">
        <v>8698883.9899999984</v>
      </c>
      <c r="N416" s="31">
        <v>8015805.7999999989</v>
      </c>
      <c r="O416" s="31">
        <f t="shared" si="32"/>
        <v>8217515.2500000009</v>
      </c>
      <c r="P416" s="31">
        <f t="shared" si="33"/>
        <v>8040908</v>
      </c>
      <c r="Q416" s="74"/>
    </row>
    <row r="417" spans="1:17" ht="15.6" customHeight="1">
      <c r="A417" s="36">
        <v>12</v>
      </c>
      <c r="B417" s="1">
        <v>8</v>
      </c>
      <c r="C417" s="36">
        <v>4</v>
      </c>
      <c r="D417" s="36" t="str">
        <f t="shared" si="34"/>
        <v>0151</v>
      </c>
      <c r="E417" s="36">
        <v>151</v>
      </c>
      <c r="F417" s="1" t="s">
        <v>271</v>
      </c>
      <c r="G417" s="1" t="s">
        <v>970</v>
      </c>
      <c r="H417" s="12">
        <v>105.6</v>
      </c>
      <c r="I417" s="12">
        <v>104.7</v>
      </c>
      <c r="J417" s="12">
        <v>109.4</v>
      </c>
      <c r="K417" s="31">
        <v>111.4</v>
      </c>
      <c r="L417" s="31">
        <v>113.2</v>
      </c>
      <c r="M417" s="31">
        <v>105.1</v>
      </c>
      <c r="N417" s="31">
        <v>100.9</v>
      </c>
      <c r="O417" s="31">
        <f t="shared" si="32"/>
        <v>100.10000000000001</v>
      </c>
      <c r="P417" s="31">
        <f t="shared" si="33"/>
        <v>105.0150000000003</v>
      </c>
      <c r="Q417" s="74"/>
    </row>
    <row r="418" spans="1:17" s="10" customFormat="1" ht="21" customHeight="1">
      <c r="A418" s="36">
        <v>14</v>
      </c>
      <c r="B418" s="21">
        <v>10</v>
      </c>
      <c r="C418" s="35">
        <v>6</v>
      </c>
      <c r="D418" s="35" t="str">
        <f t="shared" si="34"/>
        <v>0151</v>
      </c>
      <c r="E418" s="35">
        <v>151</v>
      </c>
      <c r="F418" s="21" t="s">
        <v>271</v>
      </c>
      <c r="G418" s="21" t="s">
        <v>653</v>
      </c>
      <c r="H418" s="13">
        <v>72757.812500000015</v>
      </c>
      <c r="I418" s="13">
        <v>74796.6093600764</v>
      </c>
      <c r="J418" s="13">
        <v>74103.208409506391</v>
      </c>
      <c r="K418" s="32">
        <v>71513.781059245957</v>
      </c>
      <c r="L418" s="32">
        <v>75367.049469964666</v>
      </c>
      <c r="M418" s="32">
        <v>82767.68782112273</v>
      </c>
      <c r="N418" s="32">
        <v>79443.070366699685</v>
      </c>
      <c r="O418" s="32">
        <f t="shared" si="32"/>
        <v>82093.059440559446</v>
      </c>
      <c r="P418" s="32">
        <f t="shared" si="33"/>
        <v>76569.137742227089</v>
      </c>
      <c r="Q418" s="74"/>
    </row>
    <row r="419" spans="1:17" ht="15.6" customHeight="1">
      <c r="A419" s="36">
        <v>13</v>
      </c>
      <c r="B419" s="1">
        <v>9</v>
      </c>
      <c r="C419" s="36">
        <v>5</v>
      </c>
      <c r="D419" s="36" t="str">
        <f t="shared" si="34"/>
        <v>0152</v>
      </c>
      <c r="E419" s="36">
        <v>152</v>
      </c>
      <c r="F419" s="1" t="s">
        <v>273</v>
      </c>
      <c r="G419" s="1" t="s">
        <v>657</v>
      </c>
      <c r="H419" s="12">
        <v>5654626.8499999996</v>
      </c>
      <c r="I419" s="12">
        <v>5756690.9699999997</v>
      </c>
      <c r="J419" s="12">
        <v>6006625.3400000008</v>
      </c>
      <c r="K419" s="31">
        <v>6204377.1999999993</v>
      </c>
      <c r="L419" s="31">
        <v>6117632.6599999992</v>
      </c>
      <c r="M419" s="31">
        <v>6333374</v>
      </c>
      <c r="N419" s="31">
        <v>6632431.7999999998</v>
      </c>
      <c r="O419" s="31">
        <f t="shared" si="32"/>
        <v>6620605.5</v>
      </c>
      <c r="P419" s="31">
        <f t="shared" si="33"/>
        <v>6725690.0899999999</v>
      </c>
      <c r="Q419" s="74"/>
    </row>
    <row r="420" spans="1:17" ht="15.6" customHeight="1">
      <c r="A420" s="36">
        <v>12</v>
      </c>
      <c r="B420" s="1">
        <v>8</v>
      </c>
      <c r="C420" s="36">
        <v>4</v>
      </c>
      <c r="D420" s="36" t="str">
        <f t="shared" si="34"/>
        <v>0152</v>
      </c>
      <c r="E420" s="36">
        <v>152</v>
      </c>
      <c r="F420" s="1" t="s">
        <v>273</v>
      </c>
      <c r="G420" s="1" t="s">
        <v>970</v>
      </c>
      <c r="H420" s="12">
        <v>78.3</v>
      </c>
      <c r="I420" s="12">
        <v>79.400000000000006</v>
      </c>
      <c r="J420" s="12">
        <v>80.599999999999994</v>
      </c>
      <c r="K420" s="31">
        <v>79.900000000000006</v>
      </c>
      <c r="L420" s="31">
        <v>76.5</v>
      </c>
      <c r="M420" s="31">
        <v>79.5</v>
      </c>
      <c r="N420" s="31">
        <v>78.400000000000006</v>
      </c>
      <c r="O420" s="31">
        <f t="shared" si="32"/>
        <v>79.100000000000009</v>
      </c>
      <c r="P420" s="31">
        <f t="shared" si="33"/>
        <v>84.899000000000115</v>
      </c>
      <c r="Q420" s="74"/>
    </row>
    <row r="421" spans="1:17" s="10" customFormat="1" ht="21" customHeight="1">
      <c r="A421" s="36">
        <v>14</v>
      </c>
      <c r="B421" s="21">
        <v>10</v>
      </c>
      <c r="C421" s="35">
        <v>6</v>
      </c>
      <c r="D421" s="35" t="str">
        <f t="shared" si="34"/>
        <v>0152</v>
      </c>
      <c r="E421" s="35">
        <v>152</v>
      </c>
      <c r="F421" s="21" t="s">
        <v>273</v>
      </c>
      <c r="G421" s="21" t="s">
        <v>653</v>
      </c>
      <c r="H421" s="13">
        <v>72217.456577266916</v>
      </c>
      <c r="I421" s="13">
        <v>72502.405163727948</v>
      </c>
      <c r="J421" s="13">
        <v>74523.887593052117</v>
      </c>
      <c r="K421" s="32">
        <v>77651.779724655804</v>
      </c>
      <c r="L421" s="32">
        <v>79969.054379084962</v>
      </c>
      <c r="M421" s="32">
        <v>79665.081761006295</v>
      </c>
      <c r="N421" s="32">
        <v>84597.344387755089</v>
      </c>
      <c r="O421" s="32">
        <f t="shared" si="32"/>
        <v>83699.184576485452</v>
      </c>
      <c r="P421" s="32">
        <f t="shared" si="33"/>
        <v>79219.897643081669</v>
      </c>
      <c r="Q421" s="74"/>
    </row>
    <row r="422" spans="1:17" ht="15.6" customHeight="1">
      <c r="A422" s="36">
        <v>13</v>
      </c>
      <c r="B422" s="1">
        <v>9</v>
      </c>
      <c r="C422" s="36">
        <v>5</v>
      </c>
      <c r="D422" s="36" t="str">
        <f t="shared" si="34"/>
        <v>0153</v>
      </c>
      <c r="E422" s="36">
        <v>153</v>
      </c>
      <c r="F422" s="1" t="s">
        <v>275</v>
      </c>
      <c r="G422" s="1" t="s">
        <v>657</v>
      </c>
      <c r="H422" s="12">
        <v>30250779</v>
      </c>
      <c r="I422" s="12">
        <v>31121902</v>
      </c>
      <c r="J422" s="12">
        <v>31896000</v>
      </c>
      <c r="K422" s="31">
        <v>32031332</v>
      </c>
      <c r="L422" s="31">
        <v>32800267</v>
      </c>
      <c r="M422" s="31">
        <v>33152962</v>
      </c>
      <c r="N422" s="31">
        <v>31293360.600000001</v>
      </c>
      <c r="O422" s="31">
        <f t="shared" si="32"/>
        <v>35341219.240000002</v>
      </c>
      <c r="P422" s="31">
        <f t="shared" si="33"/>
        <v>36846149.210000001</v>
      </c>
      <c r="Q422" s="74"/>
    </row>
    <row r="423" spans="1:17" ht="15.6" customHeight="1">
      <c r="A423" s="36">
        <v>12</v>
      </c>
      <c r="B423" s="1">
        <v>8</v>
      </c>
      <c r="C423" s="36">
        <v>4</v>
      </c>
      <c r="D423" s="36" t="str">
        <f t="shared" si="34"/>
        <v>0153</v>
      </c>
      <c r="E423" s="36">
        <v>153</v>
      </c>
      <c r="F423" s="1" t="s">
        <v>275</v>
      </c>
      <c r="G423" s="1" t="s">
        <v>970</v>
      </c>
      <c r="H423" s="12">
        <v>441.1</v>
      </c>
      <c r="I423" s="12">
        <v>452.5</v>
      </c>
      <c r="J423" s="12">
        <v>450.00400000000002</v>
      </c>
      <c r="K423" s="31">
        <v>419</v>
      </c>
      <c r="L423" s="31">
        <v>439.2</v>
      </c>
      <c r="M423" s="31">
        <v>438.6</v>
      </c>
      <c r="N423" s="31">
        <v>378.3</v>
      </c>
      <c r="O423" s="31">
        <f t="shared" si="32"/>
        <v>430.7</v>
      </c>
      <c r="P423" s="31">
        <f t="shared" si="33"/>
        <v>439.549999999992</v>
      </c>
      <c r="Q423" s="74"/>
    </row>
    <row r="424" spans="1:17" s="10" customFormat="1" ht="21" customHeight="1">
      <c r="A424" s="36">
        <v>14</v>
      </c>
      <c r="B424" s="21">
        <v>10</v>
      </c>
      <c r="C424" s="35">
        <v>6</v>
      </c>
      <c r="D424" s="35" t="str">
        <f t="shared" si="34"/>
        <v>0153</v>
      </c>
      <c r="E424" s="35">
        <v>153</v>
      </c>
      <c r="F424" s="21" t="s">
        <v>275</v>
      </c>
      <c r="G424" s="21" t="s">
        <v>653</v>
      </c>
      <c r="H424" s="13">
        <v>68580.319655406929</v>
      </c>
      <c r="I424" s="13">
        <v>68777.683977900553</v>
      </c>
      <c r="J424" s="13">
        <v>70879.369961155899</v>
      </c>
      <c r="K424" s="32">
        <v>76447.093078758946</v>
      </c>
      <c r="L424" s="32">
        <v>74681.846539162114</v>
      </c>
      <c r="M424" s="32">
        <v>75588.148654810764</v>
      </c>
      <c r="N424" s="32">
        <v>82721.016653449638</v>
      </c>
      <c r="O424" s="32">
        <f t="shared" si="32"/>
        <v>82055.303552356636</v>
      </c>
      <c r="P424" s="32">
        <f t="shared" si="33"/>
        <v>83826.980343534684</v>
      </c>
      <c r="Q424" s="74"/>
    </row>
    <row r="425" spans="1:17" ht="15.6" customHeight="1">
      <c r="A425" s="36">
        <v>13</v>
      </c>
      <c r="B425" s="1">
        <v>9</v>
      </c>
      <c r="C425" s="36">
        <v>5</v>
      </c>
      <c r="D425" s="36" t="str">
        <f t="shared" si="34"/>
        <v>0154</v>
      </c>
      <c r="E425" s="36">
        <v>154</v>
      </c>
      <c r="F425" s="1" t="s">
        <v>277</v>
      </c>
      <c r="G425" s="1" t="s">
        <v>657</v>
      </c>
      <c r="H425" s="12">
        <v>916893</v>
      </c>
      <c r="I425" s="12">
        <v>939864</v>
      </c>
      <c r="J425" s="12">
        <v>909614</v>
      </c>
      <c r="K425" s="31">
        <v>1025554</v>
      </c>
      <c r="L425" s="31">
        <v>1046340</v>
      </c>
      <c r="M425" s="31">
        <v>1011608</v>
      </c>
      <c r="N425" s="31">
        <v>1077106</v>
      </c>
      <c r="O425" s="31">
        <f t="shared" si="32"/>
        <v>977920</v>
      </c>
      <c r="P425" s="31">
        <f t="shared" si="33"/>
        <v>944709</v>
      </c>
      <c r="Q425" s="74"/>
    </row>
    <row r="426" spans="1:17" ht="15.6" customHeight="1">
      <c r="A426" s="36">
        <v>12</v>
      </c>
      <c r="B426" s="1">
        <v>8</v>
      </c>
      <c r="C426" s="36">
        <v>4</v>
      </c>
      <c r="D426" s="36" t="str">
        <f t="shared" si="34"/>
        <v>0154</v>
      </c>
      <c r="E426" s="36">
        <v>154</v>
      </c>
      <c r="F426" s="1" t="s">
        <v>277</v>
      </c>
      <c r="G426" s="1" t="s">
        <v>970</v>
      </c>
      <c r="H426" s="12">
        <v>14.7</v>
      </c>
      <c r="I426" s="12">
        <v>16.899999999999999</v>
      </c>
      <c r="J426" s="12">
        <v>14.8</v>
      </c>
      <c r="K426" s="31">
        <v>18</v>
      </c>
      <c r="L426" s="31">
        <v>16.5</v>
      </c>
      <c r="M426" s="31">
        <v>16.899999999999999</v>
      </c>
      <c r="N426" s="31">
        <v>14.9</v>
      </c>
      <c r="O426" s="31">
        <f t="shared" si="32"/>
        <v>14.9</v>
      </c>
      <c r="P426" s="31">
        <f t="shared" si="33"/>
        <v>10.904999999999999</v>
      </c>
      <c r="Q426" s="74"/>
    </row>
    <row r="427" spans="1:17" s="10" customFormat="1" ht="21" customHeight="1">
      <c r="A427" s="36">
        <v>14</v>
      </c>
      <c r="B427" s="21">
        <v>10</v>
      </c>
      <c r="C427" s="35">
        <v>6</v>
      </c>
      <c r="D427" s="35" t="str">
        <f t="shared" si="34"/>
        <v>0154</v>
      </c>
      <c r="E427" s="35">
        <v>154</v>
      </c>
      <c r="F427" s="21" t="s">
        <v>277</v>
      </c>
      <c r="G427" s="21" t="s">
        <v>653</v>
      </c>
      <c r="H427" s="13">
        <v>62373.673469387759</v>
      </c>
      <c r="I427" s="13">
        <v>55613.254437869829</v>
      </c>
      <c r="J427" s="13">
        <v>61460.4054054054</v>
      </c>
      <c r="K427" s="32">
        <v>56975.222222222219</v>
      </c>
      <c r="L427" s="32">
        <v>63414.545454545456</v>
      </c>
      <c r="M427" s="32">
        <v>59858.461538461546</v>
      </c>
      <c r="N427" s="32">
        <v>72288.993288590602</v>
      </c>
      <c r="O427" s="32">
        <f t="shared" si="32"/>
        <v>65632.214765100667</v>
      </c>
      <c r="P427" s="32">
        <f t="shared" si="33"/>
        <v>86630.811554332875</v>
      </c>
      <c r="Q427" s="74"/>
    </row>
    <row r="428" spans="1:17" ht="15.6" customHeight="1">
      <c r="A428" s="36">
        <v>13</v>
      </c>
      <c r="B428" s="1">
        <v>9</v>
      </c>
      <c r="C428" s="36">
        <v>5</v>
      </c>
      <c r="D428" s="36" t="str">
        <f t="shared" si="34"/>
        <v>0155</v>
      </c>
      <c r="E428" s="36">
        <v>155</v>
      </c>
      <c r="F428" s="1" t="s">
        <v>279</v>
      </c>
      <c r="G428" s="1" t="s">
        <v>657</v>
      </c>
      <c r="H428" s="12">
        <v>44431042.670000002</v>
      </c>
      <c r="I428" s="12">
        <v>45296096.283043489</v>
      </c>
      <c r="J428" s="12">
        <v>47796178.259999998</v>
      </c>
      <c r="K428" s="31">
        <v>50929225</v>
      </c>
      <c r="L428" s="31">
        <v>54242578.399999999</v>
      </c>
      <c r="M428" s="31">
        <v>57108214</v>
      </c>
      <c r="N428" s="31">
        <v>58730498.969999999</v>
      </c>
      <c r="O428" s="31">
        <f t="shared" si="32"/>
        <v>60280559.130000003</v>
      </c>
      <c r="P428" s="31">
        <f t="shared" si="33"/>
        <v>0</v>
      </c>
      <c r="Q428" s="74"/>
    </row>
    <row r="429" spans="1:17" ht="15.6" customHeight="1">
      <c r="A429" s="36">
        <v>12</v>
      </c>
      <c r="B429" s="1">
        <v>8</v>
      </c>
      <c r="C429" s="36">
        <v>4</v>
      </c>
      <c r="D429" s="36" t="str">
        <f t="shared" si="34"/>
        <v>0155</v>
      </c>
      <c r="E429" s="36">
        <v>155</v>
      </c>
      <c r="F429" s="1" t="s">
        <v>279</v>
      </c>
      <c r="G429" s="1" t="s">
        <v>970</v>
      </c>
      <c r="H429" s="12">
        <v>548.70000000000005</v>
      </c>
      <c r="I429" s="12">
        <v>575</v>
      </c>
      <c r="J429" s="12">
        <v>580.6</v>
      </c>
      <c r="K429" s="31">
        <v>600.29999999999995</v>
      </c>
      <c r="L429" s="31">
        <v>622.4</v>
      </c>
      <c r="M429" s="31">
        <v>616.20000000000005</v>
      </c>
      <c r="N429" s="31">
        <v>621.4</v>
      </c>
      <c r="O429" s="31">
        <f t="shared" si="32"/>
        <v>614.5</v>
      </c>
      <c r="P429" s="31">
        <f t="shared" si="33"/>
        <v>631.51500000000351</v>
      </c>
      <c r="Q429" s="74"/>
    </row>
    <row r="430" spans="1:17" s="10" customFormat="1" ht="21" customHeight="1">
      <c r="A430" s="36">
        <v>14</v>
      </c>
      <c r="B430" s="21">
        <v>10</v>
      </c>
      <c r="C430" s="35">
        <v>6</v>
      </c>
      <c r="D430" s="35" t="str">
        <f t="shared" si="34"/>
        <v>0155</v>
      </c>
      <c r="E430" s="35">
        <v>155</v>
      </c>
      <c r="F430" s="21" t="s">
        <v>279</v>
      </c>
      <c r="G430" s="21" t="s">
        <v>653</v>
      </c>
      <c r="H430" s="13">
        <v>80975.109659194452</v>
      </c>
      <c r="I430" s="13">
        <v>78775.819622684328</v>
      </c>
      <c r="J430" s="13">
        <v>82322.043162245944</v>
      </c>
      <c r="K430" s="32">
        <v>84839.621855738806</v>
      </c>
      <c r="L430" s="32">
        <v>87150.672236503859</v>
      </c>
      <c r="M430" s="32">
        <v>92678.049334631607</v>
      </c>
      <c r="N430" s="32">
        <v>94513.194351464437</v>
      </c>
      <c r="O430" s="32">
        <f t="shared" si="32"/>
        <v>98096.922912937356</v>
      </c>
      <c r="P430" s="32">
        <f t="shared" si="33"/>
        <v>0</v>
      </c>
      <c r="Q430" s="74"/>
    </row>
    <row r="431" spans="1:17" ht="15.6" customHeight="1">
      <c r="A431" s="36">
        <v>13</v>
      </c>
      <c r="B431" s="1">
        <v>9</v>
      </c>
      <c r="C431" s="36">
        <v>5</v>
      </c>
      <c r="D431" s="36" t="str">
        <f t="shared" si="34"/>
        <v>0157</v>
      </c>
      <c r="E431" s="36">
        <v>157</v>
      </c>
      <c r="F431" s="1" t="s">
        <v>281</v>
      </c>
      <c r="G431" s="1" t="s">
        <v>657</v>
      </c>
      <c r="H431" s="12">
        <v>10495124</v>
      </c>
      <c r="I431" s="12">
        <v>10636251.379999999</v>
      </c>
      <c r="J431" s="12">
        <v>10866905.51</v>
      </c>
      <c r="K431" s="31">
        <v>10600517.779999999</v>
      </c>
      <c r="L431" s="31">
        <v>10826153.65</v>
      </c>
      <c r="M431" s="31">
        <v>11228180.18</v>
      </c>
      <c r="N431" s="31">
        <v>11723269</v>
      </c>
      <c r="O431" s="31">
        <f t="shared" si="32"/>
        <v>12037889.279999999</v>
      </c>
      <c r="P431" s="31">
        <f t="shared" si="33"/>
        <v>11378378.07</v>
      </c>
      <c r="Q431" s="74"/>
    </row>
    <row r="432" spans="1:17" ht="15.6" customHeight="1">
      <c r="A432" s="36">
        <v>12</v>
      </c>
      <c r="B432" s="1">
        <v>8</v>
      </c>
      <c r="C432" s="36">
        <v>4</v>
      </c>
      <c r="D432" s="36" t="str">
        <f t="shared" si="34"/>
        <v>0157</v>
      </c>
      <c r="E432" s="36">
        <v>157</v>
      </c>
      <c r="F432" s="1" t="s">
        <v>281</v>
      </c>
      <c r="G432" s="1" t="s">
        <v>970</v>
      </c>
      <c r="H432" s="12">
        <v>121.4</v>
      </c>
      <c r="I432" s="12">
        <v>118.5</v>
      </c>
      <c r="J432" s="12">
        <v>116.8</v>
      </c>
      <c r="K432" s="31">
        <v>118.9</v>
      </c>
      <c r="L432" s="31">
        <v>119.6</v>
      </c>
      <c r="M432" s="31">
        <v>120.5</v>
      </c>
      <c r="N432" s="31">
        <v>126.2</v>
      </c>
      <c r="O432" s="31">
        <f t="shared" si="32"/>
        <v>122.7</v>
      </c>
      <c r="P432" s="31">
        <f t="shared" si="33"/>
        <v>115.40599999999998</v>
      </c>
      <c r="Q432" s="74"/>
    </row>
    <row r="433" spans="1:17" s="10" customFormat="1" ht="21" customHeight="1">
      <c r="A433" s="36">
        <v>14</v>
      </c>
      <c r="B433" s="21">
        <v>10</v>
      </c>
      <c r="C433" s="35">
        <v>6</v>
      </c>
      <c r="D433" s="35" t="str">
        <f t="shared" si="34"/>
        <v>0157</v>
      </c>
      <c r="E433" s="35">
        <v>157</v>
      </c>
      <c r="F433" s="21" t="s">
        <v>281</v>
      </c>
      <c r="G433" s="21" t="s">
        <v>653</v>
      </c>
      <c r="H433" s="13">
        <v>86450.774299835248</v>
      </c>
      <c r="I433" s="13">
        <v>89757.39561181434</v>
      </c>
      <c r="J433" s="13">
        <v>93038.574571917808</v>
      </c>
      <c r="K433" s="32">
        <v>89154.901429772915</v>
      </c>
      <c r="L433" s="32">
        <v>90519.679347826095</v>
      </c>
      <c r="M433" s="32">
        <v>93179.918506224058</v>
      </c>
      <c r="N433" s="32">
        <v>92894.36608557844</v>
      </c>
      <c r="O433" s="32">
        <f t="shared" si="32"/>
        <v>98108.307090464543</v>
      </c>
      <c r="P433" s="32">
        <f t="shared" si="33"/>
        <v>98594.337122853249</v>
      </c>
      <c r="Q433" s="74"/>
    </row>
    <row r="434" spans="1:17" ht="15.6" customHeight="1">
      <c r="A434" s="36">
        <v>13</v>
      </c>
      <c r="B434" s="1">
        <v>9</v>
      </c>
      <c r="C434" s="36">
        <v>5</v>
      </c>
      <c r="D434" s="36" t="str">
        <f t="shared" si="34"/>
        <v>0695</v>
      </c>
      <c r="E434" s="36">
        <v>695</v>
      </c>
      <c r="F434" s="1" t="s">
        <v>283</v>
      </c>
      <c r="G434" s="1" t="s">
        <v>657</v>
      </c>
      <c r="H434" s="12">
        <v>11277687.65</v>
      </c>
      <c r="I434" s="12">
        <v>11588846.460000001</v>
      </c>
      <c r="J434" s="12">
        <v>12207257.729999999</v>
      </c>
      <c r="K434" s="31">
        <v>12996622.589999998</v>
      </c>
      <c r="L434" s="31">
        <v>13163325.280000001</v>
      </c>
      <c r="M434" s="31">
        <v>13883801.629999999</v>
      </c>
      <c r="N434" s="31">
        <v>14287204</v>
      </c>
      <c r="O434" s="31">
        <f t="shared" si="32"/>
        <v>13947870</v>
      </c>
      <c r="P434" s="31">
        <f t="shared" si="33"/>
        <v>14620794</v>
      </c>
      <c r="Q434" s="74"/>
    </row>
    <row r="435" spans="1:17" ht="15.6" customHeight="1">
      <c r="A435" s="36">
        <v>12</v>
      </c>
      <c r="B435" s="1">
        <v>8</v>
      </c>
      <c r="C435" s="36">
        <v>4</v>
      </c>
      <c r="D435" s="36" t="str">
        <f t="shared" si="34"/>
        <v>0695</v>
      </c>
      <c r="E435" s="36">
        <v>695</v>
      </c>
      <c r="F435" s="1" t="s">
        <v>283</v>
      </c>
      <c r="G435" s="1" t="s">
        <v>970</v>
      </c>
      <c r="H435" s="12">
        <v>123.6</v>
      </c>
      <c r="I435" s="12">
        <v>124.8</v>
      </c>
      <c r="J435" s="12">
        <v>127.8</v>
      </c>
      <c r="K435" s="31">
        <v>127.2</v>
      </c>
      <c r="L435" s="31">
        <v>126.6</v>
      </c>
      <c r="M435" s="31">
        <v>129.19999999999999</v>
      </c>
      <c r="N435" s="31">
        <v>125.8</v>
      </c>
      <c r="O435" s="31">
        <f t="shared" si="32"/>
        <v>125.10000000000001</v>
      </c>
      <c r="P435" s="31">
        <f t="shared" si="33"/>
        <v>129.57000000000011</v>
      </c>
      <c r="Q435" s="74"/>
    </row>
    <row r="436" spans="1:17" s="10" customFormat="1" ht="21" customHeight="1">
      <c r="A436" s="36">
        <v>14</v>
      </c>
      <c r="B436" s="21">
        <v>10</v>
      </c>
      <c r="C436" s="35">
        <v>6</v>
      </c>
      <c r="D436" s="35" t="str">
        <f t="shared" si="34"/>
        <v>0695</v>
      </c>
      <c r="E436" s="35">
        <v>695</v>
      </c>
      <c r="F436" s="21" t="s">
        <v>283</v>
      </c>
      <c r="G436" s="21" t="s">
        <v>653</v>
      </c>
      <c r="H436" s="13">
        <v>91243.427588996768</v>
      </c>
      <c r="I436" s="13">
        <v>92859.346634615387</v>
      </c>
      <c r="J436" s="13">
        <v>95518.448591549284</v>
      </c>
      <c r="K436" s="32">
        <v>102174.7058962264</v>
      </c>
      <c r="L436" s="32">
        <v>103975.71311216432</v>
      </c>
      <c r="M436" s="32">
        <v>107459.76493808049</v>
      </c>
      <c r="N436" s="32">
        <v>113570.77901430843</v>
      </c>
      <c r="O436" s="32">
        <f t="shared" si="32"/>
        <v>111493.76498800959</v>
      </c>
      <c r="P436" s="32">
        <f t="shared" si="33"/>
        <v>112840.88909469775</v>
      </c>
      <c r="Q436" s="74"/>
    </row>
    <row r="437" spans="1:17" ht="15.6" customHeight="1">
      <c r="A437" s="36">
        <v>13</v>
      </c>
      <c r="B437" s="1">
        <v>9</v>
      </c>
      <c r="C437" s="36">
        <v>5</v>
      </c>
      <c r="D437" s="36" t="str">
        <f t="shared" si="34"/>
        <v>0158</v>
      </c>
      <c r="E437" s="36">
        <v>158</v>
      </c>
      <c r="F437" s="1" t="s">
        <v>285</v>
      </c>
      <c r="G437" s="1" t="s">
        <v>657</v>
      </c>
      <c r="H437" s="12">
        <v>7971784.6999999993</v>
      </c>
      <c r="I437" s="12">
        <v>8292409.5999999996</v>
      </c>
      <c r="J437" s="12">
        <v>8858310.120000001</v>
      </c>
      <c r="K437" s="31">
        <v>9393596</v>
      </c>
      <c r="L437" s="31">
        <v>9139263</v>
      </c>
      <c r="M437" s="31">
        <v>9519469</v>
      </c>
      <c r="N437" s="31">
        <v>9530581</v>
      </c>
      <c r="O437" s="31">
        <f t="shared" si="32"/>
        <v>10014405</v>
      </c>
      <c r="P437" s="31">
        <f t="shared" si="33"/>
        <v>10804591.49</v>
      </c>
      <c r="Q437" s="74"/>
    </row>
    <row r="438" spans="1:17" ht="15.6" customHeight="1">
      <c r="A438" s="36">
        <v>12</v>
      </c>
      <c r="B438" s="1">
        <v>8</v>
      </c>
      <c r="C438" s="36">
        <v>4</v>
      </c>
      <c r="D438" s="36" t="str">
        <f t="shared" si="34"/>
        <v>0158</v>
      </c>
      <c r="E438" s="36">
        <v>158</v>
      </c>
      <c r="F438" s="1" t="s">
        <v>285</v>
      </c>
      <c r="G438" s="1" t="s">
        <v>970</v>
      </c>
      <c r="H438" s="12">
        <v>110.003</v>
      </c>
      <c r="I438" s="12">
        <v>113.6</v>
      </c>
      <c r="J438" s="12">
        <v>113.09599999999999</v>
      </c>
      <c r="K438" s="31">
        <v>121.3</v>
      </c>
      <c r="L438" s="31">
        <v>127</v>
      </c>
      <c r="M438" s="31">
        <v>121.2</v>
      </c>
      <c r="N438" s="31">
        <v>117.3</v>
      </c>
      <c r="O438" s="31">
        <f t="shared" si="32"/>
        <v>119</v>
      </c>
      <c r="P438" s="31">
        <f t="shared" si="33"/>
        <v>125.93800000000053</v>
      </c>
      <c r="Q438" s="74"/>
    </row>
    <row r="439" spans="1:17" s="10" customFormat="1" ht="21" customHeight="1">
      <c r="A439" s="36">
        <v>14</v>
      </c>
      <c r="B439" s="21">
        <v>10</v>
      </c>
      <c r="C439" s="35">
        <v>6</v>
      </c>
      <c r="D439" s="35" t="str">
        <f t="shared" si="34"/>
        <v>0158</v>
      </c>
      <c r="E439" s="35">
        <v>158</v>
      </c>
      <c r="F439" s="21" t="s">
        <v>285</v>
      </c>
      <c r="G439" s="21" t="s">
        <v>653</v>
      </c>
      <c r="H439" s="13">
        <v>72468.793578356941</v>
      </c>
      <c r="I439" s="13">
        <v>72996.563380281688</v>
      </c>
      <c r="J439" s="13">
        <v>78325.58286765228</v>
      </c>
      <c r="K439" s="32">
        <v>77441.022258862329</v>
      </c>
      <c r="L439" s="32">
        <v>71962.700787401569</v>
      </c>
      <c r="M439" s="32">
        <v>78543.473597359727</v>
      </c>
      <c r="N439" s="32">
        <v>81249.624893435641</v>
      </c>
      <c r="O439" s="32">
        <f t="shared" si="32"/>
        <v>84154.663865546216</v>
      </c>
      <c r="P439" s="32">
        <f t="shared" si="33"/>
        <v>85792.941685590966</v>
      </c>
      <c r="Q439" s="74"/>
    </row>
    <row r="440" spans="1:17" ht="15.6" customHeight="1">
      <c r="A440" s="36">
        <v>13</v>
      </c>
      <c r="B440" s="1">
        <v>9</v>
      </c>
      <c r="C440" s="36">
        <v>5</v>
      </c>
      <c r="D440" s="36" t="str">
        <f t="shared" si="34"/>
        <v>0159</v>
      </c>
      <c r="E440" s="36">
        <v>159</v>
      </c>
      <c r="F440" s="1" t="s">
        <v>287</v>
      </c>
      <c r="G440" s="1" t="s">
        <v>657</v>
      </c>
      <c r="H440" s="12">
        <v>16709914.139999997</v>
      </c>
      <c r="I440" s="12">
        <v>17069885.370000001</v>
      </c>
      <c r="J440" s="12">
        <v>17339933.240000002</v>
      </c>
      <c r="K440" s="31">
        <v>17796135.280000001</v>
      </c>
      <c r="L440" s="31">
        <v>18549517.760000002</v>
      </c>
      <c r="M440" s="31">
        <v>18969545.140000001</v>
      </c>
      <c r="N440" s="31">
        <v>19402810.920000002</v>
      </c>
      <c r="O440" s="31">
        <f t="shared" si="32"/>
        <v>20235367.010000002</v>
      </c>
      <c r="P440" s="31">
        <f t="shared" si="33"/>
        <v>20113567.650000002</v>
      </c>
      <c r="Q440" s="74"/>
    </row>
    <row r="441" spans="1:17" ht="15.6" customHeight="1">
      <c r="A441" s="36">
        <v>12</v>
      </c>
      <c r="B441" s="1">
        <v>8</v>
      </c>
      <c r="C441" s="36">
        <v>4</v>
      </c>
      <c r="D441" s="36" t="str">
        <f t="shared" si="34"/>
        <v>0159</v>
      </c>
      <c r="E441" s="36">
        <v>159</v>
      </c>
      <c r="F441" s="1" t="s">
        <v>287</v>
      </c>
      <c r="G441" s="1" t="s">
        <v>970</v>
      </c>
      <c r="H441" s="12">
        <v>239.5</v>
      </c>
      <c r="I441" s="12">
        <v>237.9</v>
      </c>
      <c r="J441" s="12">
        <v>236.4</v>
      </c>
      <c r="K441" s="31">
        <v>236.2</v>
      </c>
      <c r="L441" s="31">
        <v>247.3</v>
      </c>
      <c r="M441" s="31">
        <v>243.8</v>
      </c>
      <c r="N441" s="31">
        <v>246.9</v>
      </c>
      <c r="O441" s="31">
        <f t="shared" si="32"/>
        <v>252.8</v>
      </c>
      <c r="P441" s="31">
        <f t="shared" si="33"/>
        <v>250.12399999999946</v>
      </c>
      <c r="Q441" s="74"/>
    </row>
    <row r="442" spans="1:17" s="10" customFormat="1" ht="21" customHeight="1">
      <c r="A442" s="36">
        <v>14</v>
      </c>
      <c r="B442" s="21">
        <v>10</v>
      </c>
      <c r="C442" s="35">
        <v>6</v>
      </c>
      <c r="D442" s="35" t="str">
        <f t="shared" si="34"/>
        <v>0159</v>
      </c>
      <c r="E442" s="35">
        <v>159</v>
      </c>
      <c r="F442" s="21" t="s">
        <v>287</v>
      </c>
      <c r="G442" s="21" t="s">
        <v>653</v>
      </c>
      <c r="H442" s="13">
        <v>69769.996409185784</v>
      </c>
      <c r="I442" s="13">
        <v>71752.355485498105</v>
      </c>
      <c r="J442" s="13">
        <v>73349.97140439933</v>
      </c>
      <c r="K442" s="32">
        <v>75343.502455546157</v>
      </c>
      <c r="L442" s="32">
        <v>75008.1591589163</v>
      </c>
      <c r="M442" s="32">
        <v>77807.814356029528</v>
      </c>
      <c r="N442" s="32">
        <v>78585.706439854199</v>
      </c>
      <c r="O442" s="32">
        <f t="shared" si="32"/>
        <v>80044.964438291136</v>
      </c>
      <c r="P442" s="32">
        <f t="shared" si="33"/>
        <v>80414.38506500794</v>
      </c>
      <c r="Q442" s="74"/>
    </row>
    <row r="443" spans="1:17" ht="15.6" customHeight="1">
      <c r="A443" s="36">
        <v>13</v>
      </c>
      <c r="B443" s="1">
        <v>9</v>
      </c>
      <c r="C443" s="36">
        <v>5</v>
      </c>
      <c r="D443" s="36" t="str">
        <f t="shared" si="34"/>
        <v>0160</v>
      </c>
      <c r="E443" s="36">
        <v>160</v>
      </c>
      <c r="F443" s="1" t="s">
        <v>289</v>
      </c>
      <c r="G443" s="1" t="s">
        <v>657</v>
      </c>
      <c r="H443" s="12">
        <v>78519951</v>
      </c>
      <c r="I443" s="12">
        <v>80861649.890000001</v>
      </c>
      <c r="J443" s="12">
        <v>84278407.550999999</v>
      </c>
      <c r="K443" s="31">
        <v>81181195.700000003</v>
      </c>
      <c r="L443" s="31">
        <v>80660379.089999989</v>
      </c>
      <c r="M443" s="31">
        <v>84432261.229999989</v>
      </c>
      <c r="N443" s="31">
        <v>88396988.75999999</v>
      </c>
      <c r="O443" s="31">
        <f t="shared" si="32"/>
        <v>97621565.179999992</v>
      </c>
      <c r="P443" s="31">
        <f t="shared" si="33"/>
        <v>124609654.96999998</v>
      </c>
      <c r="Q443" s="74"/>
    </row>
    <row r="444" spans="1:17" ht="15.6" customHeight="1">
      <c r="A444" s="36">
        <v>12</v>
      </c>
      <c r="B444" s="1">
        <v>8</v>
      </c>
      <c r="C444" s="36">
        <v>4</v>
      </c>
      <c r="D444" s="36" t="str">
        <f t="shared" si="34"/>
        <v>0160</v>
      </c>
      <c r="E444" s="36">
        <v>160</v>
      </c>
      <c r="F444" s="1" t="s">
        <v>289</v>
      </c>
      <c r="G444" s="1" t="s">
        <v>970</v>
      </c>
      <c r="H444" s="12">
        <v>1020.395</v>
      </c>
      <c r="I444" s="12">
        <v>1016.521</v>
      </c>
      <c r="J444" s="12">
        <v>1053.8900000000001</v>
      </c>
      <c r="K444" s="31">
        <v>1066.9000000000001</v>
      </c>
      <c r="L444" s="31">
        <v>1052.9000000000001</v>
      </c>
      <c r="M444" s="31">
        <v>1079.7</v>
      </c>
      <c r="N444" s="31">
        <v>1092</v>
      </c>
      <c r="O444" s="31">
        <f t="shared" si="32"/>
        <v>1089.7</v>
      </c>
      <c r="P444" s="31">
        <f t="shared" si="33"/>
        <v>1117.5970000000168</v>
      </c>
      <c r="Q444" s="74"/>
    </row>
    <row r="445" spans="1:17" s="10" customFormat="1" ht="21" customHeight="1">
      <c r="A445" s="36">
        <v>14</v>
      </c>
      <c r="B445" s="21">
        <v>10</v>
      </c>
      <c r="C445" s="35">
        <v>6</v>
      </c>
      <c r="D445" s="35" t="str">
        <f t="shared" si="34"/>
        <v>0160</v>
      </c>
      <c r="E445" s="35">
        <v>160</v>
      </c>
      <c r="F445" s="21" t="s">
        <v>289</v>
      </c>
      <c r="G445" s="21" t="s">
        <v>653</v>
      </c>
      <c r="H445" s="13">
        <v>76950.544642025881</v>
      </c>
      <c r="I445" s="13">
        <v>79547.446525944863</v>
      </c>
      <c r="J445" s="13">
        <v>79968.884372183049</v>
      </c>
      <c r="K445" s="32">
        <v>76090.726122410721</v>
      </c>
      <c r="L445" s="32">
        <v>76607.825140089262</v>
      </c>
      <c r="M445" s="32">
        <v>78199.741807909595</v>
      </c>
      <c r="N445" s="32">
        <v>80949.623406593397</v>
      </c>
      <c r="O445" s="32">
        <f t="shared" si="32"/>
        <v>89585.725594200223</v>
      </c>
      <c r="P445" s="32">
        <f t="shared" si="33"/>
        <v>111497.84311339249</v>
      </c>
      <c r="Q445" s="74"/>
    </row>
    <row r="446" spans="1:17" ht="15.6" customHeight="1">
      <c r="A446" s="36">
        <v>13</v>
      </c>
      <c r="B446" s="1">
        <v>9</v>
      </c>
      <c r="C446" s="36">
        <v>5</v>
      </c>
      <c r="D446" s="36" t="str">
        <f t="shared" si="34"/>
        <v>0161</v>
      </c>
      <c r="E446" s="36">
        <v>161</v>
      </c>
      <c r="F446" s="1" t="s">
        <v>291</v>
      </c>
      <c r="G446" s="1" t="s">
        <v>657</v>
      </c>
      <c r="H446" s="12">
        <v>13832041.960000001</v>
      </c>
      <c r="I446" s="12">
        <v>14396360.91</v>
      </c>
      <c r="J446" s="12">
        <v>14825860</v>
      </c>
      <c r="K446" s="31">
        <v>15314169</v>
      </c>
      <c r="L446" s="31">
        <v>15798500.640000001</v>
      </c>
      <c r="M446" s="31">
        <v>17057839.160000004</v>
      </c>
      <c r="N446" s="31">
        <v>16262563.59</v>
      </c>
      <c r="O446" s="31">
        <f t="shared" si="32"/>
        <v>16953532</v>
      </c>
      <c r="P446" s="31">
        <f t="shared" si="33"/>
        <v>16885259.98</v>
      </c>
      <c r="Q446" s="74"/>
    </row>
    <row r="447" spans="1:17" ht="15.6" customHeight="1">
      <c r="A447" s="36">
        <v>12</v>
      </c>
      <c r="B447" s="1">
        <v>8</v>
      </c>
      <c r="C447" s="36">
        <v>4</v>
      </c>
      <c r="D447" s="36" t="str">
        <f t="shared" si="34"/>
        <v>0161</v>
      </c>
      <c r="E447" s="36">
        <v>161</v>
      </c>
      <c r="F447" s="1" t="s">
        <v>291</v>
      </c>
      <c r="G447" s="1" t="s">
        <v>970</v>
      </c>
      <c r="H447" s="12">
        <v>231.6</v>
      </c>
      <c r="I447" s="12">
        <v>230.5</v>
      </c>
      <c r="J447" s="12">
        <v>228.3</v>
      </c>
      <c r="K447" s="31">
        <v>225.4</v>
      </c>
      <c r="L447" s="31">
        <v>225.8</v>
      </c>
      <c r="M447" s="31">
        <v>231.2</v>
      </c>
      <c r="N447" s="31">
        <v>219.9</v>
      </c>
      <c r="O447" s="31">
        <f t="shared" si="32"/>
        <v>224.4</v>
      </c>
      <c r="P447" s="31">
        <f t="shared" si="33"/>
        <v>213.00499999999744</v>
      </c>
      <c r="Q447" s="74"/>
    </row>
    <row r="448" spans="1:17" s="10" customFormat="1" ht="21" customHeight="1">
      <c r="A448" s="36">
        <v>14</v>
      </c>
      <c r="B448" s="21">
        <v>10</v>
      </c>
      <c r="C448" s="35">
        <v>6</v>
      </c>
      <c r="D448" s="35" t="str">
        <f t="shared" si="34"/>
        <v>0161</v>
      </c>
      <c r="E448" s="35">
        <v>161</v>
      </c>
      <c r="F448" s="21" t="s">
        <v>291</v>
      </c>
      <c r="G448" s="21" t="s">
        <v>653</v>
      </c>
      <c r="H448" s="13">
        <v>59723.842659758207</v>
      </c>
      <c r="I448" s="13">
        <v>62457.097223427336</v>
      </c>
      <c r="J448" s="13">
        <v>64940.254051686374</v>
      </c>
      <c r="K448" s="32">
        <v>67942.187222715176</v>
      </c>
      <c r="L448" s="32">
        <v>69966.787599645701</v>
      </c>
      <c r="M448" s="32">
        <v>73779.581141868533</v>
      </c>
      <c r="N448" s="32">
        <v>73954.359208731243</v>
      </c>
      <c r="O448" s="32">
        <f t="shared" si="32"/>
        <v>75550.499108734395</v>
      </c>
      <c r="P448" s="32">
        <f t="shared" si="33"/>
        <v>79271.660195771008</v>
      </c>
      <c r="Q448" s="74"/>
    </row>
    <row r="449" spans="1:17" ht="15.6" customHeight="1">
      <c r="A449" s="36">
        <v>13</v>
      </c>
      <c r="B449" s="1">
        <v>9</v>
      </c>
      <c r="C449" s="36">
        <v>5</v>
      </c>
      <c r="D449" s="36" t="str">
        <f t="shared" si="34"/>
        <v>0162</v>
      </c>
      <c r="E449" s="36">
        <v>162</v>
      </c>
      <c r="F449" s="1" t="s">
        <v>293</v>
      </c>
      <c r="G449" s="1" t="s">
        <v>657</v>
      </c>
      <c r="H449" s="12">
        <v>7578542.3499999996</v>
      </c>
      <c r="I449" s="12">
        <v>7972610.8399999999</v>
      </c>
      <c r="J449" s="12">
        <v>8396281</v>
      </c>
      <c r="K449" s="31">
        <v>8544508</v>
      </c>
      <c r="L449" s="31">
        <v>8608851</v>
      </c>
      <c r="M449" s="31">
        <v>8920016.2300000004</v>
      </c>
      <c r="N449" s="31">
        <v>9246815.9800000004</v>
      </c>
      <c r="O449" s="31">
        <f t="shared" si="32"/>
        <v>9507906</v>
      </c>
      <c r="P449" s="31">
        <f t="shared" si="33"/>
        <v>9928594</v>
      </c>
      <c r="Q449" s="74"/>
    </row>
    <row r="450" spans="1:17" ht="15.6" customHeight="1">
      <c r="A450" s="36">
        <v>12</v>
      </c>
      <c r="B450" s="1">
        <v>8</v>
      </c>
      <c r="C450" s="36">
        <v>4</v>
      </c>
      <c r="D450" s="36" t="str">
        <f t="shared" si="34"/>
        <v>0162</v>
      </c>
      <c r="E450" s="36">
        <v>162</v>
      </c>
      <c r="F450" s="1" t="s">
        <v>293</v>
      </c>
      <c r="G450" s="1" t="s">
        <v>970</v>
      </c>
      <c r="H450" s="12">
        <v>101.6</v>
      </c>
      <c r="I450" s="12">
        <v>104.7</v>
      </c>
      <c r="J450" s="12">
        <v>112.1</v>
      </c>
      <c r="K450" s="31">
        <v>115.1</v>
      </c>
      <c r="L450" s="31">
        <v>110.5</v>
      </c>
      <c r="M450" s="31">
        <v>107.4</v>
      </c>
      <c r="N450" s="31">
        <v>108.7</v>
      </c>
      <c r="O450" s="31">
        <f t="shared" si="32"/>
        <v>111.3</v>
      </c>
      <c r="P450" s="31">
        <f t="shared" si="33"/>
        <v>111.87200000000061</v>
      </c>
      <c r="Q450" s="74"/>
    </row>
    <row r="451" spans="1:17" s="10" customFormat="1" ht="21" customHeight="1">
      <c r="A451" s="36">
        <v>14</v>
      </c>
      <c r="B451" s="21">
        <v>10</v>
      </c>
      <c r="C451" s="35">
        <v>6</v>
      </c>
      <c r="D451" s="35" t="str">
        <f t="shared" si="34"/>
        <v>0162</v>
      </c>
      <c r="E451" s="35">
        <v>162</v>
      </c>
      <c r="F451" s="21" t="s">
        <v>293</v>
      </c>
      <c r="G451" s="21" t="s">
        <v>653</v>
      </c>
      <c r="H451" s="13">
        <v>74591.952263779531</v>
      </c>
      <c r="I451" s="13">
        <v>76147.190448901616</v>
      </c>
      <c r="J451" s="13">
        <v>74899.919714540592</v>
      </c>
      <c r="K451" s="32">
        <v>74235.516941789756</v>
      </c>
      <c r="L451" s="32">
        <v>77908.153846153844</v>
      </c>
      <c r="M451" s="32">
        <v>83054.154841713214</v>
      </c>
      <c r="N451" s="32">
        <v>85067.304323827047</v>
      </c>
      <c r="O451" s="32">
        <f t="shared" si="32"/>
        <v>85425.929919137474</v>
      </c>
      <c r="P451" s="32">
        <f t="shared" si="33"/>
        <v>88749.588815788986</v>
      </c>
      <c r="Q451" s="74"/>
    </row>
    <row r="452" spans="1:17" ht="15.6" customHeight="1">
      <c r="A452" s="36">
        <v>13</v>
      </c>
      <c r="B452" s="1">
        <v>9</v>
      </c>
      <c r="C452" s="36">
        <v>5</v>
      </c>
      <c r="D452" s="36" t="str">
        <f t="shared" si="34"/>
        <v>0163</v>
      </c>
      <c r="E452" s="36">
        <v>163</v>
      </c>
      <c r="F452" s="1" t="s">
        <v>295</v>
      </c>
      <c r="G452" s="1" t="s">
        <v>657</v>
      </c>
      <c r="H452" s="12">
        <v>77013061.099999994</v>
      </c>
      <c r="I452" s="12">
        <v>78105105.080000013</v>
      </c>
      <c r="J452" s="12">
        <v>79777617</v>
      </c>
      <c r="K452" s="31">
        <v>83857920</v>
      </c>
      <c r="L452" s="31">
        <v>87291692</v>
      </c>
      <c r="M452" s="31">
        <v>93310156</v>
      </c>
      <c r="N452" s="31">
        <v>94658722</v>
      </c>
      <c r="O452" s="31">
        <f t="shared" si="32"/>
        <v>105906320</v>
      </c>
      <c r="P452" s="31">
        <f t="shared" si="33"/>
        <v>119070003</v>
      </c>
      <c r="Q452" s="74"/>
    </row>
    <row r="453" spans="1:17" ht="15.6" customHeight="1">
      <c r="A453" s="36">
        <v>12</v>
      </c>
      <c r="B453" s="1">
        <v>8</v>
      </c>
      <c r="C453" s="36">
        <v>4</v>
      </c>
      <c r="D453" s="36" t="str">
        <f t="shared" si="34"/>
        <v>0163</v>
      </c>
      <c r="E453" s="36">
        <v>163</v>
      </c>
      <c r="F453" s="1" t="s">
        <v>295</v>
      </c>
      <c r="G453" s="1" t="s">
        <v>970</v>
      </c>
      <c r="H453" s="12">
        <v>1049.3</v>
      </c>
      <c r="I453" s="12">
        <v>1066.2</v>
      </c>
      <c r="J453" s="12">
        <v>1084.5999999999999</v>
      </c>
      <c r="K453" s="31">
        <v>1090.9000000000001</v>
      </c>
      <c r="L453" s="31">
        <v>1124.8</v>
      </c>
      <c r="M453" s="31">
        <v>1172.9000000000001</v>
      </c>
      <c r="N453" s="31">
        <v>1152.0999999999999</v>
      </c>
      <c r="O453" s="31">
        <f t="shared" si="32"/>
        <v>1200.1000000000001</v>
      </c>
      <c r="P453" s="31">
        <f t="shared" si="33"/>
        <v>1277.283000000021</v>
      </c>
      <c r="Q453" s="74"/>
    </row>
    <row r="454" spans="1:17" s="10" customFormat="1" ht="21" customHeight="1">
      <c r="A454" s="36">
        <v>14</v>
      </c>
      <c r="B454" s="21">
        <v>10</v>
      </c>
      <c r="C454" s="35">
        <v>6</v>
      </c>
      <c r="D454" s="35" t="str">
        <f t="shared" si="34"/>
        <v>0163</v>
      </c>
      <c r="E454" s="35">
        <v>163</v>
      </c>
      <c r="F454" s="21" t="s">
        <v>295</v>
      </c>
      <c r="G454" s="21" t="s">
        <v>653</v>
      </c>
      <c r="H454" s="13">
        <v>73394.702277708944</v>
      </c>
      <c r="I454" s="13">
        <v>73255.585331082359</v>
      </c>
      <c r="J454" s="13">
        <v>73554.87460815048</v>
      </c>
      <c r="K454" s="32">
        <v>76870.400586671545</v>
      </c>
      <c r="L454" s="32">
        <v>77606.411806543387</v>
      </c>
      <c r="M454" s="32">
        <v>79555.082274703716</v>
      </c>
      <c r="N454" s="32">
        <v>82161.897404739182</v>
      </c>
      <c r="O454" s="32">
        <f t="shared" si="32"/>
        <v>88247.912673943822</v>
      </c>
      <c r="P454" s="32">
        <f t="shared" si="33"/>
        <v>93221.316654177688</v>
      </c>
      <c r="Q454" s="74"/>
    </row>
    <row r="455" spans="1:17" ht="15.6" customHeight="1">
      <c r="A455" s="36">
        <v>13</v>
      </c>
      <c r="B455" s="1">
        <v>9</v>
      </c>
      <c r="C455" s="36">
        <v>5</v>
      </c>
      <c r="D455" s="36" t="str">
        <f t="shared" si="34"/>
        <v>0164</v>
      </c>
      <c r="E455" s="36">
        <v>164</v>
      </c>
      <c r="F455" s="1" t="s">
        <v>297</v>
      </c>
      <c r="G455" s="1" t="s">
        <v>657</v>
      </c>
      <c r="H455" s="12">
        <v>13262640</v>
      </c>
      <c r="I455" s="12">
        <v>13688426</v>
      </c>
      <c r="J455" s="12">
        <v>13964260.429999998</v>
      </c>
      <c r="K455" s="31">
        <v>14496195</v>
      </c>
      <c r="L455" s="31">
        <v>14746621</v>
      </c>
      <c r="M455" s="31">
        <v>15196481</v>
      </c>
      <c r="N455" s="31">
        <v>15309448.729999999</v>
      </c>
      <c r="O455" s="31">
        <f t="shared" si="32"/>
        <v>16109901</v>
      </c>
      <c r="P455" s="31">
        <f t="shared" si="33"/>
        <v>16437670</v>
      </c>
      <c r="Q455" s="74"/>
    </row>
    <row r="456" spans="1:17" ht="15.6" customHeight="1">
      <c r="A456" s="36">
        <v>12</v>
      </c>
      <c r="B456" s="1">
        <v>8</v>
      </c>
      <c r="C456" s="36">
        <v>4</v>
      </c>
      <c r="D456" s="36" t="str">
        <f t="shared" si="34"/>
        <v>0164</v>
      </c>
      <c r="E456" s="36">
        <v>164</v>
      </c>
      <c r="F456" s="1" t="s">
        <v>297</v>
      </c>
      <c r="G456" s="1" t="s">
        <v>970</v>
      </c>
      <c r="H456" s="12">
        <v>166.7</v>
      </c>
      <c r="I456" s="12">
        <v>162.1</v>
      </c>
      <c r="J456" s="12">
        <v>165.9</v>
      </c>
      <c r="K456" s="31">
        <v>168.3</v>
      </c>
      <c r="L456" s="31">
        <v>157.40100000000001</v>
      </c>
      <c r="M456" s="31">
        <v>162.5</v>
      </c>
      <c r="N456" s="31">
        <v>158.6</v>
      </c>
      <c r="O456" s="31">
        <f t="shared" si="32"/>
        <v>159.5</v>
      </c>
      <c r="P456" s="31">
        <f t="shared" si="33"/>
        <v>152.29399999999976</v>
      </c>
      <c r="Q456" s="74"/>
    </row>
    <row r="457" spans="1:17" s="10" customFormat="1" ht="21" customHeight="1">
      <c r="A457" s="36">
        <v>14</v>
      </c>
      <c r="B457" s="21">
        <v>10</v>
      </c>
      <c r="C457" s="35">
        <v>6</v>
      </c>
      <c r="D457" s="35" t="str">
        <f t="shared" si="34"/>
        <v>0164</v>
      </c>
      <c r="E457" s="35">
        <v>164</v>
      </c>
      <c r="F457" s="21" t="s">
        <v>297</v>
      </c>
      <c r="G457" s="21" t="s">
        <v>653</v>
      </c>
      <c r="H457" s="13">
        <v>79559.928014397126</v>
      </c>
      <c r="I457" s="13">
        <v>84444.330660086373</v>
      </c>
      <c r="J457" s="13">
        <v>84172.75726341168</v>
      </c>
      <c r="K457" s="32">
        <v>86133.065953654179</v>
      </c>
      <c r="L457" s="32">
        <v>93688.229426750782</v>
      </c>
      <c r="M457" s="32">
        <v>93516.806153846148</v>
      </c>
      <c r="N457" s="32">
        <v>96528.680517023953</v>
      </c>
      <c r="O457" s="32">
        <f t="shared" si="32"/>
        <v>101002.51410658307</v>
      </c>
      <c r="P457" s="32">
        <f t="shared" si="33"/>
        <v>107933.7990991111</v>
      </c>
      <c r="Q457" s="74"/>
    </row>
    <row r="458" spans="1:17" ht="15.6" customHeight="1">
      <c r="A458" s="36">
        <v>13</v>
      </c>
      <c r="B458" s="1">
        <v>9</v>
      </c>
      <c r="C458" s="36">
        <v>5</v>
      </c>
      <c r="D458" s="36" t="str">
        <f t="shared" si="34"/>
        <v>0165</v>
      </c>
      <c r="E458" s="36">
        <v>165</v>
      </c>
      <c r="F458" s="1" t="s">
        <v>299</v>
      </c>
      <c r="G458" s="1" t="s">
        <v>657</v>
      </c>
      <c r="H458" s="12">
        <v>37808498.849999994</v>
      </c>
      <c r="I458" s="12">
        <v>38223586.229999997</v>
      </c>
      <c r="J458" s="12">
        <v>38467282.489999995</v>
      </c>
      <c r="K458" s="31">
        <v>38524973.860000007</v>
      </c>
      <c r="L458" s="31">
        <v>40561095.759999998</v>
      </c>
      <c r="M458" s="31">
        <v>40103448.629999988</v>
      </c>
      <c r="N458" s="31">
        <v>39473863.909999996</v>
      </c>
      <c r="O458" s="31">
        <f t="shared" si="32"/>
        <v>42908242.179999992</v>
      </c>
      <c r="P458" s="31">
        <f t="shared" si="33"/>
        <v>45086316.669999994</v>
      </c>
      <c r="Q458" s="74"/>
    </row>
    <row r="459" spans="1:17" ht="15.6" customHeight="1">
      <c r="A459" s="36">
        <v>12</v>
      </c>
      <c r="B459" s="1">
        <v>8</v>
      </c>
      <c r="C459" s="36">
        <v>4</v>
      </c>
      <c r="D459" s="36" t="str">
        <f t="shared" si="34"/>
        <v>0165</v>
      </c>
      <c r="E459" s="36">
        <v>165</v>
      </c>
      <c r="F459" s="1" t="s">
        <v>299</v>
      </c>
      <c r="G459" s="1" t="s">
        <v>970</v>
      </c>
      <c r="H459" s="12">
        <v>451.5</v>
      </c>
      <c r="I459" s="12">
        <v>458.3</v>
      </c>
      <c r="J459" s="12">
        <v>456.4</v>
      </c>
      <c r="K459" s="31">
        <v>457.7</v>
      </c>
      <c r="L459" s="31">
        <v>468.6</v>
      </c>
      <c r="M459" s="31">
        <v>473</v>
      </c>
      <c r="N459" s="31">
        <v>473.5</v>
      </c>
      <c r="O459" s="31">
        <f t="shared" ref="O459:O522" si="35">IFERROR(VLOOKUP($E459, summary, $B459, FALSE), 0)</f>
        <v>491.6</v>
      </c>
      <c r="P459" s="31">
        <f t="shared" ref="P459:P522" si="36">IFERROR(VLOOKUP($E459, summary, $A459, FALSE), 0)</f>
        <v>459.84799999999564</v>
      </c>
      <c r="Q459" s="74"/>
    </row>
    <row r="460" spans="1:17" s="10" customFormat="1" ht="21" customHeight="1">
      <c r="A460" s="36">
        <v>14</v>
      </c>
      <c r="B460" s="21">
        <v>10</v>
      </c>
      <c r="C460" s="35">
        <v>6</v>
      </c>
      <c r="D460" s="35" t="str">
        <f t="shared" si="34"/>
        <v>0165</v>
      </c>
      <c r="E460" s="35">
        <v>165</v>
      </c>
      <c r="F460" s="21" t="s">
        <v>299</v>
      </c>
      <c r="G460" s="21" t="s">
        <v>653</v>
      </c>
      <c r="H460" s="13">
        <v>83739.753820597994</v>
      </c>
      <c r="I460" s="13">
        <v>83402.981082260521</v>
      </c>
      <c r="J460" s="13">
        <v>84284.142177914109</v>
      </c>
      <c r="K460" s="32">
        <v>84170.797159711612</v>
      </c>
      <c r="L460" s="32">
        <v>86558.036192915053</v>
      </c>
      <c r="M460" s="32">
        <v>84785.303657505254</v>
      </c>
      <c r="N460" s="32">
        <v>83366.132861668419</v>
      </c>
      <c r="O460" s="32">
        <f t="shared" si="35"/>
        <v>87282.836004882003</v>
      </c>
      <c r="P460" s="32">
        <f t="shared" si="36"/>
        <v>98046.129742872479</v>
      </c>
      <c r="Q460" s="74"/>
    </row>
    <row r="461" spans="1:17" ht="15.6" customHeight="1">
      <c r="A461" s="36">
        <v>13</v>
      </c>
      <c r="B461" s="1">
        <v>9</v>
      </c>
      <c r="C461" s="36">
        <v>5</v>
      </c>
      <c r="D461" s="36" t="str">
        <f t="shared" si="34"/>
        <v>0698</v>
      </c>
      <c r="E461" s="36">
        <v>698</v>
      </c>
      <c r="F461" s="1" t="s">
        <v>905</v>
      </c>
      <c r="G461" s="1" t="s">
        <v>657</v>
      </c>
      <c r="H461" s="12">
        <v>9171242.3678260855</v>
      </c>
      <c r="I461" s="12">
        <v>9804516</v>
      </c>
      <c r="J461" s="12">
        <v>10070833.199999999</v>
      </c>
      <c r="K461" s="31">
        <v>10568898.359999999</v>
      </c>
      <c r="L461" s="31">
        <v>10795975</v>
      </c>
      <c r="M461" s="31">
        <v>11330274.689999999</v>
      </c>
      <c r="N461" s="31">
        <v>11474260.699999999</v>
      </c>
      <c r="O461" s="31">
        <f t="shared" si="35"/>
        <v>12246919.77</v>
      </c>
      <c r="P461" s="31">
        <f t="shared" si="36"/>
        <v>12493620</v>
      </c>
      <c r="Q461" s="74"/>
    </row>
    <row r="462" spans="1:17" ht="15.6" customHeight="1">
      <c r="A462" s="36">
        <v>12</v>
      </c>
      <c r="B462" s="1">
        <v>8</v>
      </c>
      <c r="C462" s="36">
        <v>4</v>
      </c>
      <c r="D462" s="36" t="str">
        <f t="shared" si="34"/>
        <v>0698</v>
      </c>
      <c r="E462" s="36">
        <v>698</v>
      </c>
      <c r="F462" s="1" t="s">
        <v>905</v>
      </c>
      <c r="G462" s="1" t="s">
        <v>970</v>
      </c>
      <c r="H462" s="12">
        <v>126.7</v>
      </c>
      <c r="I462" s="12">
        <v>127.9</v>
      </c>
      <c r="J462" s="12">
        <v>130.5</v>
      </c>
      <c r="K462" s="31">
        <v>128.30000000000001</v>
      </c>
      <c r="L462" s="31">
        <v>127.3</v>
      </c>
      <c r="M462" s="31">
        <v>131.4</v>
      </c>
      <c r="N462" s="31">
        <v>129.6</v>
      </c>
      <c r="O462" s="31">
        <f t="shared" si="35"/>
        <v>128.9</v>
      </c>
      <c r="P462" s="31">
        <f t="shared" si="36"/>
        <v>128.29900000000001</v>
      </c>
      <c r="Q462" s="74"/>
    </row>
    <row r="463" spans="1:17" s="10" customFormat="1" ht="21" customHeight="1">
      <c r="A463" s="36">
        <v>14</v>
      </c>
      <c r="B463" s="21">
        <v>10</v>
      </c>
      <c r="C463" s="35">
        <v>6</v>
      </c>
      <c r="D463" s="35" t="str">
        <f t="shared" si="34"/>
        <v>0698</v>
      </c>
      <c r="E463" s="35">
        <v>698</v>
      </c>
      <c r="F463" s="21" t="s">
        <v>905</v>
      </c>
      <c r="G463" s="21" t="s">
        <v>653</v>
      </c>
      <c r="H463" s="13">
        <v>72385.496194365318</v>
      </c>
      <c r="I463" s="13">
        <v>76657.670054730261</v>
      </c>
      <c r="J463" s="13">
        <v>77171.135632183898</v>
      </c>
      <c r="K463" s="32">
        <v>82376.448636009343</v>
      </c>
      <c r="L463" s="32">
        <v>84807.344854673996</v>
      </c>
      <c r="M463" s="32">
        <v>86227.356849315067</v>
      </c>
      <c r="N463" s="32">
        <v>88535.962191358019</v>
      </c>
      <c r="O463" s="32">
        <f t="shared" si="35"/>
        <v>95011.014507370041</v>
      </c>
      <c r="P463" s="32">
        <f t="shared" si="36"/>
        <v>97378.935143687791</v>
      </c>
      <c r="Q463" s="74"/>
    </row>
    <row r="464" spans="1:17" ht="15.6" customHeight="1">
      <c r="A464" s="36">
        <v>13</v>
      </c>
      <c r="B464" s="1">
        <v>9</v>
      </c>
      <c r="C464" s="36">
        <v>5</v>
      </c>
      <c r="D464" s="36" t="str">
        <f t="shared" si="34"/>
        <v>0167</v>
      </c>
      <c r="E464" s="36">
        <v>167</v>
      </c>
      <c r="F464" s="1" t="s">
        <v>303</v>
      </c>
      <c r="G464" s="1" t="s">
        <v>657</v>
      </c>
      <c r="H464" s="12">
        <v>23626782.950000003</v>
      </c>
      <c r="I464" s="12">
        <v>24042330.43</v>
      </c>
      <c r="J464" s="12">
        <v>24477484.680000003</v>
      </c>
      <c r="K464" s="31">
        <v>26002402.619999997</v>
      </c>
      <c r="L464" s="31">
        <v>26609222.84</v>
      </c>
      <c r="M464" s="31">
        <v>26817648.519999996</v>
      </c>
      <c r="N464" s="31">
        <v>27020091.859999999</v>
      </c>
      <c r="O464" s="31">
        <f t="shared" si="35"/>
        <v>27875050.719999999</v>
      </c>
      <c r="P464" s="31">
        <f t="shared" si="36"/>
        <v>28574266.050000001</v>
      </c>
      <c r="Q464" s="74"/>
    </row>
    <row r="465" spans="1:17" ht="15.6" customHeight="1">
      <c r="A465" s="36">
        <v>12</v>
      </c>
      <c r="B465" s="1">
        <v>8</v>
      </c>
      <c r="C465" s="36">
        <v>4</v>
      </c>
      <c r="D465" s="36" t="str">
        <f t="shared" si="34"/>
        <v>0167</v>
      </c>
      <c r="E465" s="36">
        <v>167</v>
      </c>
      <c r="F465" s="1" t="s">
        <v>303</v>
      </c>
      <c r="G465" s="1" t="s">
        <v>970</v>
      </c>
      <c r="H465" s="12">
        <v>305</v>
      </c>
      <c r="I465" s="12">
        <v>299.60000000000002</v>
      </c>
      <c r="J465" s="12">
        <v>301.39999999999998</v>
      </c>
      <c r="K465" s="31">
        <v>299.10000000000002</v>
      </c>
      <c r="L465" s="31">
        <v>302.39999999999998</v>
      </c>
      <c r="M465" s="31">
        <v>300.89999999999998</v>
      </c>
      <c r="N465" s="31">
        <v>296</v>
      </c>
      <c r="O465" s="31">
        <f t="shared" si="35"/>
        <v>301.40000000000003</v>
      </c>
      <c r="P465" s="31">
        <f t="shared" si="36"/>
        <v>301.00199999999671</v>
      </c>
      <c r="Q465" s="74"/>
    </row>
    <row r="466" spans="1:17" s="10" customFormat="1" ht="21" customHeight="1">
      <c r="A466" s="36">
        <v>14</v>
      </c>
      <c r="B466" s="21">
        <v>10</v>
      </c>
      <c r="C466" s="35">
        <v>6</v>
      </c>
      <c r="D466" s="35" t="str">
        <f t="shared" si="34"/>
        <v>0167</v>
      </c>
      <c r="E466" s="35">
        <v>167</v>
      </c>
      <c r="F466" s="21" t="s">
        <v>303</v>
      </c>
      <c r="G466" s="21" t="s">
        <v>653</v>
      </c>
      <c r="H466" s="13">
        <v>77464.862131147544</v>
      </c>
      <c r="I466" s="13">
        <v>80248.098898531374</v>
      </c>
      <c r="J466" s="13">
        <v>81212.623357664255</v>
      </c>
      <c r="K466" s="32">
        <v>86935.481845536589</v>
      </c>
      <c r="L466" s="32">
        <v>87993.461772486786</v>
      </c>
      <c r="M466" s="32">
        <v>89124.787371219674</v>
      </c>
      <c r="N466" s="32">
        <v>91284.094121621616</v>
      </c>
      <c r="O466" s="32">
        <f t="shared" si="35"/>
        <v>92485.237956204364</v>
      </c>
      <c r="P466" s="32">
        <f t="shared" si="36"/>
        <v>94930.485677837074</v>
      </c>
      <c r="Q466" s="74"/>
    </row>
    <row r="467" spans="1:17" ht="15.6" customHeight="1">
      <c r="A467" s="36">
        <v>13</v>
      </c>
      <c r="B467" s="1">
        <v>9</v>
      </c>
      <c r="C467" s="36">
        <v>5</v>
      </c>
      <c r="D467" s="36" t="str">
        <f t="shared" si="34"/>
        <v>0168</v>
      </c>
      <c r="E467" s="36">
        <v>168</v>
      </c>
      <c r="F467" s="1" t="s">
        <v>305</v>
      </c>
      <c r="G467" s="1" t="s">
        <v>657</v>
      </c>
      <c r="H467" s="12">
        <v>17242167</v>
      </c>
      <c r="I467" s="12">
        <v>18880122</v>
      </c>
      <c r="J467" s="12">
        <v>19850480</v>
      </c>
      <c r="K467" s="31">
        <v>20272250</v>
      </c>
      <c r="L467" s="31">
        <v>20685138</v>
      </c>
      <c r="M467" s="31">
        <v>21360752</v>
      </c>
      <c r="N467" s="31">
        <v>21656505</v>
      </c>
      <c r="O467" s="31">
        <f t="shared" si="35"/>
        <v>21475162.099999998</v>
      </c>
      <c r="P467" s="31">
        <f t="shared" si="36"/>
        <v>21340789</v>
      </c>
      <c r="Q467" s="74"/>
    </row>
    <row r="468" spans="1:17" ht="15.6" customHeight="1">
      <c r="A468" s="36">
        <v>12</v>
      </c>
      <c r="B468" s="1">
        <v>8</v>
      </c>
      <c r="C468" s="36">
        <v>4</v>
      </c>
      <c r="D468" s="36" t="str">
        <f t="shared" si="34"/>
        <v>0168</v>
      </c>
      <c r="E468" s="36">
        <v>168</v>
      </c>
      <c r="F468" s="1" t="s">
        <v>305</v>
      </c>
      <c r="G468" s="1" t="s">
        <v>970</v>
      </c>
      <c r="H468" s="12">
        <v>256.8</v>
      </c>
      <c r="I468" s="12">
        <v>261.5</v>
      </c>
      <c r="J468" s="12">
        <v>264.89999999999998</v>
      </c>
      <c r="K468" s="31">
        <v>262</v>
      </c>
      <c r="L468" s="31">
        <v>258.60000000000002</v>
      </c>
      <c r="M468" s="31">
        <v>257.2</v>
      </c>
      <c r="N468" s="31">
        <v>256.7</v>
      </c>
      <c r="O468" s="31">
        <f t="shared" si="35"/>
        <v>251.6</v>
      </c>
      <c r="P468" s="31">
        <f t="shared" si="36"/>
        <v>256.07599999999763</v>
      </c>
      <c r="Q468" s="74"/>
    </row>
    <row r="469" spans="1:17" s="10" customFormat="1" ht="21" customHeight="1">
      <c r="A469" s="36">
        <v>14</v>
      </c>
      <c r="B469" s="21">
        <v>10</v>
      </c>
      <c r="C469" s="35">
        <v>6</v>
      </c>
      <c r="D469" s="35" t="str">
        <f t="shared" si="34"/>
        <v>0168</v>
      </c>
      <c r="E469" s="35">
        <v>168</v>
      </c>
      <c r="F469" s="21" t="s">
        <v>305</v>
      </c>
      <c r="G469" s="21" t="s">
        <v>653</v>
      </c>
      <c r="H469" s="13">
        <v>67142.394859813081</v>
      </c>
      <c r="I469" s="13">
        <v>72199.319311663479</v>
      </c>
      <c r="J469" s="13">
        <v>74935.74933937336</v>
      </c>
      <c r="K469" s="32">
        <v>77375</v>
      </c>
      <c r="L469" s="32">
        <v>79988.932714617156</v>
      </c>
      <c r="M469" s="32">
        <v>83051.135303265939</v>
      </c>
      <c r="N469" s="32">
        <v>84365.037008180763</v>
      </c>
      <c r="O469" s="32">
        <f t="shared" si="35"/>
        <v>85354.380365659774</v>
      </c>
      <c r="P469" s="32">
        <f t="shared" si="36"/>
        <v>83337.716146769701</v>
      </c>
      <c r="Q469" s="74"/>
    </row>
    <row r="470" spans="1:17" ht="15.6" customHeight="1">
      <c r="A470" s="36">
        <v>13</v>
      </c>
      <c r="B470" s="1">
        <v>9</v>
      </c>
      <c r="C470" s="36">
        <v>5</v>
      </c>
      <c r="D470" s="36" t="str">
        <f t="shared" ref="D470:D533" si="37">"0"&amp;E470</f>
        <v>0169</v>
      </c>
      <c r="E470" s="36">
        <v>169</v>
      </c>
      <c r="F470" s="1" t="s">
        <v>307</v>
      </c>
      <c r="G470" s="1" t="s">
        <v>657</v>
      </c>
      <c r="H470" s="12">
        <v>2738775.17</v>
      </c>
      <c r="I470" s="12">
        <v>2812849.76</v>
      </c>
      <c r="J470" s="12">
        <v>2824730.5500000003</v>
      </c>
      <c r="K470" s="31">
        <v>2998049.09</v>
      </c>
      <c r="L470" s="31">
        <v>3088358.96</v>
      </c>
      <c r="M470" s="31">
        <v>3177389</v>
      </c>
      <c r="N470" s="31">
        <v>2895013</v>
      </c>
      <c r="O470" s="31">
        <f t="shared" si="35"/>
        <v>3375373</v>
      </c>
      <c r="P470" s="31">
        <f t="shared" si="36"/>
        <v>3308899</v>
      </c>
      <c r="Q470" s="74"/>
    </row>
    <row r="471" spans="1:17" ht="15.6" customHeight="1">
      <c r="A471" s="36">
        <v>12</v>
      </c>
      <c r="B471" s="1">
        <v>8</v>
      </c>
      <c r="C471" s="36">
        <v>4</v>
      </c>
      <c r="D471" s="36" t="str">
        <f t="shared" si="37"/>
        <v>0169</v>
      </c>
      <c r="E471" s="36">
        <v>169</v>
      </c>
      <c r="F471" s="1" t="s">
        <v>307</v>
      </c>
      <c r="G471" s="1" t="s">
        <v>970</v>
      </c>
      <c r="H471" s="12">
        <v>33.1</v>
      </c>
      <c r="I471" s="12">
        <v>34.1</v>
      </c>
      <c r="J471" s="12">
        <v>33.6</v>
      </c>
      <c r="K471" s="31">
        <v>34.799999999999997</v>
      </c>
      <c r="L471" s="31">
        <v>35.799999999999997</v>
      </c>
      <c r="M471" s="31">
        <v>32.5</v>
      </c>
      <c r="N471" s="31">
        <v>32.700000000000003</v>
      </c>
      <c r="O471" s="31">
        <f t="shared" si="35"/>
        <v>34.800000000000004</v>
      </c>
      <c r="P471" s="31">
        <f t="shared" si="36"/>
        <v>33.799999999999976</v>
      </c>
      <c r="Q471" s="74"/>
    </row>
    <row r="472" spans="1:17" s="10" customFormat="1" ht="21" customHeight="1">
      <c r="A472" s="36">
        <v>14</v>
      </c>
      <c r="B472" s="21">
        <v>10</v>
      </c>
      <c r="C472" s="35">
        <v>6</v>
      </c>
      <c r="D472" s="35" t="str">
        <f t="shared" si="37"/>
        <v>0169</v>
      </c>
      <c r="E472" s="35">
        <v>169</v>
      </c>
      <c r="F472" s="21" t="s">
        <v>307</v>
      </c>
      <c r="G472" s="21" t="s">
        <v>653</v>
      </c>
      <c r="H472" s="13">
        <v>82742.452265861022</v>
      </c>
      <c r="I472" s="13">
        <v>82488.262756598226</v>
      </c>
      <c r="J472" s="13">
        <v>84069.361607142855</v>
      </c>
      <c r="K472" s="32">
        <v>86150.83591954023</v>
      </c>
      <c r="L472" s="32">
        <v>86267.010055865932</v>
      </c>
      <c r="M472" s="32">
        <v>97765.815384615387</v>
      </c>
      <c r="N472" s="32">
        <v>88532.507645259931</v>
      </c>
      <c r="O472" s="32">
        <f t="shared" si="35"/>
        <v>96993.477011494237</v>
      </c>
      <c r="P472" s="32">
        <f t="shared" si="36"/>
        <v>97896.42011834326</v>
      </c>
      <c r="Q472" s="74"/>
    </row>
    <row r="473" spans="1:17" ht="15.6" customHeight="1">
      <c r="A473" s="36">
        <v>13</v>
      </c>
      <c r="B473" s="1">
        <v>9</v>
      </c>
      <c r="C473" s="36">
        <v>5</v>
      </c>
      <c r="D473" s="36" t="str">
        <f t="shared" si="37"/>
        <v>0170</v>
      </c>
      <c r="E473" s="36">
        <v>170</v>
      </c>
      <c r="F473" s="1" t="s">
        <v>309</v>
      </c>
      <c r="G473" s="1" t="s">
        <v>657</v>
      </c>
      <c r="H473" s="12">
        <v>27895522.41</v>
      </c>
      <c r="I473" s="12">
        <v>28978734.449999999</v>
      </c>
      <c r="J473" s="12">
        <v>30358925.25</v>
      </c>
      <c r="K473" s="31">
        <v>30105725.599999998</v>
      </c>
      <c r="L473" s="31">
        <v>30535565.169999998</v>
      </c>
      <c r="M473" s="31">
        <v>31954350.919999998</v>
      </c>
      <c r="N473" s="31">
        <v>33937674.379999995</v>
      </c>
      <c r="O473" s="31">
        <f t="shared" si="35"/>
        <v>34792636.990000002</v>
      </c>
      <c r="P473" s="31">
        <f t="shared" si="36"/>
        <v>35702808.130000003</v>
      </c>
      <c r="Q473" s="74"/>
    </row>
    <row r="474" spans="1:17" ht="15.6" customHeight="1">
      <c r="A474" s="36">
        <v>12</v>
      </c>
      <c r="B474" s="1">
        <v>8</v>
      </c>
      <c r="C474" s="36">
        <v>4</v>
      </c>
      <c r="D474" s="36" t="str">
        <f t="shared" si="37"/>
        <v>0170</v>
      </c>
      <c r="E474" s="36">
        <v>170</v>
      </c>
      <c r="F474" s="1" t="s">
        <v>309</v>
      </c>
      <c r="G474" s="1" t="s">
        <v>970</v>
      </c>
      <c r="H474" s="12">
        <v>369.5</v>
      </c>
      <c r="I474" s="12">
        <v>367.09900000000005</v>
      </c>
      <c r="J474" s="12">
        <v>376.899</v>
      </c>
      <c r="K474" s="31">
        <v>387</v>
      </c>
      <c r="L474" s="31">
        <v>386.2</v>
      </c>
      <c r="M474" s="31">
        <v>387.6</v>
      </c>
      <c r="N474" s="31">
        <v>396.1</v>
      </c>
      <c r="O474" s="31">
        <f t="shared" si="35"/>
        <v>390.40000000000003</v>
      </c>
      <c r="P474" s="31">
        <f t="shared" si="36"/>
        <v>406.86499999999376</v>
      </c>
      <c r="Q474" s="74"/>
    </row>
    <row r="475" spans="1:17" s="10" customFormat="1" ht="21" customHeight="1">
      <c r="A475" s="36">
        <v>14</v>
      </c>
      <c r="B475" s="21">
        <v>10</v>
      </c>
      <c r="C475" s="35">
        <v>6</v>
      </c>
      <c r="D475" s="35" t="str">
        <f t="shared" si="37"/>
        <v>0170</v>
      </c>
      <c r="E475" s="35">
        <v>170</v>
      </c>
      <c r="F475" s="21" t="s">
        <v>309</v>
      </c>
      <c r="G475" s="21" t="s">
        <v>653</v>
      </c>
      <c r="H475" s="13">
        <v>75495.324519621106</v>
      </c>
      <c r="I475" s="13">
        <v>78939.834894674175</v>
      </c>
      <c r="J475" s="13">
        <v>80549.232685679715</v>
      </c>
      <c r="K475" s="32">
        <v>77792.572609819123</v>
      </c>
      <c r="L475" s="32">
        <v>79066.714577938896</v>
      </c>
      <c r="M475" s="32">
        <v>82441.565841073258</v>
      </c>
      <c r="N475" s="32">
        <v>85679.56167634434</v>
      </c>
      <c r="O475" s="32">
        <f t="shared" si="35"/>
        <v>89120.484093237697</v>
      </c>
      <c r="P475" s="32">
        <f t="shared" si="36"/>
        <v>87750.993892324361</v>
      </c>
      <c r="Q475" s="74"/>
    </row>
    <row r="476" spans="1:17" ht="15.6" customHeight="1">
      <c r="A476" s="36">
        <v>13</v>
      </c>
      <c r="B476" s="1">
        <v>9</v>
      </c>
      <c r="C476" s="36">
        <v>5</v>
      </c>
      <c r="D476" s="36" t="str">
        <f t="shared" si="37"/>
        <v>0171</v>
      </c>
      <c r="E476" s="36">
        <v>171</v>
      </c>
      <c r="F476" s="1" t="s">
        <v>311</v>
      </c>
      <c r="G476" s="1" t="s">
        <v>657</v>
      </c>
      <c r="H476" s="12">
        <v>23284965.749999993</v>
      </c>
      <c r="I476" s="12">
        <v>23232986.709999997</v>
      </c>
      <c r="J476" s="12">
        <v>23477632.699999999</v>
      </c>
      <c r="K476" s="31">
        <v>24688469.269999996</v>
      </c>
      <c r="L476" s="31">
        <v>24317625.869999997</v>
      </c>
      <c r="M476" s="31">
        <v>25888577.710000005</v>
      </c>
      <c r="N476" s="31">
        <v>26840672.280000001</v>
      </c>
      <c r="O476" s="31">
        <f t="shared" si="35"/>
        <v>24403036.23</v>
      </c>
      <c r="P476" s="31">
        <f t="shared" si="36"/>
        <v>27913966.010000002</v>
      </c>
      <c r="Q476" s="74"/>
    </row>
    <row r="477" spans="1:17" ht="15.6" customHeight="1">
      <c r="A477" s="36">
        <v>12</v>
      </c>
      <c r="B477" s="1">
        <v>8</v>
      </c>
      <c r="C477" s="36">
        <v>4</v>
      </c>
      <c r="D477" s="36" t="str">
        <f t="shared" si="37"/>
        <v>0171</v>
      </c>
      <c r="E477" s="36">
        <v>171</v>
      </c>
      <c r="F477" s="1" t="s">
        <v>311</v>
      </c>
      <c r="G477" s="1" t="s">
        <v>970</v>
      </c>
      <c r="H477" s="12">
        <v>329.9</v>
      </c>
      <c r="I477" s="12">
        <v>326.8</v>
      </c>
      <c r="J477" s="12">
        <v>325.3</v>
      </c>
      <c r="K477" s="31">
        <v>326.90199999999999</v>
      </c>
      <c r="L477" s="31">
        <v>325.7</v>
      </c>
      <c r="M477" s="31">
        <v>324.60000000000002</v>
      </c>
      <c r="N477" s="31">
        <v>333.4</v>
      </c>
      <c r="O477" s="31">
        <f t="shared" si="35"/>
        <v>335.40000000000003</v>
      </c>
      <c r="P477" s="31">
        <f t="shared" si="36"/>
        <v>333.55699999999712</v>
      </c>
      <c r="Q477" s="74"/>
    </row>
    <row r="478" spans="1:17" s="10" customFormat="1" ht="21" customHeight="1">
      <c r="A478" s="36">
        <v>14</v>
      </c>
      <c r="B478" s="21">
        <v>10</v>
      </c>
      <c r="C478" s="35">
        <v>6</v>
      </c>
      <c r="D478" s="35" t="str">
        <f t="shared" si="37"/>
        <v>0171</v>
      </c>
      <c r="E478" s="35">
        <v>171</v>
      </c>
      <c r="F478" s="21" t="s">
        <v>311</v>
      </c>
      <c r="G478" s="21" t="s">
        <v>653</v>
      </c>
      <c r="H478" s="13">
        <v>70581.890724461948</v>
      </c>
      <c r="I478" s="13">
        <v>71092.370593635234</v>
      </c>
      <c r="J478" s="13">
        <v>72172.249308330764</v>
      </c>
      <c r="K478" s="32">
        <v>75522.539690794176</v>
      </c>
      <c r="L478" s="32">
        <v>74662.652348787218</v>
      </c>
      <c r="M478" s="32">
        <v>79755.322581638946</v>
      </c>
      <c r="N478" s="32">
        <v>80505.91565686863</v>
      </c>
      <c r="O478" s="32">
        <f t="shared" si="35"/>
        <v>72758.009033989263</v>
      </c>
      <c r="P478" s="32">
        <f t="shared" si="36"/>
        <v>83685.74489517606</v>
      </c>
      <c r="Q478" s="74"/>
    </row>
    <row r="479" spans="1:17" ht="15.6" customHeight="1">
      <c r="A479" s="36">
        <v>13</v>
      </c>
      <c r="B479" s="1">
        <v>9</v>
      </c>
      <c r="C479" s="36">
        <v>5</v>
      </c>
      <c r="D479" s="36" t="str">
        <f t="shared" si="37"/>
        <v>0700</v>
      </c>
      <c r="E479" s="36">
        <v>700</v>
      </c>
      <c r="F479" s="1" t="s">
        <v>907</v>
      </c>
      <c r="G479" s="1" t="s">
        <v>657</v>
      </c>
      <c r="H479" s="12">
        <v>6741089</v>
      </c>
      <c r="I479" s="12">
        <v>7145843</v>
      </c>
      <c r="J479" s="12">
        <v>7211712</v>
      </c>
      <c r="K479" s="31">
        <v>7191646</v>
      </c>
      <c r="L479" s="31">
        <v>7815214</v>
      </c>
      <c r="M479" s="31">
        <v>7351893.3900000006</v>
      </c>
      <c r="N479" s="31">
        <v>7733332</v>
      </c>
      <c r="O479" s="31">
        <f t="shared" si="35"/>
        <v>9053546.4500000011</v>
      </c>
      <c r="P479" s="31">
        <f t="shared" si="36"/>
        <v>9702603</v>
      </c>
      <c r="Q479" s="74"/>
    </row>
    <row r="480" spans="1:17" ht="15.6" customHeight="1">
      <c r="A480" s="36">
        <v>12</v>
      </c>
      <c r="B480" s="1">
        <v>8</v>
      </c>
      <c r="C480" s="36">
        <v>4</v>
      </c>
      <c r="D480" s="36" t="str">
        <f t="shared" si="37"/>
        <v>0700</v>
      </c>
      <c r="E480" s="36">
        <v>700</v>
      </c>
      <c r="F480" s="1" t="s">
        <v>907</v>
      </c>
      <c r="G480" s="1" t="s">
        <v>970</v>
      </c>
      <c r="H480" s="12">
        <v>75.900000000000006</v>
      </c>
      <c r="I480" s="12">
        <v>78.3</v>
      </c>
      <c r="J480" s="12">
        <v>74.5</v>
      </c>
      <c r="K480" s="31">
        <v>71.2</v>
      </c>
      <c r="L480" s="31">
        <v>76.3</v>
      </c>
      <c r="M480" s="31">
        <v>75.099999999999994</v>
      </c>
      <c r="N480" s="31">
        <v>74.599999999999994</v>
      </c>
      <c r="O480" s="31">
        <f t="shared" si="35"/>
        <v>76.600000000000009</v>
      </c>
      <c r="P480" s="31">
        <f t="shared" si="36"/>
        <v>82.068000000000254</v>
      </c>
      <c r="Q480" s="74"/>
    </row>
    <row r="481" spans="1:17" s="10" customFormat="1" ht="21" customHeight="1">
      <c r="A481" s="36">
        <v>14</v>
      </c>
      <c r="B481" s="21">
        <v>10</v>
      </c>
      <c r="C481" s="35">
        <v>6</v>
      </c>
      <c r="D481" s="35" t="str">
        <f t="shared" si="37"/>
        <v>0700</v>
      </c>
      <c r="E481" s="35">
        <v>700</v>
      </c>
      <c r="F481" s="21" t="s">
        <v>907</v>
      </c>
      <c r="G481" s="21" t="s">
        <v>653</v>
      </c>
      <c r="H481" s="13">
        <v>88815.401844532273</v>
      </c>
      <c r="I481" s="13">
        <v>91262.362707535125</v>
      </c>
      <c r="J481" s="13">
        <v>96801.503355704699</v>
      </c>
      <c r="K481" s="32">
        <v>101006.26404494382</v>
      </c>
      <c r="L481" s="32">
        <v>102427.44429882045</v>
      </c>
      <c r="M481" s="32">
        <v>97894.718908122522</v>
      </c>
      <c r="N481" s="32">
        <v>103663.96782841824</v>
      </c>
      <c r="O481" s="32">
        <f t="shared" si="35"/>
        <v>118192.51240208877</v>
      </c>
      <c r="P481" s="32">
        <f t="shared" si="36"/>
        <v>118226.38543646695</v>
      </c>
      <c r="Q481" s="74"/>
    </row>
    <row r="482" spans="1:17" ht="15.6" customHeight="1">
      <c r="A482" s="36">
        <v>13</v>
      </c>
      <c r="B482" s="1">
        <v>9</v>
      </c>
      <c r="C482" s="36">
        <v>5</v>
      </c>
      <c r="D482" s="36" t="str">
        <f t="shared" si="37"/>
        <v>0705</v>
      </c>
      <c r="E482" s="36">
        <v>705</v>
      </c>
      <c r="F482" s="1" t="s">
        <v>315</v>
      </c>
      <c r="G482" s="1" t="s">
        <v>657</v>
      </c>
      <c r="H482" s="12">
        <v>11951229.140000001</v>
      </c>
      <c r="I482" s="12">
        <v>12258052.42</v>
      </c>
      <c r="J482" s="12">
        <v>12630342</v>
      </c>
      <c r="K482" s="31">
        <v>12643308</v>
      </c>
      <c r="L482" s="31">
        <v>13063933.359999999</v>
      </c>
      <c r="M482" s="31">
        <v>13414615.560000002</v>
      </c>
      <c r="N482" s="31">
        <v>13818933.569999998</v>
      </c>
      <c r="O482" s="31">
        <f t="shared" si="35"/>
        <v>13872551</v>
      </c>
      <c r="P482" s="31">
        <f t="shared" si="36"/>
        <v>14644133</v>
      </c>
      <c r="Q482" s="74"/>
    </row>
    <row r="483" spans="1:17" ht="15.6" customHeight="1">
      <c r="A483" s="36">
        <v>12</v>
      </c>
      <c r="B483" s="1">
        <v>8</v>
      </c>
      <c r="C483" s="36">
        <v>4</v>
      </c>
      <c r="D483" s="36" t="str">
        <f t="shared" si="37"/>
        <v>0705</v>
      </c>
      <c r="E483" s="36">
        <v>705</v>
      </c>
      <c r="F483" s="1" t="s">
        <v>315</v>
      </c>
      <c r="G483" s="1" t="s">
        <v>970</v>
      </c>
      <c r="H483" s="12">
        <v>126.8</v>
      </c>
      <c r="I483" s="12">
        <v>141.95699999999999</v>
      </c>
      <c r="J483" s="12">
        <v>136.6</v>
      </c>
      <c r="K483" s="31">
        <v>134.9</v>
      </c>
      <c r="L483" s="31">
        <v>135.30000000000001</v>
      </c>
      <c r="M483" s="31">
        <v>132.4</v>
      </c>
      <c r="N483" s="31">
        <v>128.6</v>
      </c>
      <c r="O483" s="31">
        <f t="shared" si="35"/>
        <v>128</v>
      </c>
      <c r="P483" s="31">
        <f t="shared" si="36"/>
        <v>133.12200000000058</v>
      </c>
      <c r="Q483" s="74"/>
    </row>
    <row r="484" spans="1:17" s="10" customFormat="1" ht="21" customHeight="1">
      <c r="A484" s="36">
        <v>14</v>
      </c>
      <c r="B484" s="21">
        <v>10</v>
      </c>
      <c r="C484" s="35">
        <v>6</v>
      </c>
      <c r="D484" s="35" t="str">
        <f t="shared" si="37"/>
        <v>0705</v>
      </c>
      <c r="E484" s="35">
        <v>705</v>
      </c>
      <c r="F484" s="21" t="s">
        <v>315</v>
      </c>
      <c r="G484" s="21" t="s">
        <v>653</v>
      </c>
      <c r="H484" s="13">
        <v>94252.595741324927</v>
      </c>
      <c r="I484" s="13">
        <v>86350.461195995973</v>
      </c>
      <c r="J484" s="13">
        <v>92462.240117130306</v>
      </c>
      <c r="K484" s="32">
        <v>93723.55819125277</v>
      </c>
      <c r="L484" s="32">
        <v>96555.309386548397</v>
      </c>
      <c r="M484" s="32">
        <v>101318.8486404834</v>
      </c>
      <c r="N484" s="32">
        <v>107456.71516329703</v>
      </c>
      <c r="O484" s="32">
        <f t="shared" si="35"/>
        <v>108379.3046875</v>
      </c>
      <c r="P484" s="32">
        <f t="shared" si="36"/>
        <v>110005.35598924247</v>
      </c>
      <c r="Q484" s="74"/>
    </row>
    <row r="485" spans="1:17" ht="15.6" customHeight="1">
      <c r="A485" s="36">
        <v>13</v>
      </c>
      <c r="B485" s="1">
        <v>9</v>
      </c>
      <c r="C485" s="36">
        <v>5</v>
      </c>
      <c r="D485" s="36" t="str">
        <f t="shared" si="37"/>
        <v>0172</v>
      </c>
      <c r="E485" s="36">
        <v>172</v>
      </c>
      <c r="F485" s="1" t="s">
        <v>317</v>
      </c>
      <c r="G485" s="1" t="s">
        <v>657</v>
      </c>
      <c r="H485" s="12">
        <v>10022651</v>
      </c>
      <c r="I485" s="12">
        <v>10355630</v>
      </c>
      <c r="J485" s="12">
        <v>10445589</v>
      </c>
      <c r="K485" s="31">
        <v>10637982</v>
      </c>
      <c r="L485" s="31">
        <v>10808501</v>
      </c>
      <c r="M485" s="31">
        <v>10984363</v>
      </c>
      <c r="N485" s="31">
        <v>11369915</v>
      </c>
      <c r="O485" s="31">
        <f t="shared" si="35"/>
        <v>10902257.914000001</v>
      </c>
      <c r="P485" s="31">
        <f t="shared" si="36"/>
        <v>11450509</v>
      </c>
      <c r="Q485" s="74"/>
    </row>
    <row r="486" spans="1:17" ht="15.6" customHeight="1">
      <c r="A486" s="36">
        <v>12</v>
      </c>
      <c r="B486" s="1">
        <v>8</v>
      </c>
      <c r="C486" s="36">
        <v>4</v>
      </c>
      <c r="D486" s="36" t="str">
        <f t="shared" si="37"/>
        <v>0172</v>
      </c>
      <c r="E486" s="36">
        <v>172</v>
      </c>
      <c r="F486" s="1" t="s">
        <v>317</v>
      </c>
      <c r="G486" s="1" t="s">
        <v>970</v>
      </c>
      <c r="H486" s="12">
        <v>135.9</v>
      </c>
      <c r="I486" s="12">
        <v>131.4</v>
      </c>
      <c r="J486" s="12">
        <v>139.80000000000001</v>
      </c>
      <c r="K486" s="31">
        <v>140.19999999999999</v>
      </c>
      <c r="L486" s="31">
        <v>140.30000000000001</v>
      </c>
      <c r="M486" s="31">
        <v>139.6</v>
      </c>
      <c r="N486" s="31">
        <v>143.30000000000001</v>
      </c>
      <c r="O486" s="31">
        <f t="shared" si="35"/>
        <v>133.5</v>
      </c>
      <c r="P486" s="31">
        <f t="shared" si="36"/>
        <v>134.95299999999975</v>
      </c>
      <c r="Q486" s="74"/>
    </row>
    <row r="487" spans="1:17" s="10" customFormat="1" ht="21" customHeight="1">
      <c r="A487" s="36">
        <v>14</v>
      </c>
      <c r="B487" s="21">
        <v>10</v>
      </c>
      <c r="C487" s="35">
        <v>6</v>
      </c>
      <c r="D487" s="35" t="str">
        <f t="shared" si="37"/>
        <v>0172</v>
      </c>
      <c r="E487" s="35">
        <v>172</v>
      </c>
      <c r="F487" s="21" t="s">
        <v>317</v>
      </c>
      <c r="G487" s="21" t="s">
        <v>653</v>
      </c>
      <c r="H487" s="13">
        <v>73750.191317144956</v>
      </c>
      <c r="I487" s="13">
        <v>78809.969558599696</v>
      </c>
      <c r="J487" s="13">
        <v>74718.090128755357</v>
      </c>
      <c r="K487" s="32">
        <v>75877.189728958634</v>
      </c>
      <c r="L487" s="32">
        <v>77038.496079828925</v>
      </c>
      <c r="M487" s="32">
        <v>78684.548710601724</v>
      </c>
      <c r="N487" s="32">
        <v>79343.440334961619</v>
      </c>
      <c r="O487" s="32">
        <f t="shared" si="35"/>
        <v>81664.853288389524</v>
      </c>
      <c r="P487" s="32">
        <f t="shared" si="36"/>
        <v>84848.124902744079</v>
      </c>
      <c r="Q487" s="74"/>
    </row>
    <row r="488" spans="1:17" ht="15.6" customHeight="1">
      <c r="A488" s="36">
        <v>13</v>
      </c>
      <c r="B488" s="1">
        <v>9</v>
      </c>
      <c r="C488" s="36">
        <v>5</v>
      </c>
      <c r="D488" s="36" t="str">
        <f t="shared" si="37"/>
        <v>0173</v>
      </c>
      <c r="E488" s="36">
        <v>173</v>
      </c>
      <c r="F488" s="1" t="s">
        <v>319</v>
      </c>
      <c r="G488" s="1" t="s">
        <v>657</v>
      </c>
      <c r="H488" s="12">
        <v>2964840.6100000003</v>
      </c>
      <c r="I488" s="12">
        <v>3041840.18</v>
      </c>
      <c r="J488" s="12">
        <v>3082868.5799999996</v>
      </c>
      <c r="K488" s="31">
        <v>3127245.07</v>
      </c>
      <c r="L488" s="31">
        <v>3319714.2900000005</v>
      </c>
      <c r="M488" s="31">
        <v>3381549</v>
      </c>
      <c r="N488" s="31">
        <v>3503383</v>
      </c>
      <c r="O488" s="31">
        <f t="shared" si="35"/>
        <v>3592312</v>
      </c>
      <c r="P488" s="31">
        <f t="shared" si="36"/>
        <v>3755003</v>
      </c>
      <c r="Q488" s="74"/>
    </row>
    <row r="489" spans="1:17" ht="15.6" customHeight="1">
      <c r="A489" s="36">
        <v>12</v>
      </c>
      <c r="B489" s="1">
        <v>8</v>
      </c>
      <c r="C489" s="36">
        <v>4</v>
      </c>
      <c r="D489" s="36" t="str">
        <f t="shared" si="37"/>
        <v>0173</v>
      </c>
      <c r="E489" s="36">
        <v>173</v>
      </c>
      <c r="F489" s="1" t="s">
        <v>319</v>
      </c>
      <c r="G489" s="1" t="s">
        <v>970</v>
      </c>
      <c r="H489" s="12">
        <v>40.5</v>
      </c>
      <c r="I489" s="12">
        <v>41</v>
      </c>
      <c r="J489" s="12">
        <v>40.299999999999997</v>
      </c>
      <c r="K489" s="31">
        <v>39.799999999999997</v>
      </c>
      <c r="L489" s="31">
        <v>38.6</v>
      </c>
      <c r="M489" s="31">
        <v>37.1</v>
      </c>
      <c r="N489" s="31">
        <v>37.799999999999997</v>
      </c>
      <c r="O489" s="31">
        <f t="shared" si="35"/>
        <v>37.800000000000004</v>
      </c>
      <c r="P489" s="31">
        <f t="shared" si="36"/>
        <v>37.814000000000036</v>
      </c>
      <c r="Q489" s="74"/>
    </row>
    <row r="490" spans="1:17" s="10" customFormat="1" ht="21" customHeight="1">
      <c r="A490" s="36">
        <v>14</v>
      </c>
      <c r="B490" s="21">
        <v>10</v>
      </c>
      <c r="C490" s="35">
        <v>6</v>
      </c>
      <c r="D490" s="35" t="str">
        <f t="shared" si="37"/>
        <v>0173</v>
      </c>
      <c r="E490" s="35">
        <v>173</v>
      </c>
      <c r="F490" s="21" t="s">
        <v>319</v>
      </c>
      <c r="G490" s="21" t="s">
        <v>653</v>
      </c>
      <c r="H490" s="13">
        <v>73205.940987654336</v>
      </c>
      <c r="I490" s="13">
        <v>74191.223902439029</v>
      </c>
      <c r="J490" s="13">
        <v>76497.979652605456</v>
      </c>
      <c r="K490" s="32">
        <v>78573.996733668348</v>
      </c>
      <c r="L490" s="32">
        <v>86002.960880829021</v>
      </c>
      <c r="M490" s="32">
        <v>91146.873315363875</v>
      </c>
      <c r="N490" s="32">
        <v>92682.08994708996</v>
      </c>
      <c r="O490" s="32">
        <f t="shared" si="35"/>
        <v>95034.708994708984</v>
      </c>
      <c r="P490" s="32">
        <f t="shared" si="36"/>
        <v>99301.925212884031</v>
      </c>
      <c r="Q490" s="74"/>
    </row>
    <row r="491" spans="1:17" ht="15.6" customHeight="1">
      <c r="A491" s="36">
        <v>13</v>
      </c>
      <c r="B491" s="1">
        <v>9</v>
      </c>
      <c r="C491" s="36">
        <v>5</v>
      </c>
      <c r="D491" s="36" t="str">
        <f t="shared" si="37"/>
        <v>0174</v>
      </c>
      <c r="E491" s="36">
        <v>174</v>
      </c>
      <c r="F491" s="1" t="s">
        <v>321</v>
      </c>
      <c r="G491" s="1" t="s">
        <v>657</v>
      </c>
      <c r="H491" s="12">
        <v>7351939</v>
      </c>
      <c r="I491" s="12">
        <v>7618758</v>
      </c>
      <c r="J491" s="12">
        <v>8047459.96</v>
      </c>
      <c r="K491" s="31">
        <v>8244749.5700000003</v>
      </c>
      <c r="L491" s="31">
        <v>10038309.879999999</v>
      </c>
      <c r="M491" s="31">
        <v>9326835.9399999995</v>
      </c>
      <c r="N491" s="31">
        <v>9364720.9299999997</v>
      </c>
      <c r="O491" s="31">
        <f t="shared" si="35"/>
        <v>9977949.3699999992</v>
      </c>
      <c r="P491" s="31">
        <f t="shared" si="36"/>
        <v>10308010.419999998</v>
      </c>
      <c r="Q491" s="74"/>
    </row>
    <row r="492" spans="1:17" ht="15.6" customHeight="1">
      <c r="A492" s="36">
        <v>12</v>
      </c>
      <c r="B492" s="1">
        <v>8</v>
      </c>
      <c r="C492" s="36">
        <v>4</v>
      </c>
      <c r="D492" s="36" t="str">
        <f t="shared" si="37"/>
        <v>0174</v>
      </c>
      <c r="E492" s="36">
        <v>174</v>
      </c>
      <c r="F492" s="1" t="s">
        <v>321</v>
      </c>
      <c r="G492" s="1" t="s">
        <v>970</v>
      </c>
      <c r="H492" s="12">
        <v>106.9</v>
      </c>
      <c r="I492" s="12">
        <v>103.8</v>
      </c>
      <c r="J492" s="12">
        <v>109.6</v>
      </c>
      <c r="K492" s="31">
        <v>106.4</v>
      </c>
      <c r="L492" s="31">
        <v>112.8</v>
      </c>
      <c r="M492" s="31">
        <v>111.8</v>
      </c>
      <c r="N492" s="31">
        <v>106.9</v>
      </c>
      <c r="O492" s="31">
        <f t="shared" si="35"/>
        <v>109.8</v>
      </c>
      <c r="P492" s="31">
        <f t="shared" si="36"/>
        <v>118.01299999999968</v>
      </c>
      <c r="Q492" s="74"/>
    </row>
    <row r="493" spans="1:17" s="10" customFormat="1" ht="21" customHeight="1">
      <c r="A493" s="36">
        <v>14</v>
      </c>
      <c r="B493" s="21">
        <v>10</v>
      </c>
      <c r="C493" s="35">
        <v>6</v>
      </c>
      <c r="D493" s="35" t="str">
        <f t="shared" si="37"/>
        <v>0174</v>
      </c>
      <c r="E493" s="35">
        <v>174</v>
      </c>
      <c r="F493" s="21" t="s">
        <v>321</v>
      </c>
      <c r="G493" s="21" t="s">
        <v>653</v>
      </c>
      <c r="H493" s="13">
        <v>68773.985032740879</v>
      </c>
      <c r="I493" s="13">
        <v>73398.439306358385</v>
      </c>
      <c r="J493" s="13">
        <v>73425.729562043794</v>
      </c>
      <c r="K493" s="32">
        <v>77488.247838345866</v>
      </c>
      <c r="L493" s="32">
        <v>88992.108865248214</v>
      </c>
      <c r="M493" s="32">
        <v>83424.292844364929</v>
      </c>
      <c r="N493" s="32">
        <v>87602.62797006547</v>
      </c>
      <c r="O493" s="32">
        <f t="shared" si="35"/>
        <v>90873.85582877959</v>
      </c>
      <c r="P493" s="32">
        <f t="shared" si="36"/>
        <v>87346.397600264594</v>
      </c>
      <c r="Q493" s="74"/>
    </row>
    <row r="494" spans="1:17" ht="15.6" customHeight="1">
      <c r="A494" s="36">
        <v>13</v>
      </c>
      <c r="B494" s="1">
        <v>9</v>
      </c>
      <c r="C494" s="36">
        <v>5</v>
      </c>
      <c r="D494" s="36" t="str">
        <f t="shared" si="37"/>
        <v>0175</v>
      </c>
      <c r="E494" s="36">
        <v>175</v>
      </c>
      <c r="F494" s="1" t="s">
        <v>323</v>
      </c>
      <c r="G494" s="1" t="s">
        <v>657</v>
      </c>
      <c r="H494" s="12">
        <v>15634933.550000001</v>
      </c>
      <c r="I494" s="12">
        <v>15917161.390000001</v>
      </c>
      <c r="J494" s="12">
        <v>16974848.91</v>
      </c>
      <c r="K494" s="31">
        <v>17774028.169999998</v>
      </c>
      <c r="L494" s="31">
        <v>18739058</v>
      </c>
      <c r="M494" s="31">
        <v>19363750</v>
      </c>
      <c r="N494" s="31">
        <v>19913676.829999998</v>
      </c>
      <c r="O494" s="31">
        <f t="shared" si="35"/>
        <v>20502854.309999999</v>
      </c>
      <c r="P494" s="31">
        <f t="shared" si="36"/>
        <v>21412123</v>
      </c>
      <c r="Q494" s="74"/>
    </row>
    <row r="495" spans="1:17" ht="15.6" customHeight="1">
      <c r="A495" s="36">
        <v>12</v>
      </c>
      <c r="B495" s="1">
        <v>8</v>
      </c>
      <c r="C495" s="36">
        <v>4</v>
      </c>
      <c r="D495" s="36" t="str">
        <f t="shared" si="37"/>
        <v>0175</v>
      </c>
      <c r="E495" s="36">
        <v>175</v>
      </c>
      <c r="F495" s="1" t="s">
        <v>323</v>
      </c>
      <c r="G495" s="1" t="s">
        <v>970</v>
      </c>
      <c r="H495" s="12">
        <v>198.3</v>
      </c>
      <c r="I495" s="12">
        <v>194.8</v>
      </c>
      <c r="J495" s="12">
        <v>199.4</v>
      </c>
      <c r="K495" s="31">
        <v>203.90100000000001</v>
      </c>
      <c r="L495" s="31">
        <v>205.39000000000001</v>
      </c>
      <c r="M495" s="31">
        <v>195.6</v>
      </c>
      <c r="N495" s="31">
        <v>200.6</v>
      </c>
      <c r="O495" s="31">
        <f t="shared" si="35"/>
        <v>193.4</v>
      </c>
      <c r="P495" s="31">
        <f t="shared" si="36"/>
        <v>207.44599999999747</v>
      </c>
      <c r="Q495" s="74"/>
    </row>
    <row r="496" spans="1:17" s="10" customFormat="1" ht="21" customHeight="1">
      <c r="A496" s="36">
        <v>14</v>
      </c>
      <c r="B496" s="21">
        <v>10</v>
      </c>
      <c r="C496" s="35">
        <v>6</v>
      </c>
      <c r="D496" s="35" t="str">
        <f t="shared" si="37"/>
        <v>0175</v>
      </c>
      <c r="E496" s="35">
        <v>175</v>
      </c>
      <c r="F496" s="21" t="s">
        <v>323</v>
      </c>
      <c r="G496" s="21" t="s">
        <v>653</v>
      </c>
      <c r="H496" s="13">
        <v>78844.848966212812</v>
      </c>
      <c r="I496" s="13">
        <v>81710.274075975351</v>
      </c>
      <c r="J496" s="13">
        <v>85129.633450351044</v>
      </c>
      <c r="K496" s="32">
        <v>87169.892104501676</v>
      </c>
      <c r="L496" s="32">
        <v>91236.467208724862</v>
      </c>
      <c r="M496" s="32">
        <v>98996.676891615542</v>
      </c>
      <c r="N496" s="32">
        <v>99270.572432701883</v>
      </c>
      <c r="O496" s="32">
        <f t="shared" si="35"/>
        <v>106012.69033092036</v>
      </c>
      <c r="P496" s="32">
        <f t="shared" si="36"/>
        <v>103217.81572071894</v>
      </c>
      <c r="Q496" s="74"/>
    </row>
    <row r="497" spans="1:17" ht="15.6" customHeight="1">
      <c r="A497" s="36">
        <v>13</v>
      </c>
      <c r="B497" s="1">
        <v>9</v>
      </c>
      <c r="C497" s="36">
        <v>5</v>
      </c>
      <c r="D497" s="36" t="str">
        <f t="shared" si="37"/>
        <v>0176</v>
      </c>
      <c r="E497" s="36">
        <v>176</v>
      </c>
      <c r="F497" s="1" t="s">
        <v>325</v>
      </c>
      <c r="G497" s="1" t="s">
        <v>657</v>
      </c>
      <c r="H497" s="12">
        <v>28616170.120000001</v>
      </c>
      <c r="I497" s="12">
        <v>30006748.039999999</v>
      </c>
      <c r="J497" s="12">
        <v>29669762.700000007</v>
      </c>
      <c r="K497" s="31">
        <v>29182306.539999999</v>
      </c>
      <c r="L497" s="31">
        <v>31603621.34</v>
      </c>
      <c r="M497" s="31">
        <v>34536308</v>
      </c>
      <c r="N497" s="31">
        <v>33996021.799999997</v>
      </c>
      <c r="O497" s="31">
        <f t="shared" si="35"/>
        <v>36123542</v>
      </c>
      <c r="P497" s="31">
        <f t="shared" si="36"/>
        <v>37957333</v>
      </c>
      <c r="Q497" s="74"/>
    </row>
    <row r="498" spans="1:17" ht="15.6" customHeight="1">
      <c r="A498" s="36">
        <v>12</v>
      </c>
      <c r="B498" s="1">
        <v>8</v>
      </c>
      <c r="C498" s="36">
        <v>4</v>
      </c>
      <c r="D498" s="36" t="str">
        <f t="shared" si="37"/>
        <v>0176</v>
      </c>
      <c r="E498" s="36">
        <v>176</v>
      </c>
      <c r="F498" s="1" t="s">
        <v>325</v>
      </c>
      <c r="G498" s="1" t="s">
        <v>970</v>
      </c>
      <c r="H498" s="12">
        <v>393.9</v>
      </c>
      <c r="I498" s="12">
        <v>393.9</v>
      </c>
      <c r="J498" s="12">
        <v>393.9</v>
      </c>
      <c r="K498" s="31">
        <v>410.35300000000001</v>
      </c>
      <c r="L498" s="31">
        <v>400.5</v>
      </c>
      <c r="M498" s="31">
        <v>397.2</v>
      </c>
      <c r="N498" s="31">
        <v>383.8</v>
      </c>
      <c r="O498" s="31">
        <f t="shared" si="35"/>
        <v>388.90000000000003</v>
      </c>
      <c r="P498" s="31">
        <f t="shared" si="36"/>
        <v>400.5179999999994</v>
      </c>
      <c r="Q498" s="74"/>
    </row>
    <row r="499" spans="1:17" s="10" customFormat="1" ht="21" customHeight="1">
      <c r="A499" s="36">
        <v>14</v>
      </c>
      <c r="B499" s="21">
        <v>10</v>
      </c>
      <c r="C499" s="35">
        <v>6</v>
      </c>
      <c r="D499" s="35" t="str">
        <f t="shared" si="37"/>
        <v>0176</v>
      </c>
      <c r="E499" s="35">
        <v>176</v>
      </c>
      <c r="F499" s="21" t="s">
        <v>325</v>
      </c>
      <c r="G499" s="21" t="s">
        <v>653</v>
      </c>
      <c r="H499" s="13">
        <v>72648.312058898198</v>
      </c>
      <c r="I499" s="13">
        <v>76178.593653211472</v>
      </c>
      <c r="J499" s="13">
        <v>75323.083777608554</v>
      </c>
      <c r="K499" s="32">
        <v>71115.129023060625</v>
      </c>
      <c r="L499" s="32">
        <v>78910.415330836448</v>
      </c>
      <c r="M499" s="32">
        <v>86949.415911379663</v>
      </c>
      <c r="N499" s="32">
        <v>88577.440854611763</v>
      </c>
      <c r="O499" s="32">
        <f t="shared" si="35"/>
        <v>92886.454101311378</v>
      </c>
      <c r="P499" s="32">
        <f t="shared" si="36"/>
        <v>94770.604567085771</v>
      </c>
      <c r="Q499" s="74"/>
    </row>
    <row r="500" spans="1:17" ht="15.6" customHeight="1">
      <c r="A500" s="36">
        <v>13</v>
      </c>
      <c r="B500" s="1">
        <v>9</v>
      </c>
      <c r="C500" s="36">
        <v>5</v>
      </c>
      <c r="D500" s="36" t="str">
        <f t="shared" si="37"/>
        <v>0177</v>
      </c>
      <c r="E500" s="36">
        <v>177</v>
      </c>
      <c r="F500" s="1" t="s">
        <v>327</v>
      </c>
      <c r="G500" s="1" t="s">
        <v>657</v>
      </c>
      <c r="H500" s="12">
        <v>12697236.68</v>
      </c>
      <c r="I500" s="12">
        <v>12615074.25</v>
      </c>
      <c r="J500" s="12">
        <v>12811449.529999999</v>
      </c>
      <c r="K500" s="31">
        <v>12888318.969999999</v>
      </c>
      <c r="L500" s="31">
        <v>13068119.540000001</v>
      </c>
      <c r="M500" s="31">
        <v>13193043.379999999</v>
      </c>
      <c r="N500" s="31">
        <v>12990816.210000001</v>
      </c>
      <c r="O500" s="31" t="str">
        <f t="shared" si="35"/>
        <v>-</v>
      </c>
      <c r="P500" s="31">
        <f t="shared" si="36"/>
        <v>14714503.209999999</v>
      </c>
      <c r="Q500" s="74"/>
    </row>
    <row r="501" spans="1:17" ht="15.6" customHeight="1">
      <c r="A501" s="36">
        <v>12</v>
      </c>
      <c r="B501" s="1">
        <v>8</v>
      </c>
      <c r="C501" s="36">
        <v>4</v>
      </c>
      <c r="D501" s="36" t="str">
        <f t="shared" si="37"/>
        <v>0177</v>
      </c>
      <c r="E501" s="36">
        <v>177</v>
      </c>
      <c r="F501" s="1" t="s">
        <v>327</v>
      </c>
      <c r="G501" s="1" t="s">
        <v>970</v>
      </c>
      <c r="H501" s="12">
        <v>149</v>
      </c>
      <c r="I501" s="12">
        <v>147.69999999999999</v>
      </c>
      <c r="J501" s="12">
        <v>157.999</v>
      </c>
      <c r="K501" s="31">
        <v>155.69999999999999</v>
      </c>
      <c r="L501" s="31">
        <v>159.19999999999999</v>
      </c>
      <c r="M501" s="31">
        <v>160.4</v>
      </c>
      <c r="N501" s="31">
        <v>169.3</v>
      </c>
      <c r="O501" s="31" t="str">
        <f t="shared" si="35"/>
        <v>-</v>
      </c>
      <c r="P501" s="31">
        <f t="shared" si="36"/>
        <v>156.17899999999815</v>
      </c>
      <c r="Q501" s="74"/>
    </row>
    <row r="502" spans="1:17" s="10" customFormat="1" ht="21" customHeight="1">
      <c r="A502" s="36">
        <v>14</v>
      </c>
      <c r="B502" s="21">
        <v>10</v>
      </c>
      <c r="C502" s="35">
        <v>6</v>
      </c>
      <c r="D502" s="35" t="str">
        <f t="shared" si="37"/>
        <v>0177</v>
      </c>
      <c r="E502" s="35">
        <v>177</v>
      </c>
      <c r="F502" s="21" t="s">
        <v>327</v>
      </c>
      <c r="G502" s="21" t="s">
        <v>653</v>
      </c>
      <c r="H502" s="13">
        <v>85216.353557046983</v>
      </c>
      <c r="I502" s="13">
        <v>85410.116790792148</v>
      </c>
      <c r="J502" s="13">
        <v>81085.63680782789</v>
      </c>
      <c r="K502" s="32">
        <v>82776.61509312781</v>
      </c>
      <c r="L502" s="32">
        <v>82086.178015075391</v>
      </c>
      <c r="M502" s="32">
        <v>82250.89389027431</v>
      </c>
      <c r="N502" s="32">
        <v>76732.52339043119</v>
      </c>
      <c r="O502" s="32" t="str">
        <f t="shared" si="35"/>
        <v>-</v>
      </c>
      <c r="P502" s="32">
        <f t="shared" si="36"/>
        <v>94215.632127239718</v>
      </c>
      <c r="Q502" s="74"/>
    </row>
    <row r="503" spans="1:17" ht="15.6" customHeight="1">
      <c r="A503" s="36">
        <v>13</v>
      </c>
      <c r="B503" s="1">
        <v>9</v>
      </c>
      <c r="C503" s="36">
        <v>5</v>
      </c>
      <c r="D503" s="36" t="str">
        <f t="shared" si="37"/>
        <v>0178</v>
      </c>
      <c r="E503" s="36">
        <v>178</v>
      </c>
      <c r="F503" s="1" t="s">
        <v>329</v>
      </c>
      <c r="G503" s="1" t="s">
        <v>657</v>
      </c>
      <c r="H503" s="12">
        <v>15819654.710000001</v>
      </c>
      <c r="I503" s="12">
        <v>16573142.15</v>
      </c>
      <c r="J503" s="12">
        <v>17342110.91</v>
      </c>
      <c r="K503" s="31">
        <v>17797151.300000001</v>
      </c>
      <c r="L503" s="31">
        <v>18146834.699999999</v>
      </c>
      <c r="M503" s="31">
        <v>18905999.540000003</v>
      </c>
      <c r="N503" s="31">
        <v>21314707.050000001</v>
      </c>
      <c r="O503" s="31">
        <f t="shared" si="35"/>
        <v>22089278.129999995</v>
      </c>
      <c r="P503" s="31">
        <f t="shared" si="36"/>
        <v>23036399.260000002</v>
      </c>
      <c r="Q503" s="74"/>
    </row>
    <row r="504" spans="1:17" ht="15.6" customHeight="1">
      <c r="A504" s="36">
        <v>12</v>
      </c>
      <c r="B504" s="1">
        <v>8</v>
      </c>
      <c r="C504" s="36">
        <v>4</v>
      </c>
      <c r="D504" s="36" t="str">
        <f t="shared" si="37"/>
        <v>0178</v>
      </c>
      <c r="E504" s="36">
        <v>178</v>
      </c>
      <c r="F504" s="1" t="s">
        <v>329</v>
      </c>
      <c r="G504" s="1" t="s">
        <v>970</v>
      </c>
      <c r="H504" s="12">
        <v>259.60000000000002</v>
      </c>
      <c r="I504" s="12">
        <v>260.39999999999998</v>
      </c>
      <c r="J504" s="12">
        <v>265.3</v>
      </c>
      <c r="K504" s="31">
        <v>271.2</v>
      </c>
      <c r="L504" s="31">
        <v>270.3</v>
      </c>
      <c r="M504" s="31">
        <v>273.89999999999998</v>
      </c>
      <c r="N504" s="31">
        <v>279.10000000000002</v>
      </c>
      <c r="O504" s="31">
        <f t="shared" si="35"/>
        <v>267.2</v>
      </c>
      <c r="P504" s="31">
        <f t="shared" si="36"/>
        <v>269.70699999999914</v>
      </c>
      <c r="Q504" s="74"/>
    </row>
    <row r="505" spans="1:17" s="10" customFormat="1" ht="21" customHeight="1">
      <c r="A505" s="36">
        <v>14</v>
      </c>
      <c r="B505" s="21">
        <v>10</v>
      </c>
      <c r="C505" s="35">
        <v>6</v>
      </c>
      <c r="D505" s="35" t="str">
        <f t="shared" si="37"/>
        <v>0178</v>
      </c>
      <c r="E505" s="35">
        <v>178</v>
      </c>
      <c r="F505" s="21" t="s">
        <v>329</v>
      </c>
      <c r="G505" s="21" t="s">
        <v>653</v>
      </c>
      <c r="H505" s="13">
        <v>60938.577465331276</v>
      </c>
      <c r="I505" s="13">
        <v>63644.93913210446</v>
      </c>
      <c r="J505" s="13">
        <v>65367.92653599698</v>
      </c>
      <c r="K505" s="32">
        <v>65623.71423303835</v>
      </c>
      <c r="L505" s="32">
        <v>67135.903440621521</v>
      </c>
      <c r="M505" s="32">
        <v>69025.189996349043</v>
      </c>
      <c r="N505" s="32">
        <v>76369.4269079183</v>
      </c>
      <c r="O505" s="32">
        <f t="shared" si="35"/>
        <v>82669.454079341303</v>
      </c>
      <c r="P505" s="32">
        <f t="shared" si="36"/>
        <v>85412.685840560589</v>
      </c>
      <c r="Q505" s="74"/>
    </row>
    <row r="506" spans="1:17" ht="15.6" customHeight="1">
      <c r="A506" s="36">
        <v>13</v>
      </c>
      <c r="B506" s="1">
        <v>9</v>
      </c>
      <c r="C506" s="36">
        <v>5</v>
      </c>
      <c r="D506" s="36" t="str">
        <f t="shared" si="37"/>
        <v>0710</v>
      </c>
      <c r="E506" s="36">
        <v>710</v>
      </c>
      <c r="F506" s="1" t="s">
        <v>331</v>
      </c>
      <c r="G506" s="1" t="s">
        <v>657</v>
      </c>
      <c r="H506" s="12">
        <v>12321219.540000001</v>
      </c>
      <c r="I506" s="12">
        <v>12820983.01</v>
      </c>
      <c r="J506" s="12">
        <v>12975186</v>
      </c>
      <c r="K506" s="31">
        <v>12974579.039999999</v>
      </c>
      <c r="L506" s="31">
        <v>13226391</v>
      </c>
      <c r="M506" s="31">
        <v>13473622</v>
      </c>
      <c r="N506" s="31">
        <v>13294373.309999999</v>
      </c>
      <c r="O506" s="31">
        <f t="shared" si="35"/>
        <v>13551339</v>
      </c>
      <c r="P506" s="31">
        <f t="shared" si="36"/>
        <v>13979457</v>
      </c>
      <c r="Q506" s="74"/>
    </row>
    <row r="507" spans="1:17" ht="15.6" customHeight="1">
      <c r="A507" s="36">
        <v>12</v>
      </c>
      <c r="B507" s="1">
        <v>8</v>
      </c>
      <c r="C507" s="36">
        <v>4</v>
      </c>
      <c r="D507" s="36" t="str">
        <f t="shared" si="37"/>
        <v>0710</v>
      </c>
      <c r="E507" s="36">
        <v>710</v>
      </c>
      <c r="F507" s="1" t="s">
        <v>331</v>
      </c>
      <c r="G507" s="1" t="s">
        <v>970</v>
      </c>
      <c r="H507" s="12">
        <v>162.5</v>
      </c>
      <c r="I507" s="12">
        <v>162.9</v>
      </c>
      <c r="J507" s="12">
        <v>164.4</v>
      </c>
      <c r="K507" s="31">
        <v>160.80000000000001</v>
      </c>
      <c r="L507" s="31">
        <v>161.1</v>
      </c>
      <c r="M507" s="31">
        <v>156.4</v>
      </c>
      <c r="N507" s="31">
        <v>156.5</v>
      </c>
      <c r="O507" s="31">
        <f t="shared" si="35"/>
        <v>154</v>
      </c>
      <c r="P507" s="31">
        <f t="shared" si="36"/>
        <v>160.80999999999906</v>
      </c>
      <c r="Q507" s="74"/>
    </row>
    <row r="508" spans="1:17" s="10" customFormat="1" ht="21" customHeight="1">
      <c r="A508" s="36">
        <v>14</v>
      </c>
      <c r="B508" s="21">
        <v>10</v>
      </c>
      <c r="C508" s="35">
        <v>6</v>
      </c>
      <c r="D508" s="35" t="str">
        <f t="shared" si="37"/>
        <v>0710</v>
      </c>
      <c r="E508" s="35">
        <v>710</v>
      </c>
      <c r="F508" s="21" t="s">
        <v>331</v>
      </c>
      <c r="G508" s="21" t="s">
        <v>653</v>
      </c>
      <c r="H508" s="13">
        <v>75822.889476923083</v>
      </c>
      <c r="I508" s="13">
        <v>78704.622529158994</v>
      </c>
      <c r="J508" s="13">
        <v>78924.48905109489</v>
      </c>
      <c r="K508" s="32">
        <v>80687.680597014914</v>
      </c>
      <c r="L508" s="32">
        <v>82100.502793296095</v>
      </c>
      <c r="M508" s="32">
        <v>86148.478260869568</v>
      </c>
      <c r="N508" s="32">
        <v>84948.072268370597</v>
      </c>
      <c r="O508" s="32">
        <f t="shared" si="35"/>
        <v>87995.707792207788</v>
      </c>
      <c r="P508" s="32">
        <f t="shared" si="36"/>
        <v>86931.515453019601</v>
      </c>
      <c r="Q508" s="74"/>
    </row>
    <row r="509" spans="1:17" ht="15.6" customHeight="1">
      <c r="A509" s="36">
        <v>13</v>
      </c>
      <c r="B509" s="1">
        <v>9</v>
      </c>
      <c r="C509" s="36">
        <v>5</v>
      </c>
      <c r="D509" s="36" t="str">
        <f t="shared" si="37"/>
        <v>0181</v>
      </c>
      <c r="E509" s="36">
        <v>181</v>
      </c>
      <c r="F509" s="1" t="s">
        <v>333</v>
      </c>
      <c r="G509" s="1" t="s">
        <v>657</v>
      </c>
      <c r="H509" s="12">
        <v>36734044</v>
      </c>
      <c r="I509" s="12">
        <v>38207107</v>
      </c>
      <c r="J509" s="12">
        <v>38100638</v>
      </c>
      <c r="K509" s="31">
        <v>38623923</v>
      </c>
      <c r="L509" s="31">
        <v>38060371.089999996</v>
      </c>
      <c r="M509" s="31">
        <v>39065358</v>
      </c>
      <c r="N509" s="31">
        <v>39006024</v>
      </c>
      <c r="O509" s="31">
        <f t="shared" si="35"/>
        <v>42415646</v>
      </c>
      <c r="P509" s="31">
        <f t="shared" si="36"/>
        <v>43741609</v>
      </c>
      <c r="Q509" s="74"/>
    </row>
    <row r="510" spans="1:17" ht="15.6" customHeight="1">
      <c r="A510" s="36">
        <v>12</v>
      </c>
      <c r="B510" s="1">
        <v>8</v>
      </c>
      <c r="C510" s="36">
        <v>4</v>
      </c>
      <c r="D510" s="36" t="str">
        <f t="shared" si="37"/>
        <v>0181</v>
      </c>
      <c r="E510" s="36">
        <v>181</v>
      </c>
      <c r="F510" s="1" t="s">
        <v>333</v>
      </c>
      <c r="G510" s="1" t="s">
        <v>970</v>
      </c>
      <c r="H510" s="12">
        <v>474.7</v>
      </c>
      <c r="I510" s="12">
        <v>480.2</v>
      </c>
      <c r="J510" s="12">
        <v>495.90799999999996</v>
      </c>
      <c r="K510" s="31">
        <v>496.59200000000004</v>
      </c>
      <c r="L510" s="31">
        <v>494.3</v>
      </c>
      <c r="M510" s="31">
        <v>497.8</v>
      </c>
      <c r="N510" s="31">
        <v>490</v>
      </c>
      <c r="O510" s="31">
        <f t="shared" si="35"/>
        <v>531</v>
      </c>
      <c r="P510" s="31">
        <f t="shared" si="36"/>
        <v>526.80799999999147</v>
      </c>
      <c r="Q510" s="74"/>
    </row>
    <row r="511" spans="1:17" s="10" customFormat="1" ht="21" customHeight="1">
      <c r="A511" s="36">
        <v>14</v>
      </c>
      <c r="B511" s="21">
        <v>10</v>
      </c>
      <c r="C511" s="35">
        <v>6</v>
      </c>
      <c r="D511" s="35" t="str">
        <f t="shared" si="37"/>
        <v>0181</v>
      </c>
      <c r="E511" s="35">
        <v>181</v>
      </c>
      <c r="F511" s="21" t="s">
        <v>333</v>
      </c>
      <c r="G511" s="21" t="s">
        <v>653</v>
      </c>
      <c r="H511" s="13">
        <v>77383.703391615752</v>
      </c>
      <c r="I511" s="13">
        <v>79564.987505206169</v>
      </c>
      <c r="J511" s="13">
        <v>76830.053155020694</v>
      </c>
      <c r="K511" s="32">
        <v>77777.980716564096</v>
      </c>
      <c r="L511" s="32">
        <v>76998.525369208975</v>
      </c>
      <c r="M511" s="32">
        <v>78476.010445962238</v>
      </c>
      <c r="N511" s="32">
        <v>79604.130612244902</v>
      </c>
      <c r="O511" s="32">
        <f t="shared" si="35"/>
        <v>79878.806026365346</v>
      </c>
      <c r="P511" s="32">
        <f t="shared" si="36"/>
        <v>83031.406128989518</v>
      </c>
      <c r="Q511" s="74"/>
    </row>
    <row r="512" spans="1:17" ht="15.6" customHeight="1">
      <c r="A512" s="36">
        <v>13</v>
      </c>
      <c r="B512" s="1">
        <v>9</v>
      </c>
      <c r="C512" s="36">
        <v>5</v>
      </c>
      <c r="D512" s="36" t="str">
        <f t="shared" si="37"/>
        <v>0182</v>
      </c>
      <c r="E512" s="36">
        <v>182</v>
      </c>
      <c r="F512" s="1" t="s">
        <v>335</v>
      </c>
      <c r="G512" s="1" t="s">
        <v>657</v>
      </c>
      <c r="H512" s="12">
        <v>15247173.600000003</v>
      </c>
      <c r="I512" s="12">
        <v>16026344.709999999</v>
      </c>
      <c r="J512" s="12">
        <v>16569667.090000002</v>
      </c>
      <c r="K512" s="31">
        <v>16680182.309999999</v>
      </c>
      <c r="L512" s="31">
        <v>16788725.43</v>
      </c>
      <c r="M512" s="31">
        <v>17086826.619999997</v>
      </c>
      <c r="N512" s="31">
        <v>17710437</v>
      </c>
      <c r="O512" s="31">
        <f t="shared" si="35"/>
        <v>18336927</v>
      </c>
      <c r="P512" s="31">
        <f t="shared" si="36"/>
        <v>21957626.870000001</v>
      </c>
      <c r="Q512" s="74"/>
    </row>
    <row r="513" spans="1:17" ht="15.6" customHeight="1">
      <c r="A513" s="36">
        <v>12</v>
      </c>
      <c r="B513" s="1">
        <v>8</v>
      </c>
      <c r="C513" s="36">
        <v>4</v>
      </c>
      <c r="D513" s="36" t="str">
        <f t="shared" si="37"/>
        <v>0182</v>
      </c>
      <c r="E513" s="36">
        <v>182</v>
      </c>
      <c r="F513" s="1" t="s">
        <v>335</v>
      </c>
      <c r="G513" s="1" t="s">
        <v>970</v>
      </c>
      <c r="H513" s="12">
        <v>227.3</v>
      </c>
      <c r="I513" s="12">
        <v>225.3</v>
      </c>
      <c r="J513" s="12">
        <v>230.3</v>
      </c>
      <c r="K513" s="31">
        <v>225</v>
      </c>
      <c r="L513" s="31">
        <v>222</v>
      </c>
      <c r="M513" s="31">
        <v>217.9</v>
      </c>
      <c r="N513" s="31">
        <v>227.4</v>
      </c>
      <c r="O513" s="31">
        <f t="shared" si="35"/>
        <v>219.6</v>
      </c>
      <c r="P513" s="31">
        <f t="shared" si="36"/>
        <v>221.79599999999931</v>
      </c>
      <c r="Q513" s="74"/>
    </row>
    <row r="514" spans="1:17" s="10" customFormat="1" ht="21" customHeight="1">
      <c r="A514" s="36">
        <v>14</v>
      </c>
      <c r="B514" s="21">
        <v>10</v>
      </c>
      <c r="C514" s="35">
        <v>6</v>
      </c>
      <c r="D514" s="35" t="str">
        <f t="shared" si="37"/>
        <v>0182</v>
      </c>
      <c r="E514" s="35">
        <v>182</v>
      </c>
      <c r="F514" s="21" t="s">
        <v>335</v>
      </c>
      <c r="G514" s="21" t="s">
        <v>653</v>
      </c>
      <c r="H514" s="13">
        <v>67079.514298284223</v>
      </c>
      <c r="I514" s="13">
        <v>71133.354238792715</v>
      </c>
      <c r="J514" s="13">
        <v>71948.18536691273</v>
      </c>
      <c r="K514" s="32">
        <v>74134.143599999996</v>
      </c>
      <c r="L514" s="32">
        <v>75624.889324324322</v>
      </c>
      <c r="M514" s="32">
        <v>78415.909224414849</v>
      </c>
      <c r="N514" s="32">
        <v>77882.308707124015</v>
      </c>
      <c r="O514" s="32">
        <f t="shared" si="35"/>
        <v>83501.489071038261</v>
      </c>
      <c r="P514" s="32">
        <f t="shared" si="36"/>
        <v>98999.201383253385</v>
      </c>
      <c r="Q514" s="74"/>
    </row>
    <row r="515" spans="1:17" ht="15.6" customHeight="1">
      <c r="A515" s="36">
        <v>13</v>
      </c>
      <c r="B515" s="1">
        <v>9</v>
      </c>
      <c r="C515" s="36">
        <v>5</v>
      </c>
      <c r="D515" s="36" t="str">
        <f t="shared" si="37"/>
        <v>0184</v>
      </c>
      <c r="E515" s="36">
        <v>184</v>
      </c>
      <c r="F515" s="1" t="s">
        <v>337</v>
      </c>
      <c r="G515" s="1" t="s">
        <v>657</v>
      </c>
      <c r="H515" s="12">
        <v>4415993</v>
      </c>
      <c r="I515" s="12">
        <v>4326619</v>
      </c>
      <c r="J515" s="12">
        <v>4725412</v>
      </c>
      <c r="K515" s="31">
        <v>4796464</v>
      </c>
      <c r="L515" s="31">
        <v>4892182</v>
      </c>
      <c r="M515" s="31">
        <v>5061753</v>
      </c>
      <c r="N515" s="31">
        <v>5409677</v>
      </c>
      <c r="O515" s="31">
        <f t="shared" si="35"/>
        <v>5149728</v>
      </c>
      <c r="P515" s="31">
        <f t="shared" si="36"/>
        <v>6027969</v>
      </c>
      <c r="Q515" s="74"/>
    </row>
    <row r="516" spans="1:17" ht="15.6" customHeight="1">
      <c r="A516" s="36">
        <v>12</v>
      </c>
      <c r="B516" s="1">
        <v>8</v>
      </c>
      <c r="C516" s="36">
        <v>4</v>
      </c>
      <c r="D516" s="36" t="str">
        <f t="shared" si="37"/>
        <v>0184</v>
      </c>
      <c r="E516" s="36">
        <v>184</v>
      </c>
      <c r="F516" s="1" t="s">
        <v>337</v>
      </c>
      <c r="G516" s="1" t="s">
        <v>970</v>
      </c>
      <c r="H516" s="12">
        <v>63.3</v>
      </c>
      <c r="I516" s="12">
        <v>61.6</v>
      </c>
      <c r="J516" s="12">
        <v>62.1</v>
      </c>
      <c r="K516" s="31">
        <v>64</v>
      </c>
      <c r="L516" s="31">
        <v>69</v>
      </c>
      <c r="M516" s="31">
        <v>65.099999999999994</v>
      </c>
      <c r="N516" s="31">
        <v>67.8</v>
      </c>
      <c r="O516" s="31">
        <f t="shared" si="35"/>
        <v>71.2</v>
      </c>
      <c r="P516" s="31">
        <f t="shared" si="36"/>
        <v>71.952999999999946</v>
      </c>
      <c r="Q516" s="74"/>
    </row>
    <row r="517" spans="1:17" s="10" customFormat="1" ht="21" customHeight="1">
      <c r="A517" s="36">
        <v>14</v>
      </c>
      <c r="B517" s="21">
        <v>10</v>
      </c>
      <c r="C517" s="35">
        <v>6</v>
      </c>
      <c r="D517" s="35" t="str">
        <f t="shared" si="37"/>
        <v>0184</v>
      </c>
      <c r="E517" s="35">
        <v>184</v>
      </c>
      <c r="F517" s="21" t="s">
        <v>337</v>
      </c>
      <c r="G517" s="21" t="s">
        <v>653</v>
      </c>
      <c r="H517" s="13">
        <v>69762.92259083729</v>
      </c>
      <c r="I517" s="13">
        <v>70237.32142857142</v>
      </c>
      <c r="J517" s="13">
        <v>76093.590982286638</v>
      </c>
      <c r="K517" s="32">
        <v>74944.75</v>
      </c>
      <c r="L517" s="32">
        <v>70901.188405797104</v>
      </c>
      <c r="M517" s="32">
        <v>77753.502304147478</v>
      </c>
      <c r="N517" s="32">
        <v>79788.746312684365</v>
      </c>
      <c r="O517" s="32">
        <f t="shared" si="35"/>
        <v>72327.6404494382</v>
      </c>
      <c r="P517" s="32">
        <f t="shared" si="36"/>
        <v>83776.479090517489</v>
      </c>
      <c r="Q517" s="74"/>
    </row>
    <row r="518" spans="1:17" ht="15.6" customHeight="1">
      <c r="A518" s="36">
        <v>13</v>
      </c>
      <c r="B518" s="1">
        <v>9</v>
      </c>
      <c r="C518" s="36">
        <v>5</v>
      </c>
      <c r="D518" s="36" t="str">
        <f t="shared" si="37"/>
        <v>0185</v>
      </c>
      <c r="E518" s="36">
        <v>185</v>
      </c>
      <c r="F518" s="1" t="s">
        <v>339</v>
      </c>
      <c r="G518" s="1" t="s">
        <v>657</v>
      </c>
      <c r="H518" s="12">
        <v>22969673.390000001</v>
      </c>
      <c r="I518" s="12">
        <v>24470280.710000001</v>
      </c>
      <c r="J518" s="12">
        <v>25632221</v>
      </c>
      <c r="K518" s="31">
        <v>26921963.34</v>
      </c>
      <c r="L518" s="31">
        <v>28011729</v>
      </c>
      <c r="M518" s="31">
        <v>28670097.109999999</v>
      </c>
      <c r="N518" s="31">
        <v>29485734.870000001</v>
      </c>
      <c r="O518" s="31">
        <f t="shared" si="35"/>
        <v>32390832.460000001</v>
      </c>
      <c r="P518" s="31">
        <f t="shared" si="36"/>
        <v>35050775.670000002</v>
      </c>
      <c r="Q518" s="74"/>
    </row>
    <row r="519" spans="1:17" ht="15.6" customHeight="1">
      <c r="A519" s="36">
        <v>12</v>
      </c>
      <c r="B519" s="1">
        <v>8</v>
      </c>
      <c r="C519" s="36">
        <v>4</v>
      </c>
      <c r="D519" s="36" t="str">
        <f t="shared" si="37"/>
        <v>0185</v>
      </c>
      <c r="E519" s="36">
        <v>185</v>
      </c>
      <c r="F519" s="1" t="s">
        <v>339</v>
      </c>
      <c r="G519" s="1" t="s">
        <v>970</v>
      </c>
      <c r="H519" s="12">
        <v>322.39999999999998</v>
      </c>
      <c r="I519" s="12">
        <v>326.60000000000002</v>
      </c>
      <c r="J519" s="12">
        <v>331.6</v>
      </c>
      <c r="K519" s="31">
        <v>332.7</v>
      </c>
      <c r="L519" s="31">
        <v>335.1</v>
      </c>
      <c r="M519" s="31">
        <v>337.6</v>
      </c>
      <c r="N519" s="31">
        <v>338.1</v>
      </c>
      <c r="O519" s="31">
        <f t="shared" si="35"/>
        <v>354.3</v>
      </c>
      <c r="P519" s="31">
        <f t="shared" si="36"/>
        <v>387.03699999999469</v>
      </c>
      <c r="Q519" s="74"/>
    </row>
    <row r="520" spans="1:17" s="10" customFormat="1" ht="21" customHeight="1">
      <c r="A520" s="36">
        <v>14</v>
      </c>
      <c r="B520" s="21">
        <v>10</v>
      </c>
      <c r="C520" s="35">
        <v>6</v>
      </c>
      <c r="D520" s="35" t="str">
        <f t="shared" si="37"/>
        <v>0185</v>
      </c>
      <c r="E520" s="35">
        <v>185</v>
      </c>
      <c r="F520" s="21" t="s">
        <v>339</v>
      </c>
      <c r="G520" s="21" t="s">
        <v>653</v>
      </c>
      <c r="H520" s="13">
        <v>71245.88520471465</v>
      </c>
      <c r="I520" s="13">
        <v>74924.31325780772</v>
      </c>
      <c r="J520" s="13">
        <v>77298.615802171291</v>
      </c>
      <c r="K520" s="32">
        <v>80919.637330928774</v>
      </c>
      <c r="L520" s="32">
        <v>83592.148612354518</v>
      </c>
      <c r="M520" s="32">
        <v>84923.273430094778</v>
      </c>
      <c r="N520" s="32">
        <v>87210.100177462286</v>
      </c>
      <c r="O520" s="32">
        <f t="shared" si="35"/>
        <v>91422.050409257688</v>
      </c>
      <c r="P520" s="32">
        <f t="shared" si="36"/>
        <v>90561.821402089423</v>
      </c>
      <c r="Q520" s="74"/>
    </row>
    <row r="521" spans="1:17" ht="15.6" customHeight="1">
      <c r="A521" s="36">
        <v>13</v>
      </c>
      <c r="B521" s="1">
        <v>9</v>
      </c>
      <c r="C521" s="36">
        <v>5</v>
      </c>
      <c r="D521" s="36" t="str">
        <f t="shared" si="37"/>
        <v>0186</v>
      </c>
      <c r="E521" s="36">
        <v>186</v>
      </c>
      <c r="F521" s="1" t="s">
        <v>341</v>
      </c>
      <c r="G521" s="1" t="s">
        <v>657</v>
      </c>
      <c r="H521" s="12">
        <v>10002675</v>
      </c>
      <c r="I521" s="12">
        <v>10042553</v>
      </c>
      <c r="J521" s="12">
        <v>10440573</v>
      </c>
      <c r="K521" s="31">
        <v>10363260</v>
      </c>
      <c r="L521" s="31">
        <v>10586518</v>
      </c>
      <c r="M521" s="31">
        <v>11012064</v>
      </c>
      <c r="N521" s="31">
        <v>10957406</v>
      </c>
      <c r="O521" s="31">
        <f t="shared" si="35"/>
        <v>11103865</v>
      </c>
      <c r="P521" s="31">
        <f t="shared" si="36"/>
        <v>11554506</v>
      </c>
      <c r="Q521" s="74"/>
    </row>
    <row r="522" spans="1:17" ht="15.6" customHeight="1">
      <c r="A522" s="36">
        <v>12</v>
      </c>
      <c r="B522" s="1">
        <v>8</v>
      </c>
      <c r="C522" s="36">
        <v>4</v>
      </c>
      <c r="D522" s="36" t="str">
        <f t="shared" si="37"/>
        <v>0186</v>
      </c>
      <c r="E522" s="36">
        <v>186</v>
      </c>
      <c r="F522" s="1" t="s">
        <v>341</v>
      </c>
      <c r="G522" s="1" t="s">
        <v>970</v>
      </c>
      <c r="H522" s="12">
        <v>131.999</v>
      </c>
      <c r="I522" s="12">
        <v>133.29900000000001</v>
      </c>
      <c r="J522" s="12">
        <v>128.69900000000001</v>
      </c>
      <c r="K522" s="31">
        <v>131.30000000000001</v>
      </c>
      <c r="L522" s="31">
        <v>134.69999999999999</v>
      </c>
      <c r="M522" s="31">
        <v>131.69999999999999</v>
      </c>
      <c r="N522" s="31">
        <v>134.4</v>
      </c>
      <c r="O522" s="31">
        <f t="shared" si="35"/>
        <v>128.9</v>
      </c>
      <c r="P522" s="31">
        <f t="shared" si="36"/>
        <v>132.8900000000001</v>
      </c>
      <c r="Q522" s="74"/>
    </row>
    <row r="523" spans="1:17" s="10" customFormat="1" ht="21" customHeight="1">
      <c r="A523" s="36">
        <v>14</v>
      </c>
      <c r="B523" s="21">
        <v>10</v>
      </c>
      <c r="C523" s="35">
        <v>6</v>
      </c>
      <c r="D523" s="35" t="str">
        <f t="shared" si="37"/>
        <v>0186</v>
      </c>
      <c r="E523" s="35">
        <v>186</v>
      </c>
      <c r="F523" s="21" t="s">
        <v>341</v>
      </c>
      <c r="G523" s="21" t="s">
        <v>653</v>
      </c>
      <c r="H523" s="13">
        <v>75778.414987992335</v>
      </c>
      <c r="I523" s="13">
        <v>75338.547175897795</v>
      </c>
      <c r="J523" s="13">
        <v>81123.963667161355</v>
      </c>
      <c r="K523" s="32">
        <v>78928.103579588715</v>
      </c>
      <c r="L523" s="32">
        <v>78593.303637713441</v>
      </c>
      <c r="M523" s="32">
        <v>83614.760820045572</v>
      </c>
      <c r="N523" s="32">
        <v>81528.318452380947</v>
      </c>
      <c r="O523" s="32">
        <f t="shared" ref="O523:O586" si="38">IFERROR(VLOOKUP($E523, summary, $B523, FALSE), 0)</f>
        <v>86143.250581846383</v>
      </c>
      <c r="P523" s="32">
        <f t="shared" ref="P523:P586" si="39">IFERROR(VLOOKUP($E523, summary, $A523, FALSE), 0)</f>
        <v>86947.896756716014</v>
      </c>
      <c r="Q523" s="74"/>
    </row>
    <row r="524" spans="1:17" ht="15.6" customHeight="1">
      <c r="A524" s="36">
        <v>13</v>
      </c>
      <c r="B524" s="1">
        <v>9</v>
      </c>
      <c r="C524" s="36">
        <v>5</v>
      </c>
      <c r="D524" s="36" t="str">
        <f t="shared" si="37"/>
        <v>0187</v>
      </c>
      <c r="E524" s="36">
        <v>187</v>
      </c>
      <c r="F524" s="1" t="s">
        <v>343</v>
      </c>
      <c r="G524" s="1" t="s">
        <v>657</v>
      </c>
      <c r="H524" s="12">
        <v>7367820</v>
      </c>
      <c r="I524" s="12">
        <v>7432012.0099999998</v>
      </c>
      <c r="J524" s="12">
        <v>7594589</v>
      </c>
      <c r="K524" s="31">
        <v>8086138</v>
      </c>
      <c r="L524" s="31">
        <v>8530997.8000000007</v>
      </c>
      <c r="M524" s="31">
        <v>8592634.2299999967</v>
      </c>
      <c r="N524" s="31">
        <v>8727555.75</v>
      </c>
      <c r="O524" s="31">
        <f t="shared" si="38"/>
        <v>9633350.7200000007</v>
      </c>
      <c r="P524" s="31">
        <f t="shared" si="39"/>
        <v>10067235.529999999</v>
      </c>
      <c r="Q524" s="74"/>
    </row>
    <row r="525" spans="1:17" ht="15.6" customHeight="1">
      <c r="A525" s="36">
        <v>12</v>
      </c>
      <c r="B525" s="1">
        <v>8</v>
      </c>
      <c r="C525" s="36">
        <v>4</v>
      </c>
      <c r="D525" s="36" t="str">
        <f t="shared" si="37"/>
        <v>0187</v>
      </c>
      <c r="E525" s="36">
        <v>187</v>
      </c>
      <c r="F525" s="1" t="s">
        <v>343</v>
      </c>
      <c r="G525" s="1" t="s">
        <v>970</v>
      </c>
      <c r="H525" s="12">
        <v>96.7</v>
      </c>
      <c r="I525" s="12">
        <v>99.5</v>
      </c>
      <c r="J525" s="12">
        <v>94.4</v>
      </c>
      <c r="K525" s="31">
        <v>94.199000000000012</v>
      </c>
      <c r="L525" s="31">
        <v>96.6</v>
      </c>
      <c r="M525" s="31">
        <v>93.7</v>
      </c>
      <c r="N525" s="31">
        <v>97.9</v>
      </c>
      <c r="O525" s="31">
        <f t="shared" si="38"/>
        <v>97.600000000000009</v>
      </c>
      <c r="P525" s="31">
        <f t="shared" si="39"/>
        <v>103.67300000000033</v>
      </c>
      <c r="Q525" s="74"/>
    </row>
    <row r="526" spans="1:17" s="10" customFormat="1" ht="21" customHeight="1">
      <c r="A526" s="36">
        <v>14</v>
      </c>
      <c r="B526" s="21">
        <v>10</v>
      </c>
      <c r="C526" s="35">
        <v>6</v>
      </c>
      <c r="D526" s="35" t="str">
        <f t="shared" si="37"/>
        <v>0187</v>
      </c>
      <c r="E526" s="35">
        <v>187</v>
      </c>
      <c r="F526" s="21" t="s">
        <v>343</v>
      </c>
      <c r="G526" s="21" t="s">
        <v>653</v>
      </c>
      <c r="H526" s="13">
        <v>76192.554291623572</v>
      </c>
      <c r="I526" s="13">
        <v>74693.588040201008</v>
      </c>
      <c r="J526" s="13">
        <v>80451.154661016946</v>
      </c>
      <c r="K526" s="32">
        <v>85841.017420567092</v>
      </c>
      <c r="L526" s="32">
        <v>88312.606625258806</v>
      </c>
      <c r="M526" s="32">
        <v>91703.673745997832</v>
      </c>
      <c r="N526" s="32">
        <v>89147.658324821241</v>
      </c>
      <c r="O526" s="32">
        <f t="shared" si="38"/>
        <v>98702.363934426234</v>
      </c>
      <c r="P526" s="32">
        <f t="shared" si="39"/>
        <v>97105.664252022878</v>
      </c>
      <c r="Q526" s="74"/>
    </row>
    <row r="527" spans="1:17" ht="15.6" customHeight="1">
      <c r="A527" s="36">
        <v>13</v>
      </c>
      <c r="B527" s="1">
        <v>9</v>
      </c>
      <c r="C527" s="36">
        <v>5</v>
      </c>
      <c r="D527" s="36" t="str">
        <f t="shared" si="37"/>
        <v>0189</v>
      </c>
      <c r="E527" s="36">
        <v>189</v>
      </c>
      <c r="F527" s="1" t="s">
        <v>345</v>
      </c>
      <c r="G527" s="1" t="s">
        <v>657</v>
      </c>
      <c r="H527" s="12">
        <v>22897469.855</v>
      </c>
      <c r="I527" s="12">
        <v>23608213.607499998</v>
      </c>
      <c r="J527" s="12">
        <v>24583214.210000001</v>
      </c>
      <c r="K527" s="31">
        <v>24783985.879999999</v>
      </c>
      <c r="L527" s="31">
        <v>25507618</v>
      </c>
      <c r="M527" s="31">
        <v>26863007</v>
      </c>
      <c r="N527" s="31">
        <v>27826821.469999999</v>
      </c>
      <c r="O527" s="31">
        <f t="shared" si="38"/>
        <v>29732073.620000001</v>
      </c>
      <c r="P527" s="31">
        <f t="shared" si="39"/>
        <v>31758157</v>
      </c>
      <c r="Q527" s="74"/>
    </row>
    <row r="528" spans="1:17" ht="15.6" customHeight="1">
      <c r="A528" s="36">
        <v>12</v>
      </c>
      <c r="B528" s="1">
        <v>8</v>
      </c>
      <c r="C528" s="36">
        <v>4</v>
      </c>
      <c r="D528" s="36" t="str">
        <f t="shared" si="37"/>
        <v>0189</v>
      </c>
      <c r="E528" s="36">
        <v>189</v>
      </c>
      <c r="F528" s="1" t="s">
        <v>345</v>
      </c>
      <c r="G528" s="1" t="s">
        <v>970</v>
      </c>
      <c r="H528" s="12">
        <v>285.8</v>
      </c>
      <c r="I528" s="12">
        <v>290.87</v>
      </c>
      <c r="J528" s="12">
        <v>295.16400000000004</v>
      </c>
      <c r="K528" s="31">
        <v>300</v>
      </c>
      <c r="L528" s="31">
        <v>310</v>
      </c>
      <c r="M528" s="31">
        <v>310.3</v>
      </c>
      <c r="N528" s="31">
        <v>317.5</v>
      </c>
      <c r="O528" s="31">
        <f t="shared" si="38"/>
        <v>319.3</v>
      </c>
      <c r="P528" s="31">
        <f t="shared" si="39"/>
        <v>329.38999999999783</v>
      </c>
      <c r="Q528" s="74"/>
    </row>
    <row r="529" spans="1:17" s="10" customFormat="1" ht="21" customHeight="1">
      <c r="A529" s="36">
        <v>14</v>
      </c>
      <c r="B529" s="21">
        <v>10</v>
      </c>
      <c r="C529" s="35">
        <v>6</v>
      </c>
      <c r="D529" s="35" t="str">
        <f t="shared" si="37"/>
        <v>0189</v>
      </c>
      <c r="E529" s="35">
        <v>189</v>
      </c>
      <c r="F529" s="21" t="s">
        <v>345</v>
      </c>
      <c r="G529" s="21" t="s">
        <v>653</v>
      </c>
      <c r="H529" s="13">
        <v>80117.109359692084</v>
      </c>
      <c r="I529" s="13">
        <v>81164.140707188766</v>
      </c>
      <c r="J529" s="13">
        <v>83286.627806914112</v>
      </c>
      <c r="K529" s="32">
        <v>82613.286266666662</v>
      </c>
      <c r="L529" s="32">
        <v>82282.638709677412</v>
      </c>
      <c r="M529" s="32">
        <v>86571.082823074437</v>
      </c>
      <c r="N529" s="32">
        <v>87643.532188976373</v>
      </c>
      <c r="O529" s="32">
        <f t="shared" si="38"/>
        <v>93116.42223614156</v>
      </c>
      <c r="P529" s="32">
        <f t="shared" si="39"/>
        <v>96415.061173685332</v>
      </c>
      <c r="Q529" s="74"/>
    </row>
    <row r="530" spans="1:17" ht="15.6" customHeight="1">
      <c r="A530" s="36">
        <v>13</v>
      </c>
      <c r="B530" s="1">
        <v>9</v>
      </c>
      <c r="C530" s="36">
        <v>5</v>
      </c>
      <c r="D530" s="36" t="str">
        <f t="shared" si="37"/>
        <v>0830</v>
      </c>
      <c r="E530" s="36">
        <v>830</v>
      </c>
      <c r="F530" s="1" t="s">
        <v>986</v>
      </c>
      <c r="G530" s="1" t="s">
        <v>657</v>
      </c>
      <c r="H530" s="12">
        <v>6625818.8600000003</v>
      </c>
      <c r="I530" s="12">
        <v>6647807.8700000001</v>
      </c>
      <c r="J530" s="12">
        <v>7453098</v>
      </c>
      <c r="K530" s="31">
        <v>7520410</v>
      </c>
      <c r="L530" s="31">
        <v>7948911</v>
      </c>
      <c r="M530" s="31">
        <v>8067636</v>
      </c>
      <c r="N530" s="31">
        <v>7958064</v>
      </c>
      <c r="O530" s="31">
        <f t="shared" si="38"/>
        <v>8359042</v>
      </c>
      <c r="P530" s="31">
        <f t="shared" si="39"/>
        <v>8763622</v>
      </c>
      <c r="Q530" s="74"/>
    </row>
    <row r="531" spans="1:17" ht="15.6" customHeight="1">
      <c r="A531" s="36">
        <v>12</v>
      </c>
      <c r="B531" s="1">
        <v>8</v>
      </c>
      <c r="C531" s="36">
        <v>4</v>
      </c>
      <c r="D531" s="36" t="str">
        <f t="shared" si="37"/>
        <v>0830</v>
      </c>
      <c r="E531" s="36">
        <v>830</v>
      </c>
      <c r="F531" s="1" t="s">
        <v>986</v>
      </c>
      <c r="G531" s="1" t="s">
        <v>970</v>
      </c>
      <c r="H531" s="12">
        <v>81.599999999999994</v>
      </c>
      <c r="I531" s="12">
        <v>76</v>
      </c>
      <c r="J531" s="12">
        <v>74.5</v>
      </c>
      <c r="K531" s="31">
        <v>77.7</v>
      </c>
      <c r="L531" s="31">
        <v>74.8</v>
      </c>
      <c r="M531" s="31">
        <v>77.5</v>
      </c>
      <c r="N531" s="31">
        <v>79.5</v>
      </c>
      <c r="O531" s="31">
        <f t="shared" si="38"/>
        <v>78.8</v>
      </c>
      <c r="P531" s="31">
        <f t="shared" si="39"/>
        <v>80.596000000000075</v>
      </c>
      <c r="Q531" s="74"/>
    </row>
    <row r="532" spans="1:17" s="10" customFormat="1" ht="21" customHeight="1">
      <c r="A532" s="36">
        <v>14</v>
      </c>
      <c r="B532" s="21">
        <v>10</v>
      </c>
      <c r="C532" s="35">
        <v>6</v>
      </c>
      <c r="D532" s="35" t="str">
        <f t="shared" si="37"/>
        <v>0830</v>
      </c>
      <c r="E532" s="35">
        <v>830</v>
      </c>
      <c r="F532" s="21" t="s">
        <v>986</v>
      </c>
      <c r="G532" s="21" t="s">
        <v>653</v>
      </c>
      <c r="H532" s="13">
        <v>81198.760539215698</v>
      </c>
      <c r="I532" s="13">
        <v>87471.156184210529</v>
      </c>
      <c r="J532" s="13">
        <v>100041.58389261745</v>
      </c>
      <c r="K532" s="32">
        <v>96787.773487773491</v>
      </c>
      <c r="L532" s="32">
        <v>106268.86363636365</v>
      </c>
      <c r="M532" s="32">
        <v>104098.52903225807</v>
      </c>
      <c r="N532" s="32">
        <v>100101.43396226416</v>
      </c>
      <c r="O532" s="32">
        <f t="shared" si="38"/>
        <v>106079.21319796954</v>
      </c>
      <c r="P532" s="32">
        <f t="shared" si="39"/>
        <v>108735.1977765645</v>
      </c>
      <c r="Q532" s="74"/>
    </row>
    <row r="533" spans="1:17" ht="15.6" customHeight="1">
      <c r="A533" s="36">
        <v>13</v>
      </c>
      <c r="B533" s="1">
        <v>9</v>
      </c>
      <c r="C533" s="36">
        <v>5</v>
      </c>
      <c r="D533" s="36" t="str">
        <f t="shared" si="37"/>
        <v>0717</v>
      </c>
      <c r="E533" s="36">
        <v>717</v>
      </c>
      <c r="F533" s="1" t="s">
        <v>349</v>
      </c>
      <c r="G533" s="1" t="s">
        <v>657</v>
      </c>
      <c r="H533" s="12">
        <v>5268019</v>
      </c>
      <c r="I533" s="12">
        <v>5399287</v>
      </c>
      <c r="J533" s="12">
        <v>5007829</v>
      </c>
      <c r="K533" s="31">
        <v>5960275</v>
      </c>
      <c r="L533" s="31">
        <v>5950137</v>
      </c>
      <c r="M533" s="31">
        <v>5725900</v>
      </c>
      <c r="N533" s="31">
        <v>5210098.97</v>
      </c>
      <c r="O533" s="31">
        <f t="shared" si="38"/>
        <v>5727437.7800000003</v>
      </c>
      <c r="P533" s="31">
        <f t="shared" si="39"/>
        <v>5739655.8200000003</v>
      </c>
      <c r="Q533" s="74"/>
    </row>
    <row r="534" spans="1:17" ht="15.6" customHeight="1">
      <c r="A534" s="36">
        <v>12</v>
      </c>
      <c r="B534" s="1">
        <v>8</v>
      </c>
      <c r="C534" s="36">
        <v>4</v>
      </c>
      <c r="D534" s="36" t="str">
        <f t="shared" ref="D534:D597" si="40">"0"&amp;E534</f>
        <v>0717</v>
      </c>
      <c r="E534" s="36">
        <v>717</v>
      </c>
      <c r="F534" s="1" t="s">
        <v>349</v>
      </c>
      <c r="G534" s="1" t="s">
        <v>970</v>
      </c>
      <c r="H534" s="12">
        <v>70.900000000000006</v>
      </c>
      <c r="I534" s="12">
        <v>69.180000000000007</v>
      </c>
      <c r="J534" s="12">
        <v>71.7</v>
      </c>
      <c r="K534" s="31">
        <v>77.910000000000011</v>
      </c>
      <c r="L534" s="31">
        <v>86.9</v>
      </c>
      <c r="M534" s="31">
        <v>78.599999999999994</v>
      </c>
      <c r="N534" s="31">
        <v>69.400000000000006</v>
      </c>
      <c r="O534" s="31">
        <f t="shared" si="38"/>
        <v>77.600000000000009</v>
      </c>
      <c r="P534" s="31">
        <f t="shared" si="39"/>
        <v>72.151000000000138</v>
      </c>
      <c r="Q534" s="74"/>
    </row>
    <row r="535" spans="1:17" s="10" customFormat="1" ht="21" customHeight="1">
      <c r="A535" s="36">
        <v>14</v>
      </c>
      <c r="B535" s="21">
        <v>10</v>
      </c>
      <c r="C535" s="35">
        <v>6</v>
      </c>
      <c r="D535" s="35" t="str">
        <f t="shared" si="40"/>
        <v>0717</v>
      </c>
      <c r="E535" s="35">
        <v>717</v>
      </c>
      <c r="F535" s="21" t="s">
        <v>349</v>
      </c>
      <c r="G535" s="21" t="s">
        <v>653</v>
      </c>
      <c r="H535" s="13">
        <v>74302.101551480955</v>
      </c>
      <c r="I535" s="13">
        <v>78046.935530500137</v>
      </c>
      <c r="J535" s="13">
        <v>69844.198047419806</v>
      </c>
      <c r="K535" s="32">
        <v>76502.05365164933</v>
      </c>
      <c r="L535" s="32">
        <v>68471.081703107018</v>
      </c>
      <c r="M535" s="32">
        <v>72848.60050890586</v>
      </c>
      <c r="N535" s="32">
        <v>75073.472190201719</v>
      </c>
      <c r="O535" s="32">
        <f t="shared" si="38"/>
        <v>73807.187886597938</v>
      </c>
      <c r="P535" s="32">
        <f t="shared" si="39"/>
        <v>79550.606644398402</v>
      </c>
      <c r="Q535" s="74"/>
    </row>
    <row r="536" spans="1:17" ht="15.6" customHeight="1">
      <c r="A536" s="36">
        <v>13</v>
      </c>
      <c r="B536" s="1">
        <v>9</v>
      </c>
      <c r="C536" s="36">
        <v>5</v>
      </c>
      <c r="D536" s="36" t="str">
        <f t="shared" si="40"/>
        <v>0712</v>
      </c>
      <c r="E536" s="36">
        <v>712</v>
      </c>
      <c r="F536" s="1" t="s">
        <v>351</v>
      </c>
      <c r="G536" s="1" t="s">
        <v>657</v>
      </c>
      <c r="H536" s="12">
        <v>12611686.52</v>
      </c>
      <c r="I536" s="12">
        <v>12167567.609999999</v>
      </c>
      <c r="J536" s="12">
        <v>12783408.690000003</v>
      </c>
      <c r="K536" s="31">
        <v>13284965.550000003</v>
      </c>
      <c r="L536" s="31">
        <v>13425042.689999999</v>
      </c>
      <c r="M536" s="31">
        <v>13524530.189344261</v>
      </c>
      <c r="N536" s="31">
        <v>14013595</v>
      </c>
      <c r="O536" s="31">
        <f t="shared" si="38"/>
        <v>14137324</v>
      </c>
      <c r="P536" s="31">
        <f t="shared" si="39"/>
        <v>14509501</v>
      </c>
      <c r="Q536" s="74"/>
    </row>
    <row r="537" spans="1:17" ht="15.6" customHeight="1">
      <c r="A537" s="36">
        <v>12</v>
      </c>
      <c r="B537" s="1">
        <v>8</v>
      </c>
      <c r="C537" s="36">
        <v>4</v>
      </c>
      <c r="D537" s="36" t="str">
        <f t="shared" si="40"/>
        <v>0712</v>
      </c>
      <c r="E537" s="36">
        <v>712</v>
      </c>
      <c r="F537" s="1" t="s">
        <v>351</v>
      </c>
      <c r="G537" s="1" t="s">
        <v>970</v>
      </c>
      <c r="H537" s="12">
        <v>177</v>
      </c>
      <c r="I537" s="12">
        <v>170</v>
      </c>
      <c r="J537" s="12">
        <v>171.3</v>
      </c>
      <c r="K537" s="31">
        <v>176.7</v>
      </c>
      <c r="L537" s="31">
        <v>177.3</v>
      </c>
      <c r="M537" s="31">
        <v>169</v>
      </c>
      <c r="N537" s="31">
        <v>167.5</v>
      </c>
      <c r="O537" s="31">
        <f t="shared" si="38"/>
        <v>167.1</v>
      </c>
      <c r="P537" s="31">
        <f t="shared" si="39"/>
        <v>172.07899999999984</v>
      </c>
      <c r="Q537" s="74"/>
    </row>
    <row r="538" spans="1:17" s="10" customFormat="1" ht="21" customHeight="1">
      <c r="A538" s="36">
        <v>14</v>
      </c>
      <c r="B538" s="21">
        <v>10</v>
      </c>
      <c r="C538" s="35">
        <v>6</v>
      </c>
      <c r="D538" s="35" t="str">
        <f t="shared" si="40"/>
        <v>0712</v>
      </c>
      <c r="E538" s="35">
        <v>712</v>
      </c>
      <c r="F538" s="21" t="s">
        <v>351</v>
      </c>
      <c r="G538" s="21" t="s">
        <v>653</v>
      </c>
      <c r="H538" s="13">
        <v>71252.466214689266</v>
      </c>
      <c r="I538" s="13">
        <v>71573.92711764705</v>
      </c>
      <c r="J538" s="13">
        <v>74625.853415061312</v>
      </c>
      <c r="K538" s="32">
        <v>75183.732597623108</v>
      </c>
      <c r="L538" s="32">
        <v>75719.360913705576</v>
      </c>
      <c r="M538" s="32">
        <v>80026.805854108054</v>
      </c>
      <c r="N538" s="32">
        <v>83663.253731343284</v>
      </c>
      <c r="O538" s="32">
        <f t="shared" si="38"/>
        <v>84603.973668462</v>
      </c>
      <c r="P538" s="32">
        <f t="shared" si="39"/>
        <v>84318.836115970073</v>
      </c>
      <c r="Q538" s="74"/>
    </row>
    <row r="539" spans="1:17" ht="15.6" customHeight="1">
      <c r="A539" s="36">
        <v>13</v>
      </c>
      <c r="B539" s="1">
        <v>9</v>
      </c>
      <c r="C539" s="36">
        <v>5</v>
      </c>
      <c r="D539" s="36" t="str">
        <f t="shared" si="40"/>
        <v>0191</v>
      </c>
      <c r="E539" s="36">
        <v>191</v>
      </c>
      <c r="F539" s="1" t="s">
        <v>353</v>
      </c>
      <c r="G539" s="1" t="s">
        <v>657</v>
      </c>
      <c r="H539" s="12">
        <v>5079387</v>
      </c>
      <c r="I539" s="12">
        <v>5086821</v>
      </c>
      <c r="J539" s="12">
        <v>5101090</v>
      </c>
      <c r="K539" s="31">
        <v>5088293</v>
      </c>
      <c r="L539" s="31">
        <v>5302584</v>
      </c>
      <c r="M539" s="31">
        <v>5209659</v>
      </c>
      <c r="N539" s="31">
        <v>5547699</v>
      </c>
      <c r="O539" s="31">
        <f t="shared" si="38"/>
        <v>5303886</v>
      </c>
      <c r="P539" s="31">
        <f t="shared" si="39"/>
        <v>5737897</v>
      </c>
      <c r="Q539" s="74"/>
    </row>
    <row r="540" spans="1:17" ht="15.6" customHeight="1">
      <c r="A540" s="36">
        <v>12</v>
      </c>
      <c r="B540" s="1">
        <v>8</v>
      </c>
      <c r="C540" s="36">
        <v>4</v>
      </c>
      <c r="D540" s="36" t="str">
        <f t="shared" si="40"/>
        <v>0191</v>
      </c>
      <c r="E540" s="36">
        <v>191</v>
      </c>
      <c r="F540" s="1" t="s">
        <v>353</v>
      </c>
      <c r="G540" s="1" t="s">
        <v>970</v>
      </c>
      <c r="H540" s="12">
        <v>84.1</v>
      </c>
      <c r="I540" s="12">
        <v>85.2</v>
      </c>
      <c r="J540" s="12">
        <v>86</v>
      </c>
      <c r="K540" s="31">
        <v>83.5</v>
      </c>
      <c r="L540" s="31">
        <v>81.900000000000006</v>
      </c>
      <c r="M540" s="31">
        <v>81</v>
      </c>
      <c r="N540" s="31">
        <v>79.7</v>
      </c>
      <c r="O540" s="31">
        <f t="shared" si="38"/>
        <v>82.100000000000009</v>
      </c>
      <c r="P540" s="31">
        <f t="shared" si="39"/>
        <v>86.903000000000134</v>
      </c>
      <c r="Q540" s="74"/>
    </row>
    <row r="541" spans="1:17" s="10" customFormat="1" ht="21" customHeight="1">
      <c r="A541" s="36">
        <v>14</v>
      </c>
      <c r="B541" s="21">
        <v>10</v>
      </c>
      <c r="C541" s="35">
        <v>6</v>
      </c>
      <c r="D541" s="35" t="str">
        <f t="shared" si="40"/>
        <v>0191</v>
      </c>
      <c r="E541" s="35">
        <v>191</v>
      </c>
      <c r="F541" s="21" t="s">
        <v>353</v>
      </c>
      <c r="G541" s="21" t="s">
        <v>653</v>
      </c>
      <c r="H541" s="13">
        <v>60396.991676575512</v>
      </c>
      <c r="I541" s="13">
        <v>59704.471830985916</v>
      </c>
      <c r="J541" s="13">
        <v>59315</v>
      </c>
      <c r="K541" s="32">
        <v>60937.640718562878</v>
      </c>
      <c r="L541" s="32">
        <v>64744.615384615383</v>
      </c>
      <c r="M541" s="32">
        <v>64316.777777777781</v>
      </c>
      <c r="N541" s="32">
        <v>69607.264742785439</v>
      </c>
      <c r="O541" s="32">
        <f t="shared" si="38"/>
        <v>64602.752740560289</v>
      </c>
      <c r="P541" s="32">
        <f t="shared" si="39"/>
        <v>66026.45478291878</v>
      </c>
      <c r="Q541" s="74"/>
    </row>
    <row r="542" spans="1:17" ht="15.6" customHeight="1">
      <c r="A542" s="36">
        <v>13</v>
      </c>
      <c r="B542" s="1">
        <v>9</v>
      </c>
      <c r="C542" s="36">
        <v>5</v>
      </c>
      <c r="D542" s="36" t="str">
        <f t="shared" si="40"/>
        <v>0832</v>
      </c>
      <c r="E542" s="36">
        <v>832</v>
      </c>
      <c r="F542" s="1" t="s">
        <v>987</v>
      </c>
      <c r="G542" s="1" t="s">
        <v>657</v>
      </c>
      <c r="H542" s="12">
        <v>8546426.9300000016</v>
      </c>
      <c r="I542" s="12">
        <v>8755756.9299999997</v>
      </c>
      <c r="J542" s="12">
        <v>9005904.3699999992</v>
      </c>
      <c r="K542" s="31">
        <v>9266666.1400000006</v>
      </c>
      <c r="L542" s="31">
        <v>9527372.2100000009</v>
      </c>
      <c r="M542" s="31">
        <v>9959340.379999999</v>
      </c>
      <c r="N542" s="31">
        <v>9936423.3900000006</v>
      </c>
      <c r="O542" s="31">
        <f t="shared" si="38"/>
        <v>10816684.529999999</v>
      </c>
      <c r="P542" s="31">
        <f t="shared" si="39"/>
        <v>11044611.02</v>
      </c>
      <c r="Q542" s="74"/>
    </row>
    <row r="543" spans="1:17" ht="15.6" customHeight="1">
      <c r="A543" s="36">
        <v>12</v>
      </c>
      <c r="B543" s="1">
        <v>8</v>
      </c>
      <c r="C543" s="36">
        <v>4</v>
      </c>
      <c r="D543" s="36" t="str">
        <f t="shared" si="40"/>
        <v>0832</v>
      </c>
      <c r="E543" s="36">
        <v>832</v>
      </c>
      <c r="F543" s="1" t="s">
        <v>987</v>
      </c>
      <c r="G543" s="1" t="s">
        <v>970</v>
      </c>
      <c r="H543" s="12">
        <v>111.001</v>
      </c>
      <c r="I543" s="12">
        <v>113</v>
      </c>
      <c r="J543" s="12">
        <v>115</v>
      </c>
      <c r="K543" s="31">
        <v>117</v>
      </c>
      <c r="L543" s="31">
        <v>117.5</v>
      </c>
      <c r="M543" s="31">
        <v>116</v>
      </c>
      <c r="N543" s="31">
        <v>108</v>
      </c>
      <c r="O543" s="31">
        <f t="shared" si="38"/>
        <v>116.5</v>
      </c>
      <c r="P543" s="31">
        <f t="shared" si="39"/>
        <v>122.94800000000011</v>
      </c>
      <c r="Q543" s="74"/>
    </row>
    <row r="544" spans="1:17" s="10" customFormat="1" ht="21" customHeight="1">
      <c r="A544" s="36">
        <v>14</v>
      </c>
      <c r="B544" s="21">
        <v>10</v>
      </c>
      <c r="C544" s="35">
        <v>6</v>
      </c>
      <c r="D544" s="35" t="str">
        <f t="shared" si="40"/>
        <v>0832</v>
      </c>
      <c r="E544" s="35">
        <v>832</v>
      </c>
      <c r="F544" s="21" t="s">
        <v>987</v>
      </c>
      <c r="G544" s="21" t="s">
        <v>653</v>
      </c>
      <c r="H544" s="13">
        <v>76994.143566274186</v>
      </c>
      <c r="I544" s="13">
        <v>77484.574601769913</v>
      </c>
      <c r="J544" s="13">
        <v>78312.211913043473</v>
      </c>
      <c r="K544" s="32">
        <v>79202.274700854701</v>
      </c>
      <c r="L544" s="32">
        <v>81084.018808510649</v>
      </c>
      <c r="M544" s="32">
        <v>85856.382586206892</v>
      </c>
      <c r="N544" s="32">
        <v>92003.920277777783</v>
      </c>
      <c r="O544" s="32">
        <f t="shared" si="38"/>
        <v>92847.077510729607</v>
      </c>
      <c r="P544" s="32">
        <f t="shared" si="39"/>
        <v>89831.563099847015</v>
      </c>
      <c r="Q544" s="74"/>
    </row>
    <row r="545" spans="1:17" ht="15.6" customHeight="1">
      <c r="A545" s="36">
        <v>13</v>
      </c>
      <c r="B545" s="1">
        <v>9</v>
      </c>
      <c r="C545" s="36">
        <v>5</v>
      </c>
      <c r="D545" s="36" t="str">
        <f t="shared" si="40"/>
        <v>0715</v>
      </c>
      <c r="E545" s="36">
        <v>715</v>
      </c>
      <c r="F545" s="1" t="s">
        <v>357</v>
      </c>
      <c r="G545" s="1" t="s">
        <v>657</v>
      </c>
      <c r="H545" s="12">
        <v>3850472.22</v>
      </c>
      <c r="I545" s="12">
        <v>3632181</v>
      </c>
      <c r="J545" s="12">
        <v>3939231</v>
      </c>
      <c r="K545" s="31">
        <v>3620181</v>
      </c>
      <c r="L545" s="31">
        <v>7724794.4799999995</v>
      </c>
      <c r="M545" s="31">
        <v>7775495.7200000007</v>
      </c>
      <c r="N545" s="31">
        <v>8555583.6999999993</v>
      </c>
      <c r="O545" s="31">
        <f t="shared" si="38"/>
        <v>7723391</v>
      </c>
      <c r="P545" s="31">
        <f t="shared" si="39"/>
        <v>9192493</v>
      </c>
      <c r="Q545" s="74"/>
    </row>
    <row r="546" spans="1:17" ht="15.6" customHeight="1">
      <c r="A546" s="36">
        <v>12</v>
      </c>
      <c r="B546" s="1">
        <v>8</v>
      </c>
      <c r="C546" s="36">
        <v>4</v>
      </c>
      <c r="D546" s="36" t="str">
        <f t="shared" si="40"/>
        <v>0715</v>
      </c>
      <c r="E546" s="36">
        <v>715</v>
      </c>
      <c r="F546" s="1" t="s">
        <v>357</v>
      </c>
      <c r="G546" s="1" t="s">
        <v>970</v>
      </c>
      <c r="H546" s="12">
        <v>48.5</v>
      </c>
      <c r="I546" s="12">
        <v>45.9</v>
      </c>
      <c r="J546" s="12">
        <v>44.6</v>
      </c>
      <c r="K546" s="31">
        <v>45.5</v>
      </c>
      <c r="L546" s="31">
        <v>104.9</v>
      </c>
      <c r="M546" s="31">
        <v>105.8</v>
      </c>
      <c r="N546" s="31">
        <v>111.6</v>
      </c>
      <c r="O546" s="31">
        <f t="shared" si="38"/>
        <v>110.9</v>
      </c>
      <c r="P546" s="31">
        <f t="shared" si="39"/>
        <v>116.51600000000036</v>
      </c>
      <c r="Q546" s="74"/>
    </row>
    <row r="547" spans="1:17" s="10" customFormat="1" ht="21" customHeight="1">
      <c r="A547" s="36">
        <v>14</v>
      </c>
      <c r="B547" s="21">
        <v>10</v>
      </c>
      <c r="C547" s="35">
        <v>6</v>
      </c>
      <c r="D547" s="35" t="str">
        <f t="shared" si="40"/>
        <v>0715</v>
      </c>
      <c r="E547" s="35">
        <v>715</v>
      </c>
      <c r="F547" s="21" t="s">
        <v>357</v>
      </c>
      <c r="G547" s="21" t="s">
        <v>653</v>
      </c>
      <c r="H547" s="13">
        <v>79391.17979381443</v>
      </c>
      <c r="I547" s="13">
        <v>79132.483660130718</v>
      </c>
      <c r="J547" s="13">
        <v>88323.565022421521</v>
      </c>
      <c r="K547" s="32">
        <v>79564.417582417576</v>
      </c>
      <c r="L547" s="32">
        <v>73639.604194470914</v>
      </c>
      <c r="M547" s="32">
        <v>73492.398109640839</v>
      </c>
      <c r="N547" s="32">
        <v>76662.936379928316</v>
      </c>
      <c r="O547" s="32">
        <f t="shared" si="38"/>
        <v>69642.840396753832</v>
      </c>
      <c r="P547" s="32">
        <f t="shared" si="39"/>
        <v>78894.683991897866</v>
      </c>
      <c r="Q547" s="74"/>
    </row>
    <row r="548" spans="1:17" ht="15.6" customHeight="1">
      <c r="A548" s="36">
        <v>13</v>
      </c>
      <c r="B548" s="1">
        <v>9</v>
      </c>
      <c r="C548" s="36">
        <v>5</v>
      </c>
      <c r="D548" s="36" t="str">
        <f t="shared" si="40"/>
        <v>0196</v>
      </c>
      <c r="E548" s="36">
        <v>196</v>
      </c>
      <c r="F548" s="1" t="s">
        <v>359</v>
      </c>
      <c r="G548" s="1" t="s">
        <v>657</v>
      </c>
      <c r="H548" s="12">
        <v>804297</v>
      </c>
      <c r="I548" s="12">
        <v>744177</v>
      </c>
      <c r="J548" s="12">
        <v>698557</v>
      </c>
      <c r="K548" s="31">
        <v>708408</v>
      </c>
      <c r="L548" s="31">
        <v>749316</v>
      </c>
      <c r="M548" s="31">
        <v>753403</v>
      </c>
      <c r="N548" s="31">
        <v>752143</v>
      </c>
      <c r="O548" s="31">
        <f t="shared" si="38"/>
        <v>739925</v>
      </c>
      <c r="P548" s="31">
        <f t="shared" si="39"/>
        <v>773891</v>
      </c>
      <c r="Q548" s="74"/>
    </row>
    <row r="549" spans="1:17" ht="15.6" customHeight="1">
      <c r="A549" s="36">
        <v>12</v>
      </c>
      <c r="B549" s="1">
        <v>8</v>
      </c>
      <c r="C549" s="36">
        <v>4</v>
      </c>
      <c r="D549" s="36" t="str">
        <f t="shared" si="40"/>
        <v>0196</v>
      </c>
      <c r="E549" s="36">
        <v>196</v>
      </c>
      <c r="F549" s="1" t="s">
        <v>359</v>
      </c>
      <c r="G549" s="1" t="s">
        <v>970</v>
      </c>
      <c r="H549" s="12">
        <v>10.5</v>
      </c>
      <c r="I549" s="12">
        <v>11.1</v>
      </c>
      <c r="J549" s="12">
        <v>11</v>
      </c>
      <c r="K549" s="31">
        <v>9.5</v>
      </c>
      <c r="L549" s="31">
        <v>10</v>
      </c>
      <c r="M549" s="31">
        <v>9.6</v>
      </c>
      <c r="N549" s="31">
        <v>11.4</v>
      </c>
      <c r="O549" s="31">
        <f t="shared" si="38"/>
        <v>11.1</v>
      </c>
      <c r="P549" s="31">
        <f t="shared" si="39"/>
        <v>10.720000000000006</v>
      </c>
      <c r="Q549" s="74"/>
    </row>
    <row r="550" spans="1:17" s="10" customFormat="1" ht="21" customHeight="1">
      <c r="A550" s="36">
        <v>14</v>
      </c>
      <c r="B550" s="21">
        <v>10</v>
      </c>
      <c r="C550" s="35">
        <v>6</v>
      </c>
      <c r="D550" s="35" t="str">
        <f t="shared" si="40"/>
        <v>0196</v>
      </c>
      <c r="E550" s="35">
        <v>196</v>
      </c>
      <c r="F550" s="21" t="s">
        <v>359</v>
      </c>
      <c r="G550" s="21" t="s">
        <v>653</v>
      </c>
      <c r="H550" s="13">
        <v>76599.71428571429</v>
      </c>
      <c r="I550" s="13">
        <v>67042.972972972973</v>
      </c>
      <c r="J550" s="13">
        <v>63505.181818181816</v>
      </c>
      <c r="K550" s="32">
        <v>74569.263157894733</v>
      </c>
      <c r="L550" s="32">
        <v>74931.600000000006</v>
      </c>
      <c r="M550" s="32">
        <v>78479.479166666672</v>
      </c>
      <c r="N550" s="32">
        <v>65977.456140350871</v>
      </c>
      <c r="O550" s="32">
        <f t="shared" si="38"/>
        <v>66659.909909909911</v>
      </c>
      <c r="P550" s="32">
        <f t="shared" si="39"/>
        <v>72191.324626865637</v>
      </c>
      <c r="Q550" s="74"/>
    </row>
    <row r="551" spans="1:17" ht="15.6" customHeight="1">
      <c r="A551" s="36">
        <v>13</v>
      </c>
      <c r="B551" s="1">
        <v>9</v>
      </c>
      <c r="C551" s="36">
        <v>5</v>
      </c>
      <c r="D551" s="36" t="str">
        <f t="shared" si="40"/>
        <v>0197</v>
      </c>
      <c r="E551" s="36">
        <v>197</v>
      </c>
      <c r="F551" s="1" t="s">
        <v>361</v>
      </c>
      <c r="G551" s="1" t="s">
        <v>657</v>
      </c>
      <c r="H551" s="12">
        <v>11098510</v>
      </c>
      <c r="I551" s="12">
        <v>11910218</v>
      </c>
      <c r="J551" s="12">
        <v>12388021</v>
      </c>
      <c r="K551" s="31">
        <v>12580316</v>
      </c>
      <c r="L551" s="31">
        <v>13417983</v>
      </c>
      <c r="M551" s="31">
        <v>14151500</v>
      </c>
      <c r="N551" s="31">
        <v>14557960</v>
      </c>
      <c r="O551" s="31">
        <f t="shared" si="38"/>
        <v>15057017</v>
      </c>
      <c r="P551" s="31">
        <f t="shared" si="39"/>
        <v>15359956.5</v>
      </c>
      <c r="Q551" s="74"/>
    </row>
    <row r="552" spans="1:17" ht="15.6" customHeight="1">
      <c r="A552" s="36">
        <v>12</v>
      </c>
      <c r="B552" s="1">
        <v>8</v>
      </c>
      <c r="C552" s="36">
        <v>4</v>
      </c>
      <c r="D552" s="36" t="str">
        <f t="shared" si="40"/>
        <v>0197</v>
      </c>
      <c r="E552" s="36">
        <v>197</v>
      </c>
      <c r="F552" s="1" t="s">
        <v>361</v>
      </c>
      <c r="G552" s="1" t="s">
        <v>970</v>
      </c>
      <c r="H552" s="12">
        <v>131.30000000000001</v>
      </c>
      <c r="I552" s="12">
        <v>135.69999999999999</v>
      </c>
      <c r="J552" s="12">
        <v>137.9</v>
      </c>
      <c r="K552" s="31">
        <v>143.4</v>
      </c>
      <c r="L552" s="31">
        <v>148.19999999999999</v>
      </c>
      <c r="M552" s="31">
        <v>146.80000000000001</v>
      </c>
      <c r="N552" s="31">
        <v>154.30000000000001</v>
      </c>
      <c r="O552" s="31">
        <f t="shared" si="38"/>
        <v>157.4</v>
      </c>
      <c r="P552" s="31">
        <f t="shared" si="39"/>
        <v>160.91299999999967</v>
      </c>
      <c r="Q552" s="74"/>
    </row>
    <row r="553" spans="1:17" s="10" customFormat="1" ht="21" customHeight="1">
      <c r="A553" s="36">
        <v>14</v>
      </c>
      <c r="B553" s="21">
        <v>10</v>
      </c>
      <c r="C553" s="35">
        <v>6</v>
      </c>
      <c r="D553" s="35" t="str">
        <f t="shared" si="40"/>
        <v>0197</v>
      </c>
      <c r="E553" s="35">
        <v>197</v>
      </c>
      <c r="F553" s="21" t="s">
        <v>361</v>
      </c>
      <c r="G553" s="21" t="s">
        <v>653</v>
      </c>
      <c r="H553" s="13">
        <v>84527.875095201816</v>
      </c>
      <c r="I553" s="13">
        <v>87768.739867354467</v>
      </c>
      <c r="J553" s="13">
        <v>89833.364757070332</v>
      </c>
      <c r="K553" s="32">
        <v>87728.842398884241</v>
      </c>
      <c r="L553" s="32">
        <v>90539.696356275308</v>
      </c>
      <c r="M553" s="32">
        <v>96399.863760217981</v>
      </c>
      <c r="N553" s="32">
        <v>94348.41218405703</v>
      </c>
      <c r="O553" s="32">
        <f t="shared" si="38"/>
        <v>95660.844980940281</v>
      </c>
      <c r="P553" s="32">
        <f t="shared" si="39"/>
        <v>95455.037815465694</v>
      </c>
      <c r="Q553" s="74"/>
    </row>
    <row r="554" spans="1:17" ht="15.6" customHeight="1">
      <c r="A554" s="36">
        <v>13</v>
      </c>
      <c r="B554" s="1">
        <v>9</v>
      </c>
      <c r="C554" s="36">
        <v>5</v>
      </c>
      <c r="D554" s="36" t="str">
        <f t="shared" si="40"/>
        <v>0720</v>
      </c>
      <c r="E554" s="36">
        <v>720</v>
      </c>
      <c r="F554" s="1" t="s">
        <v>363</v>
      </c>
      <c r="G554" s="1" t="s">
        <v>657</v>
      </c>
      <c r="H554" s="12">
        <v>6695952</v>
      </c>
      <c r="I554" s="12">
        <v>6855710</v>
      </c>
      <c r="J554" s="12">
        <v>6998907</v>
      </c>
      <c r="K554" s="31">
        <v>7111842</v>
      </c>
      <c r="L554" s="31">
        <v>6703975.1600000001</v>
      </c>
      <c r="M554" s="31">
        <v>6845854</v>
      </c>
      <c r="N554" s="31">
        <v>6690677</v>
      </c>
      <c r="O554" s="31">
        <f t="shared" si="38"/>
        <v>7071650</v>
      </c>
      <c r="P554" s="31">
        <f t="shared" si="39"/>
        <v>7175641</v>
      </c>
      <c r="Q554" s="74"/>
    </row>
    <row r="555" spans="1:17" ht="15.6" customHeight="1">
      <c r="A555" s="36">
        <v>12</v>
      </c>
      <c r="B555" s="1">
        <v>8</v>
      </c>
      <c r="C555" s="36">
        <v>4</v>
      </c>
      <c r="D555" s="36" t="str">
        <f t="shared" si="40"/>
        <v>0720</v>
      </c>
      <c r="E555" s="36">
        <v>720</v>
      </c>
      <c r="F555" s="1" t="s">
        <v>363</v>
      </c>
      <c r="G555" s="1" t="s">
        <v>970</v>
      </c>
      <c r="H555" s="12">
        <v>105.1</v>
      </c>
      <c r="I555" s="12">
        <v>101.1</v>
      </c>
      <c r="J555" s="12">
        <v>101.122</v>
      </c>
      <c r="K555" s="31">
        <v>97.5</v>
      </c>
      <c r="L555" s="31">
        <v>100.4</v>
      </c>
      <c r="M555" s="31">
        <v>100.4</v>
      </c>
      <c r="N555" s="31">
        <v>98.9</v>
      </c>
      <c r="O555" s="31">
        <f t="shared" si="38"/>
        <v>101.2</v>
      </c>
      <c r="P555" s="31">
        <f t="shared" si="39"/>
        <v>103.69900000000078</v>
      </c>
      <c r="Q555" s="74"/>
    </row>
    <row r="556" spans="1:17" s="10" customFormat="1" ht="21" customHeight="1">
      <c r="A556" s="36">
        <v>14</v>
      </c>
      <c r="B556" s="21">
        <v>10</v>
      </c>
      <c r="C556" s="35">
        <v>6</v>
      </c>
      <c r="D556" s="35" t="str">
        <f t="shared" si="40"/>
        <v>0720</v>
      </c>
      <c r="E556" s="35">
        <v>720</v>
      </c>
      <c r="F556" s="21" t="s">
        <v>363</v>
      </c>
      <c r="G556" s="21" t="s">
        <v>653</v>
      </c>
      <c r="H556" s="13">
        <v>63710.294957183636</v>
      </c>
      <c r="I556" s="13">
        <v>67811.177052423343</v>
      </c>
      <c r="J556" s="13">
        <v>69212.50568620082</v>
      </c>
      <c r="K556" s="32">
        <v>72941.969230769231</v>
      </c>
      <c r="L556" s="32">
        <v>66772.660956175299</v>
      </c>
      <c r="M556" s="32">
        <v>68185.796812749002</v>
      </c>
      <c r="N556" s="32">
        <v>67650.930232558138</v>
      </c>
      <c r="O556" s="32">
        <f t="shared" si="38"/>
        <v>69877.964426877472</v>
      </c>
      <c r="P556" s="32">
        <f t="shared" si="39"/>
        <v>69196.819641461785</v>
      </c>
      <c r="Q556" s="74"/>
    </row>
    <row r="557" spans="1:17" ht="15.6" customHeight="1">
      <c r="A557" s="36">
        <v>13</v>
      </c>
      <c r="B557" s="1">
        <v>9</v>
      </c>
      <c r="C557" s="36">
        <v>5</v>
      </c>
      <c r="D557" s="36" t="str">
        <f t="shared" si="40"/>
        <v>0725</v>
      </c>
      <c r="E557" s="36">
        <v>725</v>
      </c>
      <c r="F557" s="1" t="s">
        <v>365</v>
      </c>
      <c r="G557" s="1" t="s">
        <v>657</v>
      </c>
      <c r="H557" s="12">
        <v>18919145.120000001</v>
      </c>
      <c r="I557" s="12">
        <v>19363613.939999998</v>
      </c>
      <c r="J557" s="12">
        <v>20255232.050000001</v>
      </c>
      <c r="K557" s="31">
        <v>21516392.906999998</v>
      </c>
      <c r="L557" s="31">
        <v>21695268.009999998</v>
      </c>
      <c r="M557" s="31">
        <v>22509000.09</v>
      </c>
      <c r="N557" s="31">
        <v>22447099.370000001</v>
      </c>
      <c r="O557" s="31">
        <f t="shared" si="38"/>
        <v>19644390.901086956</v>
      </c>
      <c r="P557" s="31">
        <f t="shared" si="39"/>
        <v>23741779.338478263</v>
      </c>
      <c r="Q557" s="74"/>
    </row>
    <row r="558" spans="1:17" ht="15.6" customHeight="1">
      <c r="A558" s="36">
        <v>12</v>
      </c>
      <c r="B558" s="1">
        <v>8</v>
      </c>
      <c r="C558" s="36">
        <v>4</v>
      </c>
      <c r="D558" s="36" t="str">
        <f t="shared" si="40"/>
        <v>0725</v>
      </c>
      <c r="E558" s="36">
        <v>725</v>
      </c>
      <c r="F558" s="1" t="s">
        <v>365</v>
      </c>
      <c r="G558" s="1" t="s">
        <v>970</v>
      </c>
      <c r="H558" s="12">
        <v>264.75900000000001</v>
      </c>
      <c r="I558" s="12">
        <v>265.45</v>
      </c>
      <c r="J558" s="12">
        <v>270.99099999999999</v>
      </c>
      <c r="K558" s="31">
        <v>268.39999999999998</v>
      </c>
      <c r="L558" s="31">
        <v>266.59999999999997</v>
      </c>
      <c r="M558" s="31">
        <v>264.60000000000002</v>
      </c>
      <c r="N558" s="31">
        <v>265.39999999999998</v>
      </c>
      <c r="O558" s="31">
        <f t="shared" si="38"/>
        <v>261</v>
      </c>
      <c r="P558" s="31">
        <f t="shared" si="39"/>
        <v>262.9740000000001</v>
      </c>
      <c r="Q558" s="74"/>
    </row>
    <row r="559" spans="1:17" s="10" customFormat="1" ht="21" customHeight="1">
      <c r="A559" s="36">
        <v>14</v>
      </c>
      <c r="B559" s="21">
        <v>10</v>
      </c>
      <c r="C559" s="35">
        <v>6</v>
      </c>
      <c r="D559" s="35" t="str">
        <f t="shared" si="40"/>
        <v>0725</v>
      </c>
      <c r="E559" s="35">
        <v>725</v>
      </c>
      <c r="F559" s="21" t="s">
        <v>365</v>
      </c>
      <c r="G559" s="21" t="s">
        <v>653</v>
      </c>
      <c r="H559" s="13">
        <v>71457.986772876466</v>
      </c>
      <c r="I559" s="13">
        <v>72946.370088528914</v>
      </c>
      <c r="J559" s="13">
        <v>74745.03599750546</v>
      </c>
      <c r="K559" s="32">
        <v>80165.398312220568</v>
      </c>
      <c r="L559" s="32">
        <v>81377.599437359342</v>
      </c>
      <c r="M559" s="32">
        <v>85068.027551020394</v>
      </c>
      <c r="N559" s="32">
        <v>84578.369894498886</v>
      </c>
      <c r="O559" s="32">
        <f t="shared" si="38"/>
        <v>75265.865521405969</v>
      </c>
      <c r="P559" s="32">
        <f t="shared" si="39"/>
        <v>90281.85044330715</v>
      </c>
      <c r="Q559" s="74"/>
    </row>
    <row r="560" spans="1:17" ht="15.6" customHeight="1">
      <c r="A560" s="36">
        <v>13</v>
      </c>
      <c r="B560" s="1">
        <v>9</v>
      </c>
      <c r="C560" s="36">
        <v>5</v>
      </c>
      <c r="D560" s="36" t="str">
        <f t="shared" si="40"/>
        <v>0852</v>
      </c>
      <c r="E560" s="36">
        <v>852</v>
      </c>
      <c r="F560" s="1" t="s">
        <v>989</v>
      </c>
      <c r="G560" s="1" t="s">
        <v>657</v>
      </c>
      <c r="H560" s="12">
        <v>4176893</v>
      </c>
      <c r="I560" s="12">
        <v>4140062.25</v>
      </c>
      <c r="J560" s="12">
        <v>4592633.12</v>
      </c>
      <c r="K560" s="31">
        <v>5101123.8099999996</v>
      </c>
      <c r="L560" s="31">
        <v>5395409.4100000001</v>
      </c>
      <c r="M560" s="31">
        <v>5499706.7000000011</v>
      </c>
      <c r="N560" s="31">
        <v>5556160</v>
      </c>
      <c r="O560" s="31">
        <f t="shared" si="38"/>
        <v>5911407</v>
      </c>
      <c r="P560" s="31">
        <f t="shared" si="39"/>
        <v>6234325</v>
      </c>
      <c r="Q560" s="74"/>
    </row>
    <row r="561" spans="1:17" ht="15.6" customHeight="1">
      <c r="A561" s="36">
        <v>12</v>
      </c>
      <c r="B561" s="1">
        <v>8</v>
      </c>
      <c r="C561" s="36">
        <v>4</v>
      </c>
      <c r="D561" s="36" t="str">
        <f t="shared" si="40"/>
        <v>0852</v>
      </c>
      <c r="E561" s="36">
        <v>852</v>
      </c>
      <c r="F561" s="1" t="s">
        <v>989</v>
      </c>
      <c r="G561" s="1" t="s">
        <v>970</v>
      </c>
      <c r="H561" s="12">
        <v>58.5</v>
      </c>
      <c r="I561" s="12">
        <v>57.9</v>
      </c>
      <c r="J561" s="12">
        <v>63.1</v>
      </c>
      <c r="K561" s="31">
        <v>64</v>
      </c>
      <c r="L561" s="31">
        <v>66.5</v>
      </c>
      <c r="M561" s="31">
        <v>65</v>
      </c>
      <c r="N561" s="31">
        <v>64.2</v>
      </c>
      <c r="O561" s="31">
        <f t="shared" si="38"/>
        <v>65.3</v>
      </c>
      <c r="P561" s="31">
        <f t="shared" si="39"/>
        <v>63.260000000000012</v>
      </c>
      <c r="Q561" s="74"/>
    </row>
    <row r="562" spans="1:17" s="10" customFormat="1" ht="21" customHeight="1">
      <c r="A562" s="36">
        <v>14</v>
      </c>
      <c r="B562" s="21">
        <v>10</v>
      </c>
      <c r="C562" s="35">
        <v>6</v>
      </c>
      <c r="D562" s="35" t="str">
        <f t="shared" si="40"/>
        <v>0852</v>
      </c>
      <c r="E562" s="35">
        <v>852</v>
      </c>
      <c r="F562" s="21" t="s">
        <v>989</v>
      </c>
      <c r="G562" s="21" t="s">
        <v>653</v>
      </c>
      <c r="H562" s="13">
        <v>71399.880341880344</v>
      </c>
      <c r="I562" s="13">
        <v>71503.665803108815</v>
      </c>
      <c r="J562" s="13">
        <v>72783.409191759114</v>
      </c>
      <c r="K562" s="32">
        <v>79705.059531249994</v>
      </c>
      <c r="L562" s="32">
        <v>81133.976090225566</v>
      </c>
      <c r="M562" s="32">
        <v>84610.87230769232</v>
      </c>
      <c r="N562" s="32">
        <v>86544.54828660436</v>
      </c>
      <c r="O562" s="32">
        <f t="shared" si="38"/>
        <v>90526.90658499235</v>
      </c>
      <c r="P562" s="32">
        <f t="shared" si="39"/>
        <v>98550.822004426154</v>
      </c>
      <c r="Q562" s="74"/>
    </row>
    <row r="563" spans="1:17" ht="15.6" customHeight="1">
      <c r="A563" s="36">
        <v>13</v>
      </c>
      <c r="B563" s="1">
        <v>9</v>
      </c>
      <c r="C563" s="36">
        <v>5</v>
      </c>
      <c r="D563" s="36" t="str">
        <f t="shared" si="40"/>
        <v>0198</v>
      </c>
      <c r="E563" s="36">
        <v>198</v>
      </c>
      <c r="F563" s="1" t="s">
        <v>369</v>
      </c>
      <c r="G563" s="1" t="s">
        <v>657</v>
      </c>
      <c r="H563" s="12">
        <v>25883083</v>
      </c>
      <c r="I563" s="12">
        <v>26781707.84</v>
      </c>
      <c r="J563" s="12">
        <v>28657468.920000002</v>
      </c>
      <c r="K563" s="31">
        <v>31443779</v>
      </c>
      <c r="L563" s="31">
        <v>33374567</v>
      </c>
      <c r="M563" s="31">
        <v>35114259.300000004</v>
      </c>
      <c r="N563" s="31">
        <v>36870304.549999997</v>
      </c>
      <c r="O563" s="31">
        <f t="shared" si="38"/>
        <v>39987606.390000001</v>
      </c>
      <c r="P563" s="31">
        <f t="shared" si="39"/>
        <v>42746933.479999997</v>
      </c>
      <c r="Q563" s="74"/>
    </row>
    <row r="564" spans="1:17" ht="15.6" customHeight="1">
      <c r="A564" s="36">
        <v>12</v>
      </c>
      <c r="B564" s="1">
        <v>8</v>
      </c>
      <c r="C564" s="36">
        <v>4</v>
      </c>
      <c r="D564" s="36" t="str">
        <f t="shared" si="40"/>
        <v>0198</v>
      </c>
      <c r="E564" s="36">
        <v>198</v>
      </c>
      <c r="F564" s="1" t="s">
        <v>369</v>
      </c>
      <c r="G564" s="1" t="s">
        <v>970</v>
      </c>
      <c r="H564" s="12">
        <v>375.7</v>
      </c>
      <c r="I564" s="12">
        <v>381</v>
      </c>
      <c r="J564" s="12">
        <v>392</v>
      </c>
      <c r="K564" s="31">
        <v>408.09999999999997</v>
      </c>
      <c r="L564" s="31">
        <v>419.09999999999997</v>
      </c>
      <c r="M564" s="31">
        <v>431.2</v>
      </c>
      <c r="N564" s="31">
        <v>436.8</v>
      </c>
      <c r="O564" s="31">
        <f t="shared" si="38"/>
        <v>444.90000000000003</v>
      </c>
      <c r="P564" s="31">
        <f t="shared" si="39"/>
        <v>454.92599999999931</v>
      </c>
      <c r="Q564" s="74"/>
    </row>
    <row r="565" spans="1:17" s="10" customFormat="1" ht="21" customHeight="1">
      <c r="A565" s="36">
        <v>14</v>
      </c>
      <c r="B565" s="21">
        <v>10</v>
      </c>
      <c r="C565" s="35">
        <v>6</v>
      </c>
      <c r="D565" s="35" t="str">
        <f t="shared" si="40"/>
        <v>0198</v>
      </c>
      <c r="E565" s="35">
        <v>198</v>
      </c>
      <c r="F565" s="21" t="s">
        <v>369</v>
      </c>
      <c r="G565" s="21" t="s">
        <v>653</v>
      </c>
      <c r="H565" s="13">
        <v>68892.954484961403</v>
      </c>
      <c r="I565" s="13">
        <v>70293.196430446187</v>
      </c>
      <c r="J565" s="13">
        <v>73105.788061224492</v>
      </c>
      <c r="K565" s="32">
        <v>77049.201176182309</v>
      </c>
      <c r="L565" s="32">
        <v>79633.898830827966</v>
      </c>
      <c r="M565" s="32">
        <v>81433.810992578859</v>
      </c>
      <c r="N565" s="32">
        <v>84410.037889194136</v>
      </c>
      <c r="O565" s="32">
        <f t="shared" si="38"/>
        <v>89879.987390424809</v>
      </c>
      <c r="P565" s="32">
        <f t="shared" si="39"/>
        <v>93964.586504178835</v>
      </c>
      <c r="Q565" s="74"/>
    </row>
    <row r="566" spans="1:17" ht="15.6" customHeight="1">
      <c r="A566" s="36">
        <v>13</v>
      </c>
      <c r="B566" s="1">
        <v>9</v>
      </c>
      <c r="C566" s="36">
        <v>5</v>
      </c>
      <c r="D566" s="36" t="str">
        <f t="shared" si="40"/>
        <v>0660</v>
      </c>
      <c r="E566" s="36">
        <v>660</v>
      </c>
      <c r="F566" s="1" t="s">
        <v>371</v>
      </c>
      <c r="G566" s="1" t="s">
        <v>657</v>
      </c>
      <c r="H566" s="12">
        <v>10900076</v>
      </c>
      <c r="I566" s="12">
        <v>11202181</v>
      </c>
      <c r="J566" s="12">
        <v>11589415</v>
      </c>
      <c r="K566" s="31">
        <v>11585289</v>
      </c>
      <c r="L566" s="31">
        <v>11975316</v>
      </c>
      <c r="M566" s="31">
        <v>12356259</v>
      </c>
      <c r="N566" s="31">
        <v>12554967</v>
      </c>
      <c r="O566" s="31">
        <f t="shared" si="38"/>
        <v>12892442</v>
      </c>
      <c r="P566" s="31">
        <f t="shared" si="39"/>
        <v>12981509.219999997</v>
      </c>
      <c r="Q566" s="74"/>
    </row>
    <row r="567" spans="1:17" ht="15.6" customHeight="1">
      <c r="A567" s="36">
        <v>12</v>
      </c>
      <c r="B567" s="1">
        <v>8</v>
      </c>
      <c r="C567" s="36">
        <v>4</v>
      </c>
      <c r="D567" s="36" t="str">
        <f t="shared" si="40"/>
        <v>0660</v>
      </c>
      <c r="E567" s="36">
        <v>660</v>
      </c>
      <c r="F567" s="1" t="s">
        <v>371</v>
      </c>
      <c r="G567" s="1" t="s">
        <v>970</v>
      </c>
      <c r="H567" s="12">
        <v>135.69999999999999</v>
      </c>
      <c r="I567" s="12">
        <v>134.9</v>
      </c>
      <c r="J567" s="12">
        <v>137.30000000000001</v>
      </c>
      <c r="K567" s="31">
        <v>136.69999999999999</v>
      </c>
      <c r="L567" s="31">
        <v>137.9</v>
      </c>
      <c r="M567" s="31">
        <v>136.4</v>
      </c>
      <c r="N567" s="31">
        <v>132.80000000000001</v>
      </c>
      <c r="O567" s="31">
        <f t="shared" si="38"/>
        <v>132.30000000000001</v>
      </c>
      <c r="P567" s="31">
        <f t="shared" si="39"/>
        <v>131.48700000000025</v>
      </c>
      <c r="Q567" s="74"/>
    </row>
    <row r="568" spans="1:17" s="10" customFormat="1" ht="21" customHeight="1">
      <c r="A568" s="36">
        <v>14</v>
      </c>
      <c r="B568" s="21">
        <v>10</v>
      </c>
      <c r="C568" s="35">
        <v>6</v>
      </c>
      <c r="D568" s="35" t="str">
        <f t="shared" si="40"/>
        <v>0660</v>
      </c>
      <c r="E568" s="35">
        <v>660</v>
      </c>
      <c r="F568" s="21" t="s">
        <v>371</v>
      </c>
      <c r="G568" s="21" t="s">
        <v>653</v>
      </c>
      <c r="H568" s="13">
        <v>80324.804716285929</v>
      </c>
      <c r="I568" s="13">
        <v>83040.630096367677</v>
      </c>
      <c r="J568" s="13">
        <v>84409.431900946831</v>
      </c>
      <c r="K568" s="32">
        <v>84749.73664959766</v>
      </c>
      <c r="L568" s="32">
        <v>86840.580130529372</v>
      </c>
      <c r="M568" s="32">
        <v>90588.409090909088</v>
      </c>
      <c r="N568" s="32">
        <v>94540.414156626503</v>
      </c>
      <c r="O568" s="32">
        <f t="shared" si="38"/>
        <v>97448.541194255478</v>
      </c>
      <c r="P568" s="32">
        <f t="shared" si="39"/>
        <v>98728.461520910598</v>
      </c>
      <c r="Q568" s="74"/>
    </row>
    <row r="569" spans="1:17" ht="15.6" customHeight="1">
      <c r="A569" s="36">
        <v>13</v>
      </c>
      <c r="B569" s="1">
        <v>9</v>
      </c>
      <c r="C569" s="36">
        <v>5</v>
      </c>
      <c r="D569" s="36" t="str">
        <f t="shared" si="40"/>
        <v>0199</v>
      </c>
      <c r="E569" s="36">
        <v>199</v>
      </c>
      <c r="F569" s="1" t="s">
        <v>373</v>
      </c>
      <c r="G569" s="1" t="s">
        <v>657</v>
      </c>
      <c r="H569" s="12">
        <v>33367115.359999999</v>
      </c>
      <c r="I569" s="12">
        <v>34871958.189999998</v>
      </c>
      <c r="J569" s="12">
        <v>36695286.700000003</v>
      </c>
      <c r="K569" s="31">
        <v>38854017</v>
      </c>
      <c r="L569" s="31">
        <v>38768865</v>
      </c>
      <c r="M569" s="31">
        <v>39349874.790000014</v>
      </c>
      <c r="N569" s="31">
        <v>41460598.549999997</v>
      </c>
      <c r="O569" s="31">
        <f t="shared" si="38"/>
        <v>42951828.590000004</v>
      </c>
      <c r="P569" s="31">
        <f t="shared" si="39"/>
        <v>43770181.159999996</v>
      </c>
      <c r="Q569" s="74"/>
    </row>
    <row r="570" spans="1:17" ht="15.6" customHeight="1">
      <c r="A570" s="36">
        <v>12</v>
      </c>
      <c r="B570" s="1">
        <v>8</v>
      </c>
      <c r="C570" s="36">
        <v>4</v>
      </c>
      <c r="D570" s="36" t="str">
        <f t="shared" si="40"/>
        <v>0199</v>
      </c>
      <c r="E570" s="36">
        <v>199</v>
      </c>
      <c r="F570" s="1" t="s">
        <v>373</v>
      </c>
      <c r="G570" s="1" t="s">
        <v>970</v>
      </c>
      <c r="H570" s="12">
        <v>381.1</v>
      </c>
      <c r="I570" s="12">
        <v>389.1</v>
      </c>
      <c r="J570" s="12">
        <v>401.7</v>
      </c>
      <c r="K570" s="31">
        <v>408.2</v>
      </c>
      <c r="L570" s="31">
        <v>407.4</v>
      </c>
      <c r="M570" s="31">
        <v>423.3</v>
      </c>
      <c r="N570" s="31">
        <v>421.4</v>
      </c>
      <c r="O570" s="31">
        <f t="shared" si="38"/>
        <v>438.3</v>
      </c>
      <c r="P570" s="31">
        <f t="shared" si="39"/>
        <v>451.25699999999739</v>
      </c>
      <c r="Q570" s="74"/>
    </row>
    <row r="571" spans="1:17" s="10" customFormat="1" ht="21" customHeight="1">
      <c r="A571" s="36">
        <v>14</v>
      </c>
      <c r="B571" s="21">
        <v>10</v>
      </c>
      <c r="C571" s="35">
        <v>6</v>
      </c>
      <c r="D571" s="35" t="str">
        <f t="shared" si="40"/>
        <v>0199</v>
      </c>
      <c r="E571" s="35">
        <v>199</v>
      </c>
      <c r="F571" s="21" t="s">
        <v>373</v>
      </c>
      <c r="G571" s="21" t="s">
        <v>653</v>
      </c>
      <c r="H571" s="13">
        <v>87554.750354237724</v>
      </c>
      <c r="I571" s="13">
        <v>89622.097635569255</v>
      </c>
      <c r="J571" s="13">
        <v>91349.979337814293</v>
      </c>
      <c r="K571" s="32">
        <v>95183.77511024008</v>
      </c>
      <c r="L571" s="32">
        <v>95161.671575846834</v>
      </c>
      <c r="M571" s="32">
        <v>92959.779801559213</v>
      </c>
      <c r="N571" s="32">
        <v>98387.751661129572</v>
      </c>
      <c r="O571" s="32">
        <f t="shared" si="38"/>
        <v>97996.414761578839</v>
      </c>
      <c r="P571" s="32">
        <f t="shared" si="39"/>
        <v>96996.126730444623</v>
      </c>
      <c r="Q571" s="74"/>
    </row>
    <row r="572" spans="1:17" ht="15.6" customHeight="1">
      <c r="A572" s="36">
        <v>13</v>
      </c>
      <c r="B572" s="1">
        <v>9</v>
      </c>
      <c r="C572" s="36">
        <v>5</v>
      </c>
      <c r="D572" s="36" t="str">
        <f t="shared" si="40"/>
        <v>0201</v>
      </c>
      <c r="E572" s="36">
        <v>201</v>
      </c>
      <c r="F572" s="1" t="s">
        <v>375</v>
      </c>
      <c r="G572" s="1" t="s">
        <v>657</v>
      </c>
      <c r="H572" s="12">
        <v>62241552</v>
      </c>
      <c r="I572" s="12">
        <v>64991047</v>
      </c>
      <c r="J572" s="12">
        <v>70136798</v>
      </c>
      <c r="K572" s="31">
        <v>67321047</v>
      </c>
      <c r="L572" s="31">
        <v>69476752</v>
      </c>
      <c r="M572" s="31">
        <v>74123951</v>
      </c>
      <c r="N572" s="31">
        <v>77632756.789999992</v>
      </c>
      <c r="O572" s="31">
        <f t="shared" si="38"/>
        <v>83816389</v>
      </c>
      <c r="P572" s="31">
        <f t="shared" si="39"/>
        <v>87458845</v>
      </c>
      <c r="Q572" s="74"/>
    </row>
    <row r="573" spans="1:17" ht="15.6" customHeight="1">
      <c r="A573" s="36">
        <v>12</v>
      </c>
      <c r="B573" s="1">
        <v>8</v>
      </c>
      <c r="C573" s="36">
        <v>4</v>
      </c>
      <c r="D573" s="36" t="str">
        <f t="shared" si="40"/>
        <v>0201</v>
      </c>
      <c r="E573" s="36">
        <v>201</v>
      </c>
      <c r="F573" s="1" t="s">
        <v>375</v>
      </c>
      <c r="G573" s="1" t="s">
        <v>970</v>
      </c>
      <c r="H573" s="12">
        <v>848.9</v>
      </c>
      <c r="I573" s="12">
        <v>839.9</v>
      </c>
      <c r="J573" s="12">
        <v>922.8</v>
      </c>
      <c r="K573" s="31">
        <v>924.10500000000002</v>
      </c>
      <c r="L573" s="31">
        <v>936.6</v>
      </c>
      <c r="M573" s="31">
        <v>958.3</v>
      </c>
      <c r="N573" s="31">
        <v>991.2</v>
      </c>
      <c r="O573" s="31">
        <f t="shared" si="38"/>
        <v>1037.4000000000001</v>
      </c>
      <c r="P573" s="31">
        <f t="shared" si="39"/>
        <v>1097.3550000000268</v>
      </c>
      <c r="Q573" s="74"/>
    </row>
    <row r="574" spans="1:17" s="10" customFormat="1" ht="21" customHeight="1">
      <c r="A574" s="36">
        <v>14</v>
      </c>
      <c r="B574" s="21">
        <v>10</v>
      </c>
      <c r="C574" s="35">
        <v>6</v>
      </c>
      <c r="D574" s="35" t="str">
        <f t="shared" si="40"/>
        <v>0201</v>
      </c>
      <c r="E574" s="35">
        <v>201</v>
      </c>
      <c r="F574" s="21" t="s">
        <v>375</v>
      </c>
      <c r="G574" s="21" t="s">
        <v>653</v>
      </c>
      <c r="H574" s="13">
        <v>73320.240310990703</v>
      </c>
      <c r="I574" s="13">
        <v>77379.505893558759</v>
      </c>
      <c r="J574" s="13">
        <v>76004.332466406588</v>
      </c>
      <c r="K574" s="32">
        <v>72849.997565211743</v>
      </c>
      <c r="L574" s="32">
        <v>74179.748024770452</v>
      </c>
      <c r="M574" s="32">
        <v>77349.42189293541</v>
      </c>
      <c r="N574" s="32">
        <v>78321.990304681181</v>
      </c>
      <c r="O574" s="32">
        <f t="shared" si="38"/>
        <v>80794.668401773655</v>
      </c>
      <c r="P574" s="32">
        <f t="shared" si="39"/>
        <v>79699.682418176308</v>
      </c>
      <c r="Q574" s="74"/>
    </row>
    <row r="575" spans="1:17" ht="15.6" customHeight="1">
      <c r="A575" s="36">
        <v>13</v>
      </c>
      <c r="B575" s="1">
        <v>9</v>
      </c>
      <c r="C575" s="36">
        <v>5</v>
      </c>
      <c r="D575" s="36" t="str">
        <f t="shared" si="40"/>
        <v>0728</v>
      </c>
      <c r="E575" s="36">
        <v>728</v>
      </c>
      <c r="F575" s="1" t="s">
        <v>377</v>
      </c>
      <c r="G575" s="1" t="s">
        <v>657</v>
      </c>
      <c r="H575" s="12">
        <v>664759</v>
      </c>
      <c r="I575" s="12">
        <v>695734</v>
      </c>
      <c r="J575" s="12">
        <v>729620</v>
      </c>
      <c r="K575" s="31">
        <v>880634</v>
      </c>
      <c r="L575" s="31">
        <v>848239</v>
      </c>
      <c r="M575" s="31">
        <v>894177</v>
      </c>
      <c r="N575" s="31">
        <v>958964.24</v>
      </c>
      <c r="O575" s="31">
        <f t="shared" si="38"/>
        <v>897946</v>
      </c>
      <c r="P575" s="31">
        <f t="shared" si="39"/>
        <v>912657</v>
      </c>
      <c r="Q575" s="74"/>
    </row>
    <row r="576" spans="1:17" ht="15.6" customHeight="1">
      <c r="A576" s="36">
        <v>12</v>
      </c>
      <c r="B576" s="1">
        <v>8</v>
      </c>
      <c r="C576" s="36">
        <v>4</v>
      </c>
      <c r="D576" s="36" t="str">
        <f t="shared" si="40"/>
        <v>0728</v>
      </c>
      <c r="E576" s="36">
        <v>728</v>
      </c>
      <c r="F576" s="1" t="s">
        <v>377</v>
      </c>
      <c r="G576" s="1" t="s">
        <v>970</v>
      </c>
      <c r="H576" s="12">
        <v>12.6</v>
      </c>
      <c r="I576" s="12">
        <v>12.5</v>
      </c>
      <c r="J576" s="12">
        <v>11.9</v>
      </c>
      <c r="K576" s="31">
        <v>14.3</v>
      </c>
      <c r="L576" s="31">
        <v>13.2</v>
      </c>
      <c r="M576" s="31">
        <v>13.7</v>
      </c>
      <c r="N576" s="31">
        <v>12.5</v>
      </c>
      <c r="O576" s="31">
        <f t="shared" si="38"/>
        <v>13.700000000000001</v>
      </c>
      <c r="P576" s="31">
        <f t="shared" si="39"/>
        <v>14.504</v>
      </c>
      <c r="Q576" s="74"/>
    </row>
    <row r="577" spans="1:17" s="10" customFormat="1" ht="21" customHeight="1">
      <c r="A577" s="36">
        <v>14</v>
      </c>
      <c r="B577" s="21">
        <v>10</v>
      </c>
      <c r="C577" s="35">
        <v>6</v>
      </c>
      <c r="D577" s="35" t="str">
        <f t="shared" si="40"/>
        <v>0728</v>
      </c>
      <c r="E577" s="35">
        <v>728</v>
      </c>
      <c r="F577" s="21" t="s">
        <v>377</v>
      </c>
      <c r="G577" s="21" t="s">
        <v>653</v>
      </c>
      <c r="H577" s="13">
        <v>52758.650793650799</v>
      </c>
      <c r="I577" s="13">
        <v>55658.720000000001</v>
      </c>
      <c r="J577" s="13">
        <v>61312.605042016803</v>
      </c>
      <c r="K577" s="32">
        <v>61582.797202797199</v>
      </c>
      <c r="L577" s="32">
        <v>64260.530303030304</v>
      </c>
      <c r="M577" s="32">
        <v>65268.394160583943</v>
      </c>
      <c r="N577" s="32">
        <v>76717.139200000005</v>
      </c>
      <c r="O577" s="32">
        <f t="shared" si="38"/>
        <v>65543.503649635037</v>
      </c>
      <c r="P577" s="32">
        <f t="shared" si="39"/>
        <v>62924.50358521787</v>
      </c>
      <c r="Q577" s="74"/>
    </row>
    <row r="578" spans="1:17" ht="15.6" customHeight="1">
      <c r="A578" s="36">
        <v>13</v>
      </c>
      <c r="B578" s="1">
        <v>9</v>
      </c>
      <c r="C578" s="36">
        <v>5</v>
      </c>
      <c r="D578" s="36" t="str">
        <f t="shared" si="40"/>
        <v>0204</v>
      </c>
      <c r="E578" s="36">
        <v>204</v>
      </c>
      <c r="F578" s="1" t="s">
        <v>379</v>
      </c>
      <c r="G578" s="1" t="s">
        <v>657</v>
      </c>
      <c r="H578" s="12">
        <v>14168338.460000001</v>
      </c>
      <c r="I578" s="12">
        <v>14518278.290000001</v>
      </c>
      <c r="J578" s="12">
        <v>14844223.26</v>
      </c>
      <c r="K578" s="31">
        <v>15143105.760000002</v>
      </c>
      <c r="L578" s="31">
        <v>16032546.48</v>
      </c>
      <c r="M578" s="31">
        <v>16415030.979999999</v>
      </c>
      <c r="N578" s="31">
        <v>17075239.039999999</v>
      </c>
      <c r="O578" s="31">
        <f t="shared" si="38"/>
        <v>18746020.27217</v>
      </c>
      <c r="P578" s="31">
        <f t="shared" si="39"/>
        <v>19647173.24924</v>
      </c>
      <c r="Q578" s="74"/>
    </row>
    <row r="579" spans="1:17" ht="15.6" customHeight="1">
      <c r="A579" s="36">
        <v>12</v>
      </c>
      <c r="B579" s="1">
        <v>8</v>
      </c>
      <c r="C579" s="36">
        <v>4</v>
      </c>
      <c r="D579" s="36" t="str">
        <f t="shared" si="40"/>
        <v>0204</v>
      </c>
      <c r="E579" s="36">
        <v>204</v>
      </c>
      <c r="F579" s="1" t="s">
        <v>379</v>
      </c>
      <c r="G579" s="1" t="s">
        <v>970</v>
      </c>
      <c r="H579" s="12">
        <v>181</v>
      </c>
      <c r="I579" s="12">
        <v>186.3</v>
      </c>
      <c r="J579" s="12">
        <v>187</v>
      </c>
      <c r="K579" s="31">
        <v>190.2</v>
      </c>
      <c r="L579" s="31">
        <v>191.5</v>
      </c>
      <c r="M579" s="31">
        <v>195.3</v>
      </c>
      <c r="N579" s="31">
        <v>190.7</v>
      </c>
      <c r="O579" s="31">
        <f t="shared" si="38"/>
        <v>202.5</v>
      </c>
      <c r="P579" s="31">
        <f t="shared" si="39"/>
        <v>216.43499999999776</v>
      </c>
      <c r="Q579" s="74"/>
    </row>
    <row r="580" spans="1:17" s="10" customFormat="1" ht="21" customHeight="1">
      <c r="A580" s="36">
        <v>14</v>
      </c>
      <c r="B580" s="21">
        <v>10</v>
      </c>
      <c r="C580" s="35">
        <v>6</v>
      </c>
      <c r="D580" s="35" t="str">
        <f t="shared" si="40"/>
        <v>0204</v>
      </c>
      <c r="E580" s="35">
        <v>204</v>
      </c>
      <c r="F580" s="21" t="s">
        <v>379</v>
      </c>
      <c r="G580" s="21" t="s">
        <v>653</v>
      </c>
      <c r="H580" s="13">
        <v>78278.113038674041</v>
      </c>
      <c r="I580" s="13">
        <v>77929.566774020393</v>
      </c>
      <c r="J580" s="13">
        <v>79380.873048128342</v>
      </c>
      <c r="K580" s="32">
        <v>79616.749526813888</v>
      </c>
      <c r="L580" s="32">
        <v>83720.869347258486</v>
      </c>
      <c r="M580" s="32">
        <v>84050.337839221698</v>
      </c>
      <c r="N580" s="32">
        <v>89539.795700052433</v>
      </c>
      <c r="O580" s="32">
        <f t="shared" si="38"/>
        <v>92572.939615654323</v>
      </c>
      <c r="P580" s="32">
        <f t="shared" si="39"/>
        <v>90776.321986925424</v>
      </c>
      <c r="Q580" s="74"/>
    </row>
    <row r="581" spans="1:17" ht="15.6" customHeight="1">
      <c r="A581" s="36">
        <v>13</v>
      </c>
      <c r="B581" s="1">
        <v>9</v>
      </c>
      <c r="C581" s="36">
        <v>5</v>
      </c>
      <c r="D581" s="36" t="str">
        <f t="shared" si="40"/>
        <v>0207</v>
      </c>
      <c r="E581" s="36">
        <v>207</v>
      </c>
      <c r="F581" s="1" t="s">
        <v>381</v>
      </c>
      <c r="G581" s="1" t="s">
        <v>657</v>
      </c>
      <c r="H581" s="12">
        <v>80242396</v>
      </c>
      <c r="I581" s="12">
        <v>85263597</v>
      </c>
      <c r="J581" s="12">
        <v>87422643</v>
      </c>
      <c r="K581" s="31">
        <v>89068463</v>
      </c>
      <c r="L581" s="31">
        <v>93063073</v>
      </c>
      <c r="M581" s="31">
        <v>96521591</v>
      </c>
      <c r="N581" s="31">
        <v>101497172</v>
      </c>
      <c r="O581" s="31">
        <f t="shared" si="38"/>
        <v>107332739</v>
      </c>
      <c r="P581" s="31">
        <f t="shared" si="39"/>
        <v>108370281</v>
      </c>
      <c r="Q581" s="74"/>
    </row>
    <row r="582" spans="1:17" ht="15.6" customHeight="1">
      <c r="A582" s="36">
        <v>12</v>
      </c>
      <c r="B582" s="1">
        <v>8</v>
      </c>
      <c r="C582" s="36">
        <v>4</v>
      </c>
      <c r="D582" s="36" t="str">
        <f t="shared" si="40"/>
        <v>0207</v>
      </c>
      <c r="E582" s="36">
        <v>207</v>
      </c>
      <c r="F582" s="1" t="s">
        <v>381</v>
      </c>
      <c r="G582" s="1" t="s">
        <v>970</v>
      </c>
      <c r="H582" s="12">
        <v>1060.5</v>
      </c>
      <c r="I582" s="12">
        <v>1090.2</v>
      </c>
      <c r="J582" s="12">
        <v>1076.9000000000001</v>
      </c>
      <c r="K582" s="31">
        <v>1085.5999999999999</v>
      </c>
      <c r="L582" s="31">
        <v>1085.8999999999999</v>
      </c>
      <c r="M582" s="31">
        <v>1086.9000000000001</v>
      </c>
      <c r="N582" s="31">
        <v>1091</v>
      </c>
      <c r="O582" s="31">
        <f t="shared" si="38"/>
        <v>1108.7</v>
      </c>
      <c r="P582" s="31">
        <f t="shared" si="39"/>
        <v>1091.4440000000145</v>
      </c>
      <c r="Q582" s="74"/>
    </row>
    <row r="583" spans="1:17" s="10" customFormat="1" ht="21" customHeight="1">
      <c r="A583" s="36">
        <v>14</v>
      </c>
      <c r="B583" s="21">
        <v>10</v>
      </c>
      <c r="C583" s="35">
        <v>6</v>
      </c>
      <c r="D583" s="35" t="str">
        <f t="shared" si="40"/>
        <v>0207</v>
      </c>
      <c r="E583" s="35">
        <v>207</v>
      </c>
      <c r="F583" s="21" t="s">
        <v>381</v>
      </c>
      <c r="G583" s="21" t="s">
        <v>653</v>
      </c>
      <c r="H583" s="13">
        <v>75664.682696841119</v>
      </c>
      <c r="I583" s="13">
        <v>78209.133186571271</v>
      </c>
      <c r="J583" s="13">
        <v>81179.90806945863</v>
      </c>
      <c r="K583" s="32">
        <v>82045.378592483423</v>
      </c>
      <c r="L583" s="32">
        <v>85701.328851643804</v>
      </c>
      <c r="M583" s="32">
        <v>88804.48155304075</v>
      </c>
      <c r="N583" s="32">
        <v>93031.321723189729</v>
      </c>
      <c r="O583" s="32">
        <f t="shared" si="38"/>
        <v>96809.5418057184</v>
      </c>
      <c r="P583" s="32">
        <f t="shared" si="39"/>
        <v>99290.738691127131</v>
      </c>
      <c r="Q583" s="74"/>
    </row>
    <row r="584" spans="1:17" ht="15.6" customHeight="1">
      <c r="A584" s="36">
        <v>13</v>
      </c>
      <c r="B584" s="1">
        <v>9</v>
      </c>
      <c r="C584" s="36">
        <v>5</v>
      </c>
      <c r="D584" s="36" t="str">
        <f t="shared" si="40"/>
        <v>0208</v>
      </c>
      <c r="E584" s="36">
        <v>208</v>
      </c>
      <c r="F584" s="1" t="s">
        <v>383</v>
      </c>
      <c r="G584" s="1" t="s">
        <v>657</v>
      </c>
      <c r="H584" s="12">
        <v>5474468</v>
      </c>
      <c r="I584" s="12">
        <v>5638625</v>
      </c>
      <c r="J584" s="12">
        <v>5865054</v>
      </c>
      <c r="K584" s="31">
        <v>6325416</v>
      </c>
      <c r="L584" s="31">
        <v>6541646</v>
      </c>
      <c r="M584" s="31">
        <v>6912539</v>
      </c>
      <c r="N584" s="31">
        <v>7276225</v>
      </c>
      <c r="O584" s="31">
        <f t="shared" si="38"/>
        <v>7681653</v>
      </c>
      <c r="P584" s="31">
        <f t="shared" si="39"/>
        <v>7997151</v>
      </c>
      <c r="Q584" s="74"/>
    </row>
    <row r="585" spans="1:17" ht="15.6" customHeight="1">
      <c r="A585" s="36">
        <v>12</v>
      </c>
      <c r="B585" s="1">
        <v>8</v>
      </c>
      <c r="C585" s="36">
        <v>4</v>
      </c>
      <c r="D585" s="36" t="str">
        <f t="shared" si="40"/>
        <v>0208</v>
      </c>
      <c r="E585" s="36">
        <v>208</v>
      </c>
      <c r="F585" s="1" t="s">
        <v>383</v>
      </c>
      <c r="G585" s="1" t="s">
        <v>970</v>
      </c>
      <c r="H585" s="12">
        <v>67.3</v>
      </c>
      <c r="I585" s="12">
        <v>67</v>
      </c>
      <c r="J585" s="12">
        <v>68.900000000000006</v>
      </c>
      <c r="K585" s="31">
        <v>75.8</v>
      </c>
      <c r="L585" s="31">
        <v>75.8</v>
      </c>
      <c r="M585" s="31">
        <v>79</v>
      </c>
      <c r="N585" s="31">
        <v>80.2</v>
      </c>
      <c r="O585" s="31">
        <f t="shared" si="38"/>
        <v>84.3</v>
      </c>
      <c r="P585" s="31">
        <f t="shared" si="39"/>
        <v>85.799999999999969</v>
      </c>
      <c r="Q585" s="74"/>
    </row>
    <row r="586" spans="1:17" s="10" customFormat="1" ht="21" customHeight="1">
      <c r="A586" s="36">
        <v>14</v>
      </c>
      <c r="B586" s="21">
        <v>10</v>
      </c>
      <c r="C586" s="35">
        <v>6</v>
      </c>
      <c r="D586" s="35" t="str">
        <f t="shared" si="40"/>
        <v>0208</v>
      </c>
      <c r="E586" s="35">
        <v>208</v>
      </c>
      <c r="F586" s="21" t="s">
        <v>383</v>
      </c>
      <c r="G586" s="21" t="s">
        <v>653</v>
      </c>
      <c r="H586" s="13">
        <v>81344.249628528982</v>
      </c>
      <c r="I586" s="13">
        <v>84158.582089552234</v>
      </c>
      <c r="J586" s="13">
        <v>85124.15094339622</v>
      </c>
      <c r="K586" s="32">
        <v>83448.759894459101</v>
      </c>
      <c r="L586" s="32">
        <v>86301.398416886543</v>
      </c>
      <c r="M586" s="32">
        <v>87500.493670886077</v>
      </c>
      <c r="N586" s="32">
        <v>90725.997506234417</v>
      </c>
      <c r="O586" s="32">
        <f t="shared" si="38"/>
        <v>91122.811387900365</v>
      </c>
      <c r="P586" s="32">
        <f t="shared" si="39"/>
        <v>93206.88811188814</v>
      </c>
      <c r="Q586" s="74"/>
    </row>
    <row r="587" spans="1:17" ht="15.6" customHeight="1">
      <c r="A587" s="36">
        <v>13</v>
      </c>
      <c r="B587" s="1">
        <v>9</v>
      </c>
      <c r="C587" s="36">
        <v>5</v>
      </c>
      <c r="D587" s="36" t="str">
        <f t="shared" si="40"/>
        <v>0915</v>
      </c>
      <c r="E587" s="36">
        <v>915</v>
      </c>
      <c r="F587" s="1" t="s">
        <v>385</v>
      </c>
      <c r="G587" s="1" t="s">
        <v>657</v>
      </c>
      <c r="H587" s="12">
        <v>3261942.83</v>
      </c>
      <c r="I587" s="12">
        <v>3503516.38</v>
      </c>
      <c r="J587" s="12">
        <v>3766347.6200000006</v>
      </c>
      <c r="K587" s="31">
        <v>3972874.14</v>
      </c>
      <c r="L587" s="31">
        <v>4292544.16</v>
      </c>
      <c r="M587" s="31">
        <v>4424290</v>
      </c>
      <c r="N587" s="31">
        <v>4637936.49</v>
      </c>
      <c r="O587" s="31">
        <f t="shared" ref="O587:O650" si="41">IFERROR(VLOOKUP($E587, summary, $B587, FALSE), 0)</f>
        <v>5506709.7599999998</v>
      </c>
      <c r="P587" s="31">
        <f t="shared" ref="P587:P650" si="42">IFERROR(VLOOKUP($E587, summary, $A587, FALSE), 0)</f>
        <v>5848373.0700000003</v>
      </c>
      <c r="Q587" s="74"/>
    </row>
    <row r="588" spans="1:17" ht="15.6" customHeight="1">
      <c r="A588" s="36">
        <v>12</v>
      </c>
      <c r="B588" s="1">
        <v>8</v>
      </c>
      <c r="C588" s="36">
        <v>4</v>
      </c>
      <c r="D588" s="36" t="str">
        <f t="shared" si="40"/>
        <v>0915</v>
      </c>
      <c r="E588" s="36">
        <v>915</v>
      </c>
      <c r="F588" s="1" t="s">
        <v>385</v>
      </c>
      <c r="G588" s="1" t="s">
        <v>970</v>
      </c>
      <c r="H588" s="12">
        <v>43.7</v>
      </c>
      <c r="I588" s="12">
        <v>52.2</v>
      </c>
      <c r="J588" s="12">
        <v>53.2</v>
      </c>
      <c r="K588" s="31">
        <v>55.9</v>
      </c>
      <c r="L588" s="31">
        <v>55.8</v>
      </c>
      <c r="M588" s="31">
        <v>56.1</v>
      </c>
      <c r="N588" s="31">
        <v>56.1</v>
      </c>
      <c r="O588" s="31">
        <f t="shared" si="41"/>
        <v>57.1</v>
      </c>
      <c r="P588" s="31">
        <f t="shared" si="42"/>
        <v>57.273000000000025</v>
      </c>
      <c r="Q588" s="74"/>
    </row>
    <row r="589" spans="1:17" s="10" customFormat="1" ht="21" customHeight="1">
      <c r="A589" s="36">
        <v>14</v>
      </c>
      <c r="B589" s="21">
        <v>10</v>
      </c>
      <c r="C589" s="35">
        <v>6</v>
      </c>
      <c r="D589" s="35" t="str">
        <f t="shared" si="40"/>
        <v>0915</v>
      </c>
      <c r="E589" s="35">
        <v>915</v>
      </c>
      <c r="F589" s="21" t="s">
        <v>385</v>
      </c>
      <c r="G589" s="21" t="s">
        <v>653</v>
      </c>
      <c r="H589" s="13">
        <v>74644.000686498854</v>
      </c>
      <c r="I589" s="13">
        <v>67117.172030651331</v>
      </c>
      <c r="J589" s="13">
        <v>70796.007894736846</v>
      </c>
      <c r="K589" s="32">
        <v>71071.093738819327</v>
      </c>
      <c r="L589" s="32">
        <v>76927.314695340508</v>
      </c>
      <c r="M589" s="32">
        <v>78864.349376114085</v>
      </c>
      <c r="N589" s="32">
        <v>82672.664705882358</v>
      </c>
      <c r="O589" s="32">
        <f t="shared" si="41"/>
        <v>96439.750612959717</v>
      </c>
      <c r="P589" s="32">
        <f t="shared" si="42"/>
        <v>102113.96417159915</v>
      </c>
      <c r="Q589" s="74"/>
    </row>
    <row r="590" spans="1:17" ht="15.6" customHeight="1">
      <c r="A590" s="36">
        <v>13</v>
      </c>
      <c r="B590" s="1">
        <v>9</v>
      </c>
      <c r="C590" s="36">
        <v>5</v>
      </c>
      <c r="D590" s="36" t="str">
        <f t="shared" si="40"/>
        <v>0209</v>
      </c>
      <c r="E590" s="36">
        <v>209</v>
      </c>
      <c r="F590" s="1" t="s">
        <v>387</v>
      </c>
      <c r="G590" s="1" t="s">
        <v>657</v>
      </c>
      <c r="H590" s="12">
        <v>7989447.8100000005</v>
      </c>
      <c r="I590" s="12">
        <v>7061496.9800000004</v>
      </c>
      <c r="J590" s="12">
        <v>7753355.79</v>
      </c>
      <c r="K590" s="31">
        <v>7906443</v>
      </c>
      <c r="L590" s="31">
        <v>8469479</v>
      </c>
      <c r="M590" s="31">
        <v>8336360</v>
      </c>
      <c r="N590" s="31">
        <v>8213202</v>
      </c>
      <c r="O590" s="31">
        <f t="shared" si="41"/>
        <v>8545455.4499999993</v>
      </c>
      <c r="P590" s="31">
        <f t="shared" si="42"/>
        <v>8770139.629999999</v>
      </c>
      <c r="Q590" s="74"/>
    </row>
    <row r="591" spans="1:17" ht="15.6" customHeight="1">
      <c r="A591" s="36">
        <v>12</v>
      </c>
      <c r="B591" s="1">
        <v>8</v>
      </c>
      <c r="C591" s="36">
        <v>4</v>
      </c>
      <c r="D591" s="36" t="str">
        <f t="shared" si="40"/>
        <v>0209</v>
      </c>
      <c r="E591" s="36">
        <v>209</v>
      </c>
      <c r="F591" s="1" t="s">
        <v>387</v>
      </c>
      <c r="G591" s="1" t="s">
        <v>970</v>
      </c>
      <c r="H591" s="12">
        <v>127.6</v>
      </c>
      <c r="I591" s="12">
        <v>125.5</v>
      </c>
      <c r="J591" s="12">
        <v>119</v>
      </c>
      <c r="K591" s="31">
        <v>123.6</v>
      </c>
      <c r="L591" s="31">
        <v>124.8</v>
      </c>
      <c r="M591" s="31">
        <v>129.30000000000001</v>
      </c>
      <c r="N591" s="31">
        <v>121.5</v>
      </c>
      <c r="O591" s="31">
        <f t="shared" si="41"/>
        <v>121.10000000000001</v>
      </c>
      <c r="P591" s="31">
        <f t="shared" si="42"/>
        <v>128.22200000000009</v>
      </c>
      <c r="Q591" s="74"/>
    </row>
    <row r="592" spans="1:17" s="10" customFormat="1" ht="21" customHeight="1">
      <c r="A592" s="36">
        <v>14</v>
      </c>
      <c r="B592" s="21">
        <v>10</v>
      </c>
      <c r="C592" s="35">
        <v>6</v>
      </c>
      <c r="D592" s="35" t="str">
        <f t="shared" si="40"/>
        <v>0209</v>
      </c>
      <c r="E592" s="35">
        <v>209</v>
      </c>
      <c r="F592" s="21" t="s">
        <v>387</v>
      </c>
      <c r="G592" s="21" t="s">
        <v>653</v>
      </c>
      <c r="H592" s="13">
        <v>62613.227351097186</v>
      </c>
      <c r="I592" s="13">
        <v>56266.90820717132</v>
      </c>
      <c r="J592" s="13">
        <v>65154.250336134457</v>
      </c>
      <c r="K592" s="32">
        <v>63967.985436893206</v>
      </c>
      <c r="L592" s="32">
        <v>67864.415064102563</v>
      </c>
      <c r="M592" s="32">
        <v>64473.008507347251</v>
      </c>
      <c r="N592" s="32">
        <v>67598.370370370365</v>
      </c>
      <c r="O592" s="32">
        <f t="shared" si="41"/>
        <v>70565.2803468208</v>
      </c>
      <c r="P592" s="32">
        <f t="shared" si="42"/>
        <v>68398.087925628934</v>
      </c>
      <c r="Q592" s="74"/>
    </row>
    <row r="593" spans="1:17" ht="15.6" customHeight="1">
      <c r="A593" s="36">
        <v>13</v>
      </c>
      <c r="B593" s="1">
        <v>9</v>
      </c>
      <c r="C593" s="36">
        <v>5</v>
      </c>
      <c r="D593" s="36" t="str">
        <f t="shared" si="40"/>
        <v>0211</v>
      </c>
      <c r="E593" s="36">
        <v>211</v>
      </c>
      <c r="F593" s="1" t="s">
        <v>389</v>
      </c>
      <c r="G593" s="1" t="s">
        <v>657</v>
      </c>
      <c r="H593" s="12">
        <v>22697411</v>
      </c>
      <c r="I593" s="12">
        <v>23634773.719999999</v>
      </c>
      <c r="J593" s="12">
        <v>24049680.32</v>
      </c>
      <c r="K593" s="31">
        <v>23978732.91</v>
      </c>
      <c r="L593" s="31">
        <v>24792939.73</v>
      </c>
      <c r="M593" s="31">
        <v>25754331.59</v>
      </c>
      <c r="N593" s="31">
        <v>26858406</v>
      </c>
      <c r="O593" s="31">
        <f t="shared" si="41"/>
        <v>29180607.91</v>
      </c>
      <c r="P593" s="31">
        <f t="shared" si="42"/>
        <v>30594975</v>
      </c>
      <c r="Q593" s="74"/>
    </row>
    <row r="594" spans="1:17" ht="15.6" customHeight="1">
      <c r="A594" s="36">
        <v>12</v>
      </c>
      <c r="B594" s="1">
        <v>8</v>
      </c>
      <c r="C594" s="36">
        <v>4</v>
      </c>
      <c r="D594" s="36" t="str">
        <f t="shared" si="40"/>
        <v>0211</v>
      </c>
      <c r="E594" s="36">
        <v>211</v>
      </c>
      <c r="F594" s="1" t="s">
        <v>389</v>
      </c>
      <c r="G594" s="1" t="s">
        <v>970</v>
      </c>
      <c r="H594" s="12">
        <v>293</v>
      </c>
      <c r="I594" s="12">
        <v>295.39999999999998</v>
      </c>
      <c r="J594" s="12">
        <v>298.89999999999998</v>
      </c>
      <c r="K594" s="31">
        <v>308.83999999999997</v>
      </c>
      <c r="L594" s="31">
        <v>312.3</v>
      </c>
      <c r="M594" s="31">
        <v>315.89999999999998</v>
      </c>
      <c r="N594" s="31">
        <v>322.60000000000002</v>
      </c>
      <c r="O594" s="31">
        <f t="shared" si="41"/>
        <v>327.60000000000002</v>
      </c>
      <c r="P594" s="31">
        <f t="shared" si="42"/>
        <v>337.99299999999579</v>
      </c>
      <c r="Q594" s="74"/>
    </row>
    <row r="595" spans="1:17" s="10" customFormat="1" ht="21" customHeight="1">
      <c r="A595" s="36">
        <v>14</v>
      </c>
      <c r="B595" s="21">
        <v>10</v>
      </c>
      <c r="C595" s="35">
        <v>6</v>
      </c>
      <c r="D595" s="35" t="str">
        <f t="shared" si="40"/>
        <v>0211</v>
      </c>
      <c r="E595" s="35">
        <v>211</v>
      </c>
      <c r="F595" s="21" t="s">
        <v>389</v>
      </c>
      <c r="G595" s="21" t="s">
        <v>653</v>
      </c>
      <c r="H595" s="13">
        <v>77465.566552901029</v>
      </c>
      <c r="I595" s="13">
        <v>80009.389708869334</v>
      </c>
      <c r="J595" s="13">
        <v>80460.623352291746</v>
      </c>
      <c r="K595" s="32">
        <v>77641.279983162807</v>
      </c>
      <c r="L595" s="32">
        <v>79388.215593980145</v>
      </c>
      <c r="M595" s="32">
        <v>81526.848971193423</v>
      </c>
      <c r="N595" s="32">
        <v>83256.063236205824</v>
      </c>
      <c r="O595" s="32">
        <f t="shared" si="41"/>
        <v>89073.894719169708</v>
      </c>
      <c r="P595" s="32">
        <f t="shared" si="42"/>
        <v>90519.552180075858</v>
      </c>
      <c r="Q595" s="74"/>
    </row>
    <row r="596" spans="1:17" ht="15.6" customHeight="1">
      <c r="A596" s="36">
        <v>13</v>
      </c>
      <c r="B596" s="1">
        <v>9</v>
      </c>
      <c r="C596" s="36">
        <v>5</v>
      </c>
      <c r="D596" s="36" t="str">
        <f t="shared" si="40"/>
        <v>0212</v>
      </c>
      <c r="E596" s="36">
        <v>212</v>
      </c>
      <c r="F596" s="1" t="s">
        <v>391</v>
      </c>
      <c r="G596" s="1" t="s">
        <v>657</v>
      </c>
      <c r="H596" s="12">
        <v>20924567.34</v>
      </c>
      <c r="I596" s="12">
        <v>20985334.030000001</v>
      </c>
      <c r="J596" s="12">
        <v>21319987.170000002</v>
      </c>
      <c r="K596" s="31">
        <v>21948955.66</v>
      </c>
      <c r="L596" s="31">
        <v>22775941.349999998</v>
      </c>
      <c r="M596" s="31">
        <v>23268882.880000006</v>
      </c>
      <c r="N596" s="31">
        <v>24304325</v>
      </c>
      <c r="O596" s="31">
        <f t="shared" si="41"/>
        <v>25789043</v>
      </c>
      <c r="P596" s="31">
        <f t="shared" si="42"/>
        <v>26997422</v>
      </c>
      <c r="Q596" s="74"/>
    </row>
    <row r="597" spans="1:17" ht="15.6" customHeight="1">
      <c r="A597" s="36">
        <v>12</v>
      </c>
      <c r="B597" s="1">
        <v>8</v>
      </c>
      <c r="C597" s="36">
        <v>4</v>
      </c>
      <c r="D597" s="36" t="str">
        <f t="shared" si="40"/>
        <v>0212</v>
      </c>
      <c r="E597" s="36">
        <v>212</v>
      </c>
      <c r="F597" s="1" t="s">
        <v>391</v>
      </c>
      <c r="G597" s="1" t="s">
        <v>970</v>
      </c>
      <c r="H597" s="12">
        <v>290.3</v>
      </c>
      <c r="I597" s="12">
        <v>280.7</v>
      </c>
      <c r="J597" s="12">
        <v>286.3</v>
      </c>
      <c r="K597" s="31">
        <v>286.89999999999998</v>
      </c>
      <c r="L597" s="31">
        <v>286.8</v>
      </c>
      <c r="M597" s="31">
        <v>285.3</v>
      </c>
      <c r="N597" s="31">
        <v>291.7</v>
      </c>
      <c r="O597" s="31">
        <f t="shared" si="41"/>
        <v>287.60000000000002</v>
      </c>
      <c r="P597" s="31">
        <f t="shared" si="42"/>
        <v>302.53899999999675</v>
      </c>
      <c r="Q597" s="74"/>
    </row>
    <row r="598" spans="1:17" s="10" customFormat="1" ht="21" customHeight="1">
      <c r="A598" s="36">
        <v>14</v>
      </c>
      <c r="B598" s="21">
        <v>10</v>
      </c>
      <c r="C598" s="35">
        <v>6</v>
      </c>
      <c r="D598" s="35" t="str">
        <f t="shared" ref="D598:D661" si="43">"0"&amp;E598</f>
        <v>0212</v>
      </c>
      <c r="E598" s="35">
        <v>212</v>
      </c>
      <c r="F598" s="21" t="s">
        <v>391</v>
      </c>
      <c r="G598" s="21" t="s">
        <v>653</v>
      </c>
      <c r="H598" s="13">
        <v>72079.115880124009</v>
      </c>
      <c r="I598" s="13">
        <v>74760.719736373358</v>
      </c>
      <c r="J598" s="13">
        <v>74467.297135871471</v>
      </c>
      <c r="K598" s="32">
        <v>76503.853816660863</v>
      </c>
      <c r="L598" s="32">
        <v>79414.021443514634</v>
      </c>
      <c r="M598" s="32">
        <v>81559.351139151782</v>
      </c>
      <c r="N598" s="32">
        <v>83319.592046623249</v>
      </c>
      <c r="O598" s="32">
        <f t="shared" si="41"/>
        <v>89669.829624478429</v>
      </c>
      <c r="P598" s="32">
        <f t="shared" si="42"/>
        <v>89236.171204374608</v>
      </c>
      <c r="Q598" s="74"/>
    </row>
    <row r="599" spans="1:17" ht="15.6" customHeight="1">
      <c r="A599" s="36">
        <v>13</v>
      </c>
      <c r="B599" s="1">
        <v>9</v>
      </c>
      <c r="C599" s="36">
        <v>5</v>
      </c>
      <c r="D599" s="36" t="str">
        <f t="shared" si="43"/>
        <v>0215</v>
      </c>
      <c r="E599" s="36">
        <v>215</v>
      </c>
      <c r="F599" s="1" t="s">
        <v>393</v>
      </c>
      <c r="G599" s="1" t="s">
        <v>657</v>
      </c>
      <c r="H599" s="12">
        <v>3182070.7400000007</v>
      </c>
      <c r="I599" s="12">
        <v>2702264.3200000003</v>
      </c>
      <c r="J599" s="12">
        <v>2784293.97</v>
      </c>
      <c r="K599" s="31">
        <v>2858435.7800000003</v>
      </c>
      <c r="L599" s="31">
        <v>2935201.3</v>
      </c>
      <c r="M599" s="31">
        <v>2912048.7299999995</v>
      </c>
      <c r="N599" s="31">
        <v>3563556</v>
      </c>
      <c r="O599" s="31">
        <f t="shared" si="41"/>
        <v>3116252</v>
      </c>
      <c r="P599" s="31">
        <f t="shared" si="42"/>
        <v>3371710.4799999995</v>
      </c>
      <c r="Q599" s="74"/>
    </row>
    <row r="600" spans="1:17" ht="15.6" customHeight="1">
      <c r="A600" s="36">
        <v>12</v>
      </c>
      <c r="B600" s="1">
        <v>8</v>
      </c>
      <c r="C600" s="36">
        <v>4</v>
      </c>
      <c r="D600" s="36" t="str">
        <f t="shared" si="43"/>
        <v>0215</v>
      </c>
      <c r="E600" s="36">
        <v>215</v>
      </c>
      <c r="F600" s="1" t="s">
        <v>393</v>
      </c>
      <c r="G600" s="1" t="s">
        <v>970</v>
      </c>
      <c r="H600" s="12">
        <v>44.4</v>
      </c>
      <c r="I600" s="12">
        <v>42.9</v>
      </c>
      <c r="J600" s="12">
        <v>42.2</v>
      </c>
      <c r="K600" s="31">
        <v>44.7</v>
      </c>
      <c r="L600" s="31">
        <v>46.1</v>
      </c>
      <c r="M600" s="31">
        <v>45.8</v>
      </c>
      <c r="N600" s="31">
        <v>41.2</v>
      </c>
      <c r="O600" s="31">
        <f t="shared" si="41"/>
        <v>43.1</v>
      </c>
      <c r="P600" s="31">
        <f t="shared" si="42"/>
        <v>38.516999999999967</v>
      </c>
      <c r="Q600" s="74"/>
    </row>
    <row r="601" spans="1:17" s="10" customFormat="1" ht="21" customHeight="1">
      <c r="A601" s="36">
        <v>14</v>
      </c>
      <c r="B601" s="21">
        <v>10</v>
      </c>
      <c r="C601" s="35">
        <v>6</v>
      </c>
      <c r="D601" s="35" t="str">
        <f t="shared" si="43"/>
        <v>0215</v>
      </c>
      <c r="E601" s="35">
        <v>215</v>
      </c>
      <c r="F601" s="21" t="s">
        <v>393</v>
      </c>
      <c r="G601" s="21" t="s">
        <v>653</v>
      </c>
      <c r="H601" s="13">
        <v>71668.259909909932</v>
      </c>
      <c r="I601" s="13">
        <v>62989.844289044297</v>
      </c>
      <c r="J601" s="13">
        <v>65978.530094786736</v>
      </c>
      <c r="K601" s="32">
        <v>63947.109172259508</v>
      </c>
      <c r="L601" s="32">
        <v>63670.310195227758</v>
      </c>
      <c r="M601" s="32">
        <v>63581.849999999991</v>
      </c>
      <c r="N601" s="32">
        <v>86494.077669902908</v>
      </c>
      <c r="O601" s="32">
        <f t="shared" si="41"/>
        <v>72302.830626450115</v>
      </c>
      <c r="P601" s="32">
        <f t="shared" si="42"/>
        <v>87538.242334553637</v>
      </c>
      <c r="Q601" s="74"/>
    </row>
    <row r="602" spans="1:17" ht="15.6" customHeight="1">
      <c r="A602" s="36">
        <v>13</v>
      </c>
      <c r="B602" s="1">
        <v>9</v>
      </c>
      <c r="C602" s="36">
        <v>5</v>
      </c>
      <c r="D602" s="36" t="str">
        <f t="shared" si="43"/>
        <v>0735</v>
      </c>
      <c r="E602" s="36">
        <v>735</v>
      </c>
      <c r="F602" s="1" t="s">
        <v>395</v>
      </c>
      <c r="G602" s="1" t="s">
        <v>657</v>
      </c>
      <c r="H602" s="12">
        <v>16559493.989999998</v>
      </c>
      <c r="I602" s="12">
        <v>16400012</v>
      </c>
      <c r="J602" s="12">
        <v>16978955.710000001</v>
      </c>
      <c r="K602" s="31">
        <v>17421786.530000001</v>
      </c>
      <c r="L602" s="31">
        <v>17930501.579999998</v>
      </c>
      <c r="M602" s="31">
        <v>18571163.769999996</v>
      </c>
      <c r="N602" s="31">
        <v>18889999.23</v>
      </c>
      <c r="O602" s="31">
        <f t="shared" si="41"/>
        <v>19358001.059999999</v>
      </c>
      <c r="P602" s="31">
        <f t="shared" si="42"/>
        <v>20094640.360000003</v>
      </c>
      <c r="Q602" s="74"/>
    </row>
    <row r="603" spans="1:17" ht="15.6" customHeight="1">
      <c r="A603" s="36">
        <v>12</v>
      </c>
      <c r="B603" s="1">
        <v>8</v>
      </c>
      <c r="C603" s="36">
        <v>4</v>
      </c>
      <c r="D603" s="36" t="str">
        <f t="shared" si="43"/>
        <v>0735</v>
      </c>
      <c r="E603" s="36">
        <v>735</v>
      </c>
      <c r="F603" s="1" t="s">
        <v>395</v>
      </c>
      <c r="G603" s="1" t="s">
        <v>970</v>
      </c>
      <c r="H603" s="12">
        <v>256.29900000000004</v>
      </c>
      <c r="I603" s="12">
        <v>249.208</v>
      </c>
      <c r="J603" s="12">
        <v>251.6</v>
      </c>
      <c r="K603" s="31">
        <v>248.9</v>
      </c>
      <c r="L603" s="31">
        <v>245.5</v>
      </c>
      <c r="M603" s="31">
        <v>247.4</v>
      </c>
      <c r="N603" s="31">
        <v>242.6</v>
      </c>
      <c r="O603" s="31">
        <f t="shared" si="41"/>
        <v>243.70000000000002</v>
      </c>
      <c r="P603" s="31">
        <f t="shared" si="42"/>
        <v>248.30499999999813</v>
      </c>
      <c r="Q603" s="74"/>
    </row>
    <row r="604" spans="1:17" s="10" customFormat="1" ht="21" customHeight="1">
      <c r="A604" s="36">
        <v>14</v>
      </c>
      <c r="B604" s="21">
        <v>10</v>
      </c>
      <c r="C604" s="35">
        <v>6</v>
      </c>
      <c r="D604" s="35" t="str">
        <f t="shared" si="43"/>
        <v>0735</v>
      </c>
      <c r="E604" s="35">
        <v>735</v>
      </c>
      <c r="F604" s="21" t="s">
        <v>395</v>
      </c>
      <c r="G604" s="21" t="s">
        <v>653</v>
      </c>
      <c r="H604" s="13">
        <v>64610.06086640992</v>
      </c>
      <c r="I604" s="13">
        <v>65808.529421206389</v>
      </c>
      <c r="J604" s="13">
        <v>67483.925715421312</v>
      </c>
      <c r="K604" s="32">
        <v>69995.124668541583</v>
      </c>
      <c r="L604" s="32">
        <v>73036.666313645619</v>
      </c>
      <c r="M604" s="32">
        <v>75065.334559417926</v>
      </c>
      <c r="N604" s="32">
        <v>77864.79484748558</v>
      </c>
      <c r="O604" s="32">
        <f t="shared" si="41"/>
        <v>79433.73434550676</v>
      </c>
      <c r="P604" s="32">
        <f t="shared" si="42"/>
        <v>80927.248182679177</v>
      </c>
      <c r="Q604" s="74"/>
    </row>
    <row r="605" spans="1:17" ht="15.6" customHeight="1">
      <c r="A605" s="36">
        <v>13</v>
      </c>
      <c r="B605" s="1">
        <v>9</v>
      </c>
      <c r="C605" s="36">
        <v>5</v>
      </c>
      <c r="D605" s="36" t="str">
        <f t="shared" si="43"/>
        <v>0217</v>
      </c>
      <c r="E605" s="36">
        <v>217</v>
      </c>
      <c r="F605" s="1" t="s">
        <v>397</v>
      </c>
      <c r="G605" s="1" t="s">
        <v>657</v>
      </c>
      <c r="H605" s="12">
        <v>14444287.27</v>
      </c>
      <c r="I605" s="12">
        <v>14788133.629999999</v>
      </c>
      <c r="J605" s="12">
        <v>15422805.84</v>
      </c>
      <c r="K605" s="31">
        <v>15900321.360000001</v>
      </c>
      <c r="L605" s="31">
        <v>16359884.100000001</v>
      </c>
      <c r="M605" s="31">
        <v>16904268.109999999</v>
      </c>
      <c r="N605" s="31">
        <v>17743086.509999998</v>
      </c>
      <c r="O605" s="31">
        <f t="shared" si="41"/>
        <v>18409091.75</v>
      </c>
      <c r="P605" s="31">
        <f t="shared" si="42"/>
        <v>19225975.149999999</v>
      </c>
      <c r="Q605" s="74"/>
    </row>
    <row r="606" spans="1:17" ht="15.6" customHeight="1">
      <c r="A606" s="36">
        <v>12</v>
      </c>
      <c r="B606" s="1">
        <v>8</v>
      </c>
      <c r="C606" s="36">
        <v>4</v>
      </c>
      <c r="D606" s="36" t="str">
        <f t="shared" si="43"/>
        <v>0217</v>
      </c>
      <c r="E606" s="36">
        <v>217</v>
      </c>
      <c r="F606" s="1" t="s">
        <v>397</v>
      </c>
      <c r="G606" s="1" t="s">
        <v>970</v>
      </c>
      <c r="H606" s="12">
        <v>195.8</v>
      </c>
      <c r="I606" s="12">
        <v>196.8</v>
      </c>
      <c r="J606" s="12">
        <v>202.29599999999999</v>
      </c>
      <c r="K606" s="31">
        <v>202.3</v>
      </c>
      <c r="L606" s="31">
        <v>200.1</v>
      </c>
      <c r="M606" s="31">
        <v>207.2</v>
      </c>
      <c r="N606" s="31">
        <v>211.1</v>
      </c>
      <c r="O606" s="31">
        <f t="shared" si="41"/>
        <v>206.20000000000002</v>
      </c>
      <c r="P606" s="31">
        <f t="shared" si="42"/>
        <v>212.05499999999844</v>
      </c>
      <c r="Q606" s="74"/>
    </row>
    <row r="607" spans="1:17" s="10" customFormat="1" ht="21" customHeight="1">
      <c r="A607" s="36">
        <v>14</v>
      </c>
      <c r="B607" s="21">
        <v>10</v>
      </c>
      <c r="C607" s="35">
        <v>6</v>
      </c>
      <c r="D607" s="35" t="str">
        <f t="shared" si="43"/>
        <v>0217</v>
      </c>
      <c r="E607" s="35">
        <v>217</v>
      </c>
      <c r="F607" s="21" t="s">
        <v>397</v>
      </c>
      <c r="G607" s="21" t="s">
        <v>653</v>
      </c>
      <c r="H607" s="13">
        <v>73770.619356486204</v>
      </c>
      <c r="I607" s="13">
        <v>75142.955436991862</v>
      </c>
      <c r="J607" s="13">
        <v>76238.807687744687</v>
      </c>
      <c r="K607" s="32">
        <v>78597.732871972315</v>
      </c>
      <c r="L607" s="32">
        <v>81758.541229385315</v>
      </c>
      <c r="M607" s="32">
        <v>81584.30555019305</v>
      </c>
      <c r="N607" s="32">
        <v>84050.622974893413</v>
      </c>
      <c r="O607" s="32">
        <f t="shared" si="41"/>
        <v>89277.845538312307</v>
      </c>
      <c r="P607" s="32">
        <f t="shared" si="42"/>
        <v>90665.040437622971</v>
      </c>
      <c r="Q607" s="74"/>
    </row>
    <row r="608" spans="1:17" ht="15.6" customHeight="1">
      <c r="A608" s="36">
        <v>13</v>
      </c>
      <c r="B608" s="1">
        <v>9</v>
      </c>
      <c r="C608" s="36">
        <v>5</v>
      </c>
      <c r="D608" s="36" t="str">
        <f t="shared" si="43"/>
        <v>0210</v>
      </c>
      <c r="E608" s="36">
        <v>210</v>
      </c>
      <c r="F608" s="1" t="s">
        <v>399</v>
      </c>
      <c r="G608" s="1" t="s">
        <v>657</v>
      </c>
      <c r="H608" s="12">
        <v>13058136</v>
      </c>
      <c r="I608" s="12">
        <v>13462103</v>
      </c>
      <c r="J608" s="12">
        <v>13804647</v>
      </c>
      <c r="K608" s="31">
        <v>14221677</v>
      </c>
      <c r="L608" s="31">
        <v>14767188</v>
      </c>
      <c r="M608" s="31">
        <v>15382729</v>
      </c>
      <c r="N608" s="31">
        <v>16543203.870000001</v>
      </c>
      <c r="O608" s="31">
        <f t="shared" si="41"/>
        <v>17253170</v>
      </c>
      <c r="P608" s="31">
        <f t="shared" si="42"/>
        <v>18520903</v>
      </c>
      <c r="Q608" s="74"/>
    </row>
    <row r="609" spans="1:17" ht="15.6" customHeight="1">
      <c r="A609" s="36">
        <v>12</v>
      </c>
      <c r="B609" s="1">
        <v>8</v>
      </c>
      <c r="C609" s="36">
        <v>4</v>
      </c>
      <c r="D609" s="36" t="str">
        <f t="shared" si="43"/>
        <v>0210</v>
      </c>
      <c r="E609" s="36">
        <v>210</v>
      </c>
      <c r="F609" s="1" t="s">
        <v>399</v>
      </c>
      <c r="G609" s="1" t="s">
        <v>970</v>
      </c>
      <c r="H609" s="12">
        <v>221.4</v>
      </c>
      <c r="I609" s="12">
        <v>219.3</v>
      </c>
      <c r="J609" s="12">
        <v>223.7</v>
      </c>
      <c r="K609" s="31">
        <v>231.5</v>
      </c>
      <c r="L609" s="31">
        <v>231.5</v>
      </c>
      <c r="M609" s="31">
        <v>235.9</v>
      </c>
      <c r="N609" s="31">
        <v>234.3</v>
      </c>
      <c r="O609" s="31">
        <f t="shared" si="41"/>
        <v>232.5</v>
      </c>
      <c r="P609" s="31">
        <f t="shared" si="42"/>
        <v>239.90199999999899</v>
      </c>
      <c r="Q609" s="74"/>
    </row>
    <row r="610" spans="1:17" s="10" customFormat="1" ht="21" customHeight="1">
      <c r="A610" s="36">
        <v>14</v>
      </c>
      <c r="B610" s="21">
        <v>10</v>
      </c>
      <c r="C610" s="35">
        <v>6</v>
      </c>
      <c r="D610" s="35" t="str">
        <f t="shared" si="43"/>
        <v>0210</v>
      </c>
      <c r="E610" s="35">
        <v>210</v>
      </c>
      <c r="F610" s="21" t="s">
        <v>399</v>
      </c>
      <c r="G610" s="21" t="s">
        <v>653</v>
      </c>
      <c r="H610" s="13">
        <v>58979.83739837398</v>
      </c>
      <c r="I610" s="13">
        <v>61386.698586411308</v>
      </c>
      <c r="J610" s="13">
        <v>61710.536432722402</v>
      </c>
      <c r="K610" s="32">
        <v>61432.730021598269</v>
      </c>
      <c r="L610" s="32">
        <v>63789.149028077751</v>
      </c>
      <c r="M610" s="32">
        <v>65208.685883849088</v>
      </c>
      <c r="N610" s="32">
        <v>70606.930729833548</v>
      </c>
      <c r="O610" s="32">
        <f t="shared" si="41"/>
        <v>74207.182795698929</v>
      </c>
      <c r="P610" s="32">
        <f t="shared" si="42"/>
        <v>77201.953297596847</v>
      </c>
      <c r="Q610" s="74"/>
    </row>
    <row r="611" spans="1:17" ht="15.6" customHeight="1">
      <c r="A611" s="36">
        <v>13</v>
      </c>
      <c r="B611" s="1">
        <v>9</v>
      </c>
      <c r="C611" s="36">
        <v>5</v>
      </c>
      <c r="D611" s="36" t="str">
        <f t="shared" si="43"/>
        <v>0406</v>
      </c>
      <c r="E611" s="36">
        <v>406</v>
      </c>
      <c r="F611" s="1" t="s">
        <v>971</v>
      </c>
      <c r="G611" s="1" t="s">
        <v>657</v>
      </c>
      <c r="H611" s="12">
        <v>2866382</v>
      </c>
      <c r="I611" s="12">
        <v>3166122.5300000003</v>
      </c>
      <c r="J611" s="12">
        <v>3205558.9699999997</v>
      </c>
      <c r="K611" s="31">
        <v>3588527.74</v>
      </c>
      <c r="L611" s="31">
        <v>3779717</v>
      </c>
      <c r="M611" s="31">
        <v>3789165.4000000004</v>
      </c>
      <c r="N611" s="31">
        <v>4038542.8</v>
      </c>
      <c r="O611" s="31">
        <f t="shared" si="41"/>
        <v>4219643.6500000004</v>
      </c>
      <c r="P611" s="31">
        <f t="shared" si="42"/>
        <v>4665634.4400000004</v>
      </c>
      <c r="Q611" s="74"/>
    </row>
    <row r="612" spans="1:17" ht="15.6" customHeight="1">
      <c r="A612" s="36">
        <v>12</v>
      </c>
      <c r="B612" s="1">
        <v>8</v>
      </c>
      <c r="C612" s="36">
        <v>4</v>
      </c>
      <c r="D612" s="36" t="str">
        <f t="shared" si="43"/>
        <v>0406</v>
      </c>
      <c r="E612" s="36">
        <v>406</v>
      </c>
      <c r="F612" s="1" t="s">
        <v>971</v>
      </c>
      <c r="G612" s="1" t="s">
        <v>970</v>
      </c>
      <c r="H612" s="12">
        <v>47.2</v>
      </c>
      <c r="I612" s="12">
        <v>52.2</v>
      </c>
      <c r="J612" s="12">
        <v>51.1</v>
      </c>
      <c r="K612" s="31">
        <v>56</v>
      </c>
      <c r="L612" s="31">
        <v>57</v>
      </c>
      <c r="M612" s="31">
        <v>56</v>
      </c>
      <c r="N612" s="31">
        <v>57</v>
      </c>
      <c r="O612" s="31">
        <f t="shared" si="41"/>
        <v>58</v>
      </c>
      <c r="P612" s="31">
        <f t="shared" si="42"/>
        <v>59.000000000000242</v>
      </c>
      <c r="Q612" s="74"/>
    </row>
    <row r="613" spans="1:17" s="10" customFormat="1" ht="21" customHeight="1">
      <c r="A613" s="36">
        <v>14</v>
      </c>
      <c r="B613" s="21">
        <v>10</v>
      </c>
      <c r="C613" s="35">
        <v>6</v>
      </c>
      <c r="D613" s="35" t="str">
        <f t="shared" si="43"/>
        <v>0406</v>
      </c>
      <c r="E613" s="35">
        <v>406</v>
      </c>
      <c r="F613" s="21" t="s">
        <v>971</v>
      </c>
      <c r="G613" s="21" t="s">
        <v>653</v>
      </c>
      <c r="H613" s="13">
        <v>60728.432203389828</v>
      </c>
      <c r="I613" s="13">
        <v>60653.688314176245</v>
      </c>
      <c r="J613" s="13">
        <v>62731.095303326802</v>
      </c>
      <c r="K613" s="32">
        <v>64080.852500000001</v>
      </c>
      <c r="L613" s="32">
        <v>66310.824561403511</v>
      </c>
      <c r="M613" s="32">
        <v>67663.667857142864</v>
      </c>
      <c r="N613" s="32">
        <v>70851.628070175429</v>
      </c>
      <c r="O613" s="32">
        <f t="shared" si="41"/>
        <v>72752.47672413793</v>
      </c>
      <c r="P613" s="32">
        <f t="shared" si="42"/>
        <v>79078.549830508156</v>
      </c>
      <c r="Q613" s="74"/>
    </row>
    <row r="614" spans="1:17" ht="15.6" customHeight="1">
      <c r="A614" s="36">
        <v>13</v>
      </c>
      <c r="B614" s="1">
        <v>9</v>
      </c>
      <c r="C614" s="36">
        <v>5</v>
      </c>
      <c r="D614" s="36" t="str">
        <f t="shared" si="43"/>
        <v>0730</v>
      </c>
      <c r="E614" s="36">
        <v>730</v>
      </c>
      <c r="F614" s="1" t="s">
        <v>403</v>
      </c>
      <c r="G614" s="1" t="s">
        <v>657</v>
      </c>
      <c r="H614" s="12">
        <v>9312036.129999999</v>
      </c>
      <c r="I614" s="12">
        <v>9482555.5099999998</v>
      </c>
      <c r="J614" s="12">
        <v>9838040.8200000003</v>
      </c>
      <c r="K614" s="31">
        <v>10049954.610000001</v>
      </c>
      <c r="L614" s="31">
        <v>10343303</v>
      </c>
      <c r="M614" s="31">
        <v>10540890.030000001</v>
      </c>
      <c r="N614" s="31">
        <v>10613652.379999999</v>
      </c>
      <c r="O614" s="31">
        <f t="shared" si="41"/>
        <v>11056737.26</v>
      </c>
      <c r="P614" s="31">
        <f t="shared" si="42"/>
        <v>10922611</v>
      </c>
      <c r="Q614" s="74"/>
    </row>
    <row r="615" spans="1:17" ht="15.6" customHeight="1">
      <c r="A615" s="36">
        <v>12</v>
      </c>
      <c r="B615" s="1">
        <v>8</v>
      </c>
      <c r="C615" s="36">
        <v>4</v>
      </c>
      <c r="D615" s="36" t="str">
        <f t="shared" si="43"/>
        <v>0730</v>
      </c>
      <c r="E615" s="36">
        <v>730</v>
      </c>
      <c r="F615" s="1" t="s">
        <v>403</v>
      </c>
      <c r="G615" s="1" t="s">
        <v>970</v>
      </c>
      <c r="H615" s="12">
        <v>107.1</v>
      </c>
      <c r="I615" s="12">
        <v>108.3</v>
      </c>
      <c r="J615" s="12">
        <v>107.4</v>
      </c>
      <c r="K615" s="31">
        <v>114.8</v>
      </c>
      <c r="L615" s="31">
        <v>117.7</v>
      </c>
      <c r="M615" s="31">
        <v>115.4</v>
      </c>
      <c r="N615" s="31">
        <v>113.3</v>
      </c>
      <c r="O615" s="31">
        <f t="shared" si="41"/>
        <v>112.3</v>
      </c>
      <c r="P615" s="31">
        <f t="shared" si="42"/>
        <v>109.95000000000044</v>
      </c>
      <c r="Q615" s="74"/>
    </row>
    <row r="616" spans="1:17" s="10" customFormat="1" ht="21" customHeight="1">
      <c r="A616" s="36">
        <v>14</v>
      </c>
      <c r="B616" s="21">
        <v>10</v>
      </c>
      <c r="C616" s="35">
        <v>6</v>
      </c>
      <c r="D616" s="35" t="str">
        <f t="shared" si="43"/>
        <v>0730</v>
      </c>
      <c r="E616" s="35">
        <v>730</v>
      </c>
      <c r="F616" s="21" t="s">
        <v>403</v>
      </c>
      <c r="G616" s="21" t="s">
        <v>653</v>
      </c>
      <c r="H616" s="13">
        <v>86947.116059757231</v>
      </c>
      <c r="I616" s="13">
        <v>87558.222622345333</v>
      </c>
      <c r="J616" s="13">
        <v>91601.869832402226</v>
      </c>
      <c r="K616" s="32">
        <v>87543.158623693394</v>
      </c>
      <c r="L616" s="32">
        <v>87878.530161427349</v>
      </c>
      <c r="M616" s="32">
        <v>91342.201299826702</v>
      </c>
      <c r="N616" s="32">
        <v>93677.426125330967</v>
      </c>
      <c r="O616" s="32">
        <f t="shared" si="41"/>
        <v>98457.14390026714</v>
      </c>
      <c r="P616" s="32">
        <f t="shared" si="42"/>
        <v>99341.618917689455</v>
      </c>
      <c r="Q616" s="74"/>
    </row>
    <row r="617" spans="1:17" ht="15.6" customHeight="1">
      <c r="A617" s="36">
        <v>13</v>
      </c>
      <c r="B617" s="1">
        <v>9</v>
      </c>
      <c r="C617" s="36">
        <v>5</v>
      </c>
      <c r="D617" s="36" t="str">
        <f t="shared" si="43"/>
        <v>0213</v>
      </c>
      <c r="E617" s="36">
        <v>213</v>
      </c>
      <c r="F617" s="1" t="s">
        <v>405</v>
      </c>
      <c r="G617" s="1" t="s">
        <v>657</v>
      </c>
      <c r="H617" s="12">
        <v>10974841.639999999</v>
      </c>
      <c r="I617" s="12">
        <v>11513906.960000001</v>
      </c>
      <c r="J617" s="12">
        <v>11954613.92</v>
      </c>
      <c r="K617" s="31">
        <v>12030078.870050097</v>
      </c>
      <c r="L617" s="31">
        <v>12276315</v>
      </c>
      <c r="M617" s="31">
        <v>12790249.68</v>
      </c>
      <c r="N617" s="31">
        <v>13441155.43</v>
      </c>
      <c r="O617" s="31">
        <f t="shared" si="41"/>
        <v>13555976.73</v>
      </c>
      <c r="P617" s="31">
        <f t="shared" si="42"/>
        <v>13837637</v>
      </c>
      <c r="Q617" s="74"/>
    </row>
    <row r="618" spans="1:17" ht="15.6" customHeight="1">
      <c r="A618" s="36">
        <v>12</v>
      </c>
      <c r="B618" s="1">
        <v>8</v>
      </c>
      <c r="C618" s="36">
        <v>4</v>
      </c>
      <c r="D618" s="36" t="str">
        <f t="shared" si="43"/>
        <v>0213</v>
      </c>
      <c r="E618" s="36">
        <v>213</v>
      </c>
      <c r="F618" s="1" t="s">
        <v>405</v>
      </c>
      <c r="G618" s="1" t="s">
        <v>970</v>
      </c>
      <c r="H618" s="12">
        <v>139.80000000000001</v>
      </c>
      <c r="I618" s="12">
        <v>139.80000000000001</v>
      </c>
      <c r="J618" s="12">
        <v>143.30000000000001</v>
      </c>
      <c r="K618" s="31">
        <v>132.97999999999999</v>
      </c>
      <c r="L618" s="31">
        <v>132.38399999999999</v>
      </c>
      <c r="M618" s="31">
        <v>129.4</v>
      </c>
      <c r="N618" s="31">
        <v>138</v>
      </c>
      <c r="O618" s="31">
        <f t="shared" si="41"/>
        <v>131.19999999999999</v>
      </c>
      <c r="P618" s="31">
        <f t="shared" si="42"/>
        <v>136.70500000000058</v>
      </c>
      <c r="Q618" s="74"/>
    </row>
    <row r="619" spans="1:17" s="10" customFormat="1" ht="21" customHeight="1">
      <c r="A619" s="36">
        <v>14</v>
      </c>
      <c r="B619" s="21">
        <v>10</v>
      </c>
      <c r="C619" s="35">
        <v>6</v>
      </c>
      <c r="D619" s="35" t="str">
        <f t="shared" si="43"/>
        <v>0213</v>
      </c>
      <c r="E619" s="35">
        <v>213</v>
      </c>
      <c r="F619" s="21" t="s">
        <v>405</v>
      </c>
      <c r="G619" s="21" t="s">
        <v>653</v>
      </c>
      <c r="H619" s="13">
        <v>78503.874391988546</v>
      </c>
      <c r="I619" s="13">
        <v>82359.849499284697</v>
      </c>
      <c r="J619" s="13">
        <v>83423.684019539418</v>
      </c>
      <c r="K619" s="32">
        <v>90465.324635660232</v>
      </c>
      <c r="L619" s="32">
        <v>92732.618745467742</v>
      </c>
      <c r="M619" s="32">
        <v>98842.733230293656</v>
      </c>
      <c r="N619" s="32">
        <v>97399.677028985505</v>
      </c>
      <c r="O619" s="32">
        <f t="shared" si="41"/>
        <v>103322.99336890245</v>
      </c>
      <c r="P619" s="32">
        <f t="shared" si="42"/>
        <v>101222.61073113595</v>
      </c>
      <c r="Q619" s="74"/>
    </row>
    <row r="620" spans="1:17" ht="15.6" customHeight="1">
      <c r="A620" s="36">
        <v>13</v>
      </c>
      <c r="B620" s="1">
        <v>9</v>
      </c>
      <c r="C620" s="36">
        <v>5</v>
      </c>
      <c r="D620" s="36" t="str">
        <f t="shared" si="43"/>
        <v>0214</v>
      </c>
      <c r="E620" s="36">
        <v>214</v>
      </c>
      <c r="F620" s="1" t="s">
        <v>407</v>
      </c>
      <c r="G620" s="1" t="s">
        <v>657</v>
      </c>
      <c r="H620" s="12">
        <v>11295828.130000001</v>
      </c>
      <c r="I620" s="12">
        <v>11281650.270000001</v>
      </c>
      <c r="J620" s="12">
        <v>11621315.139999999</v>
      </c>
      <c r="K620" s="31">
        <v>11926809.66</v>
      </c>
      <c r="L620" s="31">
        <v>11787968.24</v>
      </c>
      <c r="M620" s="31">
        <v>11895607.010000002</v>
      </c>
      <c r="N620" s="31">
        <v>12531201.120000001</v>
      </c>
      <c r="O620" s="31">
        <f t="shared" si="41"/>
        <v>12948901.109999999</v>
      </c>
      <c r="P620" s="31">
        <f t="shared" si="42"/>
        <v>12962849.029999999</v>
      </c>
      <c r="Q620" s="74"/>
    </row>
    <row r="621" spans="1:17" ht="15.6" customHeight="1">
      <c r="A621" s="36">
        <v>12</v>
      </c>
      <c r="B621" s="1">
        <v>8</v>
      </c>
      <c r="C621" s="36">
        <v>4</v>
      </c>
      <c r="D621" s="36" t="str">
        <f t="shared" si="43"/>
        <v>0214</v>
      </c>
      <c r="E621" s="36">
        <v>214</v>
      </c>
      <c r="F621" s="1" t="s">
        <v>407</v>
      </c>
      <c r="G621" s="1" t="s">
        <v>970</v>
      </c>
      <c r="H621" s="12">
        <v>163.80000000000001</v>
      </c>
      <c r="I621" s="12">
        <v>162.30000000000001</v>
      </c>
      <c r="J621" s="12">
        <v>167</v>
      </c>
      <c r="K621" s="31">
        <v>166.1</v>
      </c>
      <c r="L621" s="31">
        <v>164.8</v>
      </c>
      <c r="M621" s="31">
        <v>159.80000000000001</v>
      </c>
      <c r="N621" s="31">
        <v>163.4</v>
      </c>
      <c r="O621" s="31">
        <f t="shared" si="41"/>
        <v>168.8</v>
      </c>
      <c r="P621" s="31">
        <f t="shared" si="42"/>
        <v>153.17199999999997</v>
      </c>
      <c r="Q621" s="74"/>
    </row>
    <row r="622" spans="1:17" s="10" customFormat="1" ht="21" customHeight="1">
      <c r="A622" s="36">
        <v>14</v>
      </c>
      <c r="B622" s="21">
        <v>10</v>
      </c>
      <c r="C622" s="35">
        <v>6</v>
      </c>
      <c r="D622" s="35" t="str">
        <f t="shared" si="43"/>
        <v>0214</v>
      </c>
      <c r="E622" s="35">
        <v>214</v>
      </c>
      <c r="F622" s="21" t="s">
        <v>407</v>
      </c>
      <c r="G622" s="21" t="s">
        <v>653</v>
      </c>
      <c r="H622" s="13">
        <v>68961.09969474969</v>
      </c>
      <c r="I622" s="13">
        <v>69511.092236598895</v>
      </c>
      <c r="J622" s="13">
        <v>69588.713413173638</v>
      </c>
      <c r="K622" s="32">
        <v>71804.994942805541</v>
      </c>
      <c r="L622" s="32">
        <v>71528.933495145626</v>
      </c>
      <c r="M622" s="32">
        <v>74440.594555694624</v>
      </c>
      <c r="N622" s="32">
        <v>76690.337331701347</v>
      </c>
      <c r="O622" s="32">
        <f t="shared" si="41"/>
        <v>76711.499466824636</v>
      </c>
      <c r="P622" s="32">
        <f t="shared" si="42"/>
        <v>84629.364570548161</v>
      </c>
      <c r="Q622" s="74"/>
    </row>
    <row r="623" spans="1:17" ht="15.6" customHeight="1">
      <c r="A623" s="36">
        <v>13</v>
      </c>
      <c r="B623" s="1">
        <v>9</v>
      </c>
      <c r="C623" s="36">
        <v>5</v>
      </c>
      <c r="D623" s="36" t="str">
        <f t="shared" si="43"/>
        <v>0853</v>
      </c>
      <c r="E623" s="36">
        <v>853</v>
      </c>
      <c r="F623" s="1" t="s">
        <v>990</v>
      </c>
      <c r="G623" s="1" t="s">
        <v>657</v>
      </c>
      <c r="H623" s="12">
        <v>9338654</v>
      </c>
      <c r="I623" s="12">
        <v>9359306</v>
      </c>
      <c r="J623" s="12">
        <v>9784704</v>
      </c>
      <c r="K623" s="31">
        <v>10228797.630000001</v>
      </c>
      <c r="L623" s="31">
        <v>10800296.960000001</v>
      </c>
      <c r="M623" s="31">
        <v>11099127.73</v>
      </c>
      <c r="N623" s="31">
        <v>10805251.65</v>
      </c>
      <c r="O623" s="31">
        <f t="shared" si="41"/>
        <v>11850046.66</v>
      </c>
      <c r="P623" s="31">
        <f t="shared" si="42"/>
        <v>12648795.85</v>
      </c>
      <c r="Q623" s="74"/>
    </row>
    <row r="624" spans="1:17" ht="15.6" customHeight="1">
      <c r="A624" s="36">
        <v>12</v>
      </c>
      <c r="B624" s="1">
        <v>8</v>
      </c>
      <c r="C624" s="36">
        <v>4</v>
      </c>
      <c r="D624" s="36" t="str">
        <f t="shared" si="43"/>
        <v>0853</v>
      </c>
      <c r="E624" s="36">
        <v>853</v>
      </c>
      <c r="F624" s="1" t="s">
        <v>990</v>
      </c>
      <c r="G624" s="1" t="s">
        <v>970</v>
      </c>
      <c r="H624" s="12">
        <v>113.5</v>
      </c>
      <c r="I624" s="12">
        <v>109.4</v>
      </c>
      <c r="J624" s="12">
        <v>111.9</v>
      </c>
      <c r="K624" s="31">
        <v>115.3</v>
      </c>
      <c r="L624" s="31">
        <v>117.5</v>
      </c>
      <c r="M624" s="31">
        <v>119.6</v>
      </c>
      <c r="N624" s="31">
        <v>116.3</v>
      </c>
      <c r="O624" s="31">
        <f t="shared" si="41"/>
        <v>110.2</v>
      </c>
      <c r="P624" s="31">
        <f t="shared" si="42"/>
        <v>123.69000000000008</v>
      </c>
      <c r="Q624" s="74"/>
    </row>
    <row r="625" spans="1:17" s="10" customFormat="1" ht="21" customHeight="1">
      <c r="A625" s="36">
        <v>14</v>
      </c>
      <c r="B625" s="21">
        <v>10</v>
      </c>
      <c r="C625" s="35">
        <v>6</v>
      </c>
      <c r="D625" s="35" t="str">
        <f t="shared" si="43"/>
        <v>0853</v>
      </c>
      <c r="E625" s="35">
        <v>853</v>
      </c>
      <c r="F625" s="21" t="s">
        <v>990</v>
      </c>
      <c r="G625" s="21" t="s">
        <v>653</v>
      </c>
      <c r="H625" s="13">
        <v>82278.889867841412</v>
      </c>
      <c r="I625" s="13">
        <v>85551.243144424123</v>
      </c>
      <c r="J625" s="13">
        <v>87441.501340482573</v>
      </c>
      <c r="K625" s="32">
        <v>88714.636860364277</v>
      </c>
      <c r="L625" s="32">
        <v>91917.420936170223</v>
      </c>
      <c r="M625" s="32">
        <v>92802.071321070238</v>
      </c>
      <c r="N625" s="32">
        <v>92908.44067067928</v>
      </c>
      <c r="O625" s="32">
        <f t="shared" si="41"/>
        <v>107532.18384754991</v>
      </c>
      <c r="P625" s="32">
        <f t="shared" si="42"/>
        <v>102262.07332848242</v>
      </c>
      <c r="Q625" s="74"/>
    </row>
    <row r="626" spans="1:17" ht="15.6" customHeight="1">
      <c r="A626" s="36">
        <v>13</v>
      </c>
      <c r="B626" s="1">
        <v>9</v>
      </c>
      <c r="C626" s="36">
        <v>5</v>
      </c>
      <c r="D626" s="36" t="str">
        <f t="shared" si="43"/>
        <v>0851</v>
      </c>
      <c r="E626" s="36">
        <v>851</v>
      </c>
      <c r="F626" s="1" t="s">
        <v>988</v>
      </c>
      <c r="G626" s="1" t="s">
        <v>657</v>
      </c>
      <c r="H626" s="12">
        <v>3978801</v>
      </c>
      <c r="I626" s="12">
        <v>4029772</v>
      </c>
      <c r="J626" s="12">
        <v>4118274</v>
      </c>
      <c r="K626" s="31">
        <v>4147112.56</v>
      </c>
      <c r="L626" s="31">
        <v>3992055</v>
      </c>
      <c r="M626" s="31">
        <v>4187345</v>
      </c>
      <c r="N626" s="31">
        <v>4414776</v>
      </c>
      <c r="O626" s="31">
        <f t="shared" si="41"/>
        <v>4697531</v>
      </c>
      <c r="P626" s="31">
        <f t="shared" si="42"/>
        <v>4818950</v>
      </c>
      <c r="Q626" s="74"/>
    </row>
    <row r="627" spans="1:17" ht="15.6" customHeight="1">
      <c r="A627" s="36">
        <v>12</v>
      </c>
      <c r="B627" s="1">
        <v>8</v>
      </c>
      <c r="C627" s="36">
        <v>4</v>
      </c>
      <c r="D627" s="36" t="str">
        <f t="shared" si="43"/>
        <v>0851</v>
      </c>
      <c r="E627" s="36">
        <v>851</v>
      </c>
      <c r="F627" s="1" t="s">
        <v>988</v>
      </c>
      <c r="G627" s="1" t="s">
        <v>970</v>
      </c>
      <c r="H627" s="12">
        <v>51</v>
      </c>
      <c r="I627" s="12">
        <v>54.8</v>
      </c>
      <c r="J627" s="12">
        <v>54.7</v>
      </c>
      <c r="K627" s="31">
        <v>54.4</v>
      </c>
      <c r="L627" s="31">
        <v>48.1</v>
      </c>
      <c r="M627" s="31">
        <v>50.1</v>
      </c>
      <c r="N627" s="31">
        <v>50.5</v>
      </c>
      <c r="O627" s="31">
        <f t="shared" si="41"/>
        <v>53.5</v>
      </c>
      <c r="P627" s="31">
        <f t="shared" si="42"/>
        <v>54.594000000000072</v>
      </c>
      <c r="Q627" s="74"/>
    </row>
    <row r="628" spans="1:17" s="10" customFormat="1" ht="21" customHeight="1">
      <c r="A628" s="36">
        <v>14</v>
      </c>
      <c r="B628" s="21">
        <v>10</v>
      </c>
      <c r="C628" s="35">
        <v>6</v>
      </c>
      <c r="D628" s="35" t="str">
        <f t="shared" si="43"/>
        <v>0851</v>
      </c>
      <c r="E628" s="35">
        <v>851</v>
      </c>
      <c r="F628" s="21" t="s">
        <v>988</v>
      </c>
      <c r="G628" s="21" t="s">
        <v>653</v>
      </c>
      <c r="H628" s="13">
        <v>78015.705882352937</v>
      </c>
      <c r="I628" s="13">
        <v>73535.985401459853</v>
      </c>
      <c r="J628" s="13">
        <v>75288.372943327238</v>
      </c>
      <c r="K628" s="32">
        <v>76233.686764705883</v>
      </c>
      <c r="L628" s="32">
        <v>82994.906444906446</v>
      </c>
      <c r="M628" s="32">
        <v>83579.740518962077</v>
      </c>
      <c r="N628" s="32">
        <v>87421.30693069307</v>
      </c>
      <c r="O628" s="32">
        <f t="shared" si="41"/>
        <v>87804.317757009339</v>
      </c>
      <c r="P628" s="32">
        <f t="shared" si="42"/>
        <v>88268.857383595154</v>
      </c>
      <c r="Q628" s="74"/>
    </row>
    <row r="629" spans="1:17" ht="15.6" customHeight="1">
      <c r="A629" s="36">
        <v>13</v>
      </c>
      <c r="B629" s="1">
        <v>9</v>
      </c>
      <c r="C629" s="36">
        <v>5</v>
      </c>
      <c r="D629" s="36" t="str">
        <f t="shared" si="43"/>
        <v>0218</v>
      </c>
      <c r="E629" s="36">
        <v>218</v>
      </c>
      <c r="F629" s="1" t="s">
        <v>413</v>
      </c>
      <c r="G629" s="1" t="s">
        <v>657</v>
      </c>
      <c r="H629" s="12">
        <v>12375603.92</v>
      </c>
      <c r="I629" s="12">
        <v>13243567.609999999</v>
      </c>
      <c r="J629" s="12">
        <v>13712213.08</v>
      </c>
      <c r="K629" s="31">
        <v>13834114.369999999</v>
      </c>
      <c r="L629" s="31">
        <v>14126617</v>
      </c>
      <c r="M629" s="31">
        <v>14743569.67</v>
      </c>
      <c r="N629" s="31">
        <v>15880112.82</v>
      </c>
      <c r="O629" s="31">
        <f t="shared" si="41"/>
        <v>16277968.440000001</v>
      </c>
      <c r="P629" s="31">
        <f t="shared" si="42"/>
        <v>17993892.559999999</v>
      </c>
      <c r="Q629" s="74"/>
    </row>
    <row r="630" spans="1:17" ht="15.6" customHeight="1">
      <c r="A630" s="36">
        <v>12</v>
      </c>
      <c r="B630" s="1">
        <v>8</v>
      </c>
      <c r="C630" s="36">
        <v>4</v>
      </c>
      <c r="D630" s="36" t="str">
        <f t="shared" si="43"/>
        <v>0218</v>
      </c>
      <c r="E630" s="36">
        <v>218</v>
      </c>
      <c r="F630" s="1" t="s">
        <v>413</v>
      </c>
      <c r="G630" s="1" t="s">
        <v>970</v>
      </c>
      <c r="H630" s="12">
        <v>187.7</v>
      </c>
      <c r="I630" s="12">
        <v>188.45099999999999</v>
      </c>
      <c r="J630" s="12">
        <v>177.9</v>
      </c>
      <c r="K630" s="31">
        <v>197.7</v>
      </c>
      <c r="L630" s="31">
        <v>179.8</v>
      </c>
      <c r="M630" s="31">
        <v>169.2</v>
      </c>
      <c r="N630" s="31">
        <v>184.8</v>
      </c>
      <c r="O630" s="31">
        <f t="shared" si="41"/>
        <v>190.4</v>
      </c>
      <c r="P630" s="31">
        <f t="shared" si="42"/>
        <v>205.62399999999923</v>
      </c>
      <c r="Q630" s="74"/>
    </row>
    <row r="631" spans="1:17" s="10" customFormat="1" ht="21" customHeight="1">
      <c r="A631" s="36">
        <v>14</v>
      </c>
      <c r="B631" s="21">
        <v>10</v>
      </c>
      <c r="C631" s="35">
        <v>6</v>
      </c>
      <c r="D631" s="35" t="str">
        <f t="shared" si="43"/>
        <v>0218</v>
      </c>
      <c r="E631" s="35">
        <v>218</v>
      </c>
      <c r="F631" s="21" t="s">
        <v>413</v>
      </c>
      <c r="G631" s="21" t="s">
        <v>653</v>
      </c>
      <c r="H631" s="13">
        <v>65932.892488012789</v>
      </c>
      <c r="I631" s="13">
        <v>70275.921114772544</v>
      </c>
      <c r="J631" s="13">
        <v>77078.207307476114</v>
      </c>
      <c r="K631" s="32">
        <v>69975.287658067784</v>
      </c>
      <c r="L631" s="32">
        <v>78568.503893214671</v>
      </c>
      <c r="M631" s="32">
        <v>87136.936583924355</v>
      </c>
      <c r="N631" s="32">
        <v>85931.346428571429</v>
      </c>
      <c r="O631" s="32">
        <f t="shared" si="41"/>
        <v>85493.531722689077</v>
      </c>
      <c r="P631" s="32">
        <f t="shared" si="42"/>
        <v>87508.717659417511</v>
      </c>
      <c r="Q631" s="74"/>
    </row>
    <row r="632" spans="1:17" ht="15.6" customHeight="1">
      <c r="A632" s="36">
        <v>13</v>
      </c>
      <c r="B632" s="1">
        <v>9</v>
      </c>
      <c r="C632" s="36">
        <v>5</v>
      </c>
      <c r="D632" s="36" t="str">
        <f t="shared" si="43"/>
        <v>0219</v>
      </c>
      <c r="E632" s="36">
        <v>219</v>
      </c>
      <c r="F632" s="1" t="s">
        <v>415</v>
      </c>
      <c r="G632" s="1" t="s">
        <v>657</v>
      </c>
      <c r="H632" s="12">
        <v>12461880.15</v>
      </c>
      <c r="I632" s="12">
        <v>13344825.380000001</v>
      </c>
      <c r="J632" s="12">
        <v>13729127.130000001</v>
      </c>
      <c r="K632" s="31">
        <v>13891538.890000001</v>
      </c>
      <c r="L632" s="31">
        <v>14041112.209999997</v>
      </c>
      <c r="M632" s="31">
        <v>14632946.859999999</v>
      </c>
      <c r="N632" s="31">
        <v>14816123.899999999</v>
      </c>
      <c r="O632" s="31">
        <f t="shared" si="41"/>
        <v>15813410.449999999</v>
      </c>
      <c r="P632" s="31">
        <f t="shared" si="42"/>
        <v>16394822.609999999</v>
      </c>
      <c r="Q632" s="74"/>
    </row>
    <row r="633" spans="1:17" ht="15.6" customHeight="1">
      <c r="A633" s="36">
        <v>12</v>
      </c>
      <c r="B633" s="1">
        <v>8</v>
      </c>
      <c r="C633" s="36">
        <v>4</v>
      </c>
      <c r="D633" s="36" t="str">
        <f t="shared" si="43"/>
        <v>0219</v>
      </c>
      <c r="E633" s="36">
        <v>219</v>
      </c>
      <c r="F633" s="1" t="s">
        <v>415</v>
      </c>
      <c r="G633" s="1" t="s">
        <v>970</v>
      </c>
      <c r="H633" s="12">
        <v>163.30000000000001</v>
      </c>
      <c r="I633" s="12">
        <v>164.1</v>
      </c>
      <c r="J633" s="12">
        <v>164.4</v>
      </c>
      <c r="K633" s="31">
        <v>164.6</v>
      </c>
      <c r="L633" s="31">
        <v>164.55500000000001</v>
      </c>
      <c r="M633" s="31">
        <v>164.8</v>
      </c>
      <c r="N633" s="31">
        <v>160.80000000000001</v>
      </c>
      <c r="O633" s="31">
        <f t="shared" si="41"/>
        <v>164.5</v>
      </c>
      <c r="P633" s="31">
        <f t="shared" si="42"/>
        <v>168.89999999999904</v>
      </c>
      <c r="Q633" s="74"/>
    </row>
    <row r="634" spans="1:17" s="10" customFormat="1" ht="21" customHeight="1">
      <c r="A634" s="36">
        <v>14</v>
      </c>
      <c r="B634" s="21">
        <v>10</v>
      </c>
      <c r="C634" s="35">
        <v>6</v>
      </c>
      <c r="D634" s="35" t="str">
        <f t="shared" si="43"/>
        <v>0219</v>
      </c>
      <c r="E634" s="35">
        <v>219</v>
      </c>
      <c r="F634" s="21" t="s">
        <v>415</v>
      </c>
      <c r="G634" s="21" t="s">
        <v>653</v>
      </c>
      <c r="H634" s="13">
        <v>76312.79944886711</v>
      </c>
      <c r="I634" s="13">
        <v>81321.300304692268</v>
      </c>
      <c r="J634" s="13">
        <v>83510.505656934314</v>
      </c>
      <c r="K634" s="32">
        <v>84395.740522478736</v>
      </c>
      <c r="L634" s="32">
        <v>85327.776184254486</v>
      </c>
      <c r="M634" s="32">
        <v>88792.153276699013</v>
      </c>
      <c r="N634" s="32">
        <v>92140.074004975104</v>
      </c>
      <c r="O634" s="32">
        <f t="shared" si="41"/>
        <v>96130.154711246199</v>
      </c>
      <c r="P634" s="32">
        <f t="shared" si="42"/>
        <v>97068.221492007651</v>
      </c>
      <c r="Q634" s="74"/>
    </row>
    <row r="635" spans="1:17" ht="15.6" customHeight="1">
      <c r="A635" s="36">
        <v>13</v>
      </c>
      <c r="B635" s="1">
        <v>9</v>
      </c>
      <c r="C635" s="36">
        <v>5</v>
      </c>
      <c r="D635" s="36" t="str">
        <f t="shared" si="43"/>
        <v>0220</v>
      </c>
      <c r="E635" s="36">
        <v>220</v>
      </c>
      <c r="F635" s="1" t="s">
        <v>417</v>
      </c>
      <c r="G635" s="1" t="s">
        <v>657</v>
      </c>
      <c r="H635" s="12">
        <v>19841063.679999996</v>
      </c>
      <c r="I635" s="12">
        <v>20847214.390000001</v>
      </c>
      <c r="J635" s="12">
        <v>20897094.050000004</v>
      </c>
      <c r="K635" s="31">
        <v>21622891.100000001</v>
      </c>
      <c r="L635" s="31">
        <v>23079014.620000001</v>
      </c>
      <c r="M635" s="31">
        <v>24784035.190000001</v>
      </c>
      <c r="N635" s="31">
        <v>25521233.009999998</v>
      </c>
      <c r="O635" s="31">
        <f t="shared" si="41"/>
        <v>27715898.300000001</v>
      </c>
      <c r="P635" s="31">
        <f t="shared" si="42"/>
        <v>28732312.490000002</v>
      </c>
      <c r="Q635" s="74"/>
    </row>
    <row r="636" spans="1:17" ht="15.6" customHeight="1">
      <c r="A636" s="36">
        <v>12</v>
      </c>
      <c r="B636" s="1">
        <v>8</v>
      </c>
      <c r="C636" s="36">
        <v>4</v>
      </c>
      <c r="D636" s="36" t="str">
        <f t="shared" si="43"/>
        <v>0220</v>
      </c>
      <c r="E636" s="36">
        <v>220</v>
      </c>
      <c r="F636" s="1" t="s">
        <v>417</v>
      </c>
      <c r="G636" s="1" t="s">
        <v>970</v>
      </c>
      <c r="H636" s="12">
        <v>271.10000000000002</v>
      </c>
      <c r="I636" s="12">
        <v>269.5</v>
      </c>
      <c r="J636" s="12">
        <v>274.89999999999998</v>
      </c>
      <c r="K636" s="31">
        <v>271.8</v>
      </c>
      <c r="L636" s="31">
        <v>271.30400000000003</v>
      </c>
      <c r="M636" s="31">
        <v>280.39999999999998</v>
      </c>
      <c r="N636" s="31">
        <v>299.60000000000002</v>
      </c>
      <c r="O636" s="31">
        <f t="shared" si="41"/>
        <v>305</v>
      </c>
      <c r="P636" s="31">
        <f t="shared" si="42"/>
        <v>326.59299999999837</v>
      </c>
      <c r="Q636" s="74"/>
    </row>
    <row r="637" spans="1:17" s="10" customFormat="1" ht="21" customHeight="1">
      <c r="A637" s="36">
        <v>14</v>
      </c>
      <c r="B637" s="21">
        <v>10</v>
      </c>
      <c r="C637" s="35">
        <v>6</v>
      </c>
      <c r="D637" s="35" t="str">
        <f t="shared" si="43"/>
        <v>0220</v>
      </c>
      <c r="E637" s="35">
        <v>220</v>
      </c>
      <c r="F637" s="21" t="s">
        <v>417</v>
      </c>
      <c r="G637" s="21" t="s">
        <v>653</v>
      </c>
      <c r="H637" s="13">
        <v>73187.250756178517</v>
      </c>
      <c r="I637" s="13">
        <v>77355.155435992579</v>
      </c>
      <c r="J637" s="13">
        <v>76017.075481993481</v>
      </c>
      <c r="K637" s="32">
        <v>79554.419058130981</v>
      </c>
      <c r="L637" s="32">
        <v>85066.98987114086</v>
      </c>
      <c r="M637" s="32">
        <v>88388.142617689024</v>
      </c>
      <c r="N637" s="32">
        <v>85184.355841121476</v>
      </c>
      <c r="O637" s="32">
        <f t="shared" si="41"/>
        <v>90871.797704918034</v>
      </c>
      <c r="P637" s="32">
        <f t="shared" si="42"/>
        <v>87975.898105593646</v>
      </c>
      <c r="Q637" s="74"/>
    </row>
    <row r="638" spans="1:17" ht="15.6" customHeight="1">
      <c r="A638" s="36">
        <v>13</v>
      </c>
      <c r="B638" s="1">
        <v>9</v>
      </c>
      <c r="C638" s="36">
        <v>5</v>
      </c>
      <c r="D638" s="36" t="str">
        <f t="shared" si="43"/>
        <v>0221</v>
      </c>
      <c r="E638" s="36">
        <v>221</v>
      </c>
      <c r="F638" s="1" t="s">
        <v>419</v>
      </c>
      <c r="G638" s="1" t="s">
        <v>657</v>
      </c>
      <c r="H638" s="12">
        <v>3802890.0500000003</v>
      </c>
      <c r="I638" s="12">
        <v>3687120</v>
      </c>
      <c r="J638" s="12">
        <v>3903527</v>
      </c>
      <c r="K638" s="31">
        <v>4050935</v>
      </c>
      <c r="L638" s="31">
        <v>4345955</v>
      </c>
      <c r="M638" s="31">
        <v>4440119</v>
      </c>
      <c r="N638" s="31">
        <v>4346288.16</v>
      </c>
      <c r="O638" s="31">
        <f t="shared" si="41"/>
        <v>4660097</v>
      </c>
      <c r="P638" s="31">
        <f t="shared" si="42"/>
        <v>4818228</v>
      </c>
      <c r="Q638" s="74"/>
    </row>
    <row r="639" spans="1:17" ht="15.6" customHeight="1">
      <c r="A639" s="36">
        <v>12</v>
      </c>
      <c r="B639" s="1">
        <v>8</v>
      </c>
      <c r="C639" s="36">
        <v>4</v>
      </c>
      <c r="D639" s="36" t="str">
        <f t="shared" si="43"/>
        <v>0221</v>
      </c>
      <c r="E639" s="36">
        <v>221</v>
      </c>
      <c r="F639" s="1" t="s">
        <v>419</v>
      </c>
      <c r="G639" s="1" t="s">
        <v>970</v>
      </c>
      <c r="H639" s="12">
        <v>43.8</v>
      </c>
      <c r="I639" s="12">
        <v>46.1</v>
      </c>
      <c r="J639" s="12">
        <v>45.4</v>
      </c>
      <c r="K639" s="31">
        <v>46.5</v>
      </c>
      <c r="L639" s="31">
        <v>47.4</v>
      </c>
      <c r="M639" s="31">
        <v>49.4</v>
      </c>
      <c r="N639" s="31">
        <v>46.9</v>
      </c>
      <c r="O639" s="31">
        <f t="shared" si="41"/>
        <v>49.4</v>
      </c>
      <c r="P639" s="31">
        <f t="shared" si="42"/>
        <v>48.760000000000034</v>
      </c>
      <c r="Q639" s="74"/>
    </row>
    <row r="640" spans="1:17" s="10" customFormat="1" ht="21" customHeight="1">
      <c r="A640" s="36">
        <v>14</v>
      </c>
      <c r="B640" s="21">
        <v>10</v>
      </c>
      <c r="C640" s="35">
        <v>6</v>
      </c>
      <c r="D640" s="35" t="str">
        <f t="shared" si="43"/>
        <v>0221</v>
      </c>
      <c r="E640" s="35">
        <v>221</v>
      </c>
      <c r="F640" s="21" t="s">
        <v>419</v>
      </c>
      <c r="G640" s="21" t="s">
        <v>653</v>
      </c>
      <c r="H640" s="13">
        <v>86823.973744292249</v>
      </c>
      <c r="I640" s="13">
        <v>79980.911062906729</v>
      </c>
      <c r="J640" s="13">
        <v>85980.770925110133</v>
      </c>
      <c r="K640" s="32">
        <v>87116.881720430101</v>
      </c>
      <c r="L640" s="32">
        <v>91686.814345991559</v>
      </c>
      <c r="M640" s="32">
        <v>89880.951417004049</v>
      </c>
      <c r="N640" s="32">
        <v>92671.389339019195</v>
      </c>
      <c r="O640" s="32">
        <f t="shared" si="41"/>
        <v>94333.947368421053</v>
      </c>
      <c r="P640" s="32">
        <f t="shared" si="42"/>
        <v>98815.17637407704</v>
      </c>
      <c r="Q640" s="74"/>
    </row>
    <row r="641" spans="1:17" ht="15.6" customHeight="1">
      <c r="A641" s="36">
        <v>13</v>
      </c>
      <c r="B641" s="1">
        <v>9</v>
      </c>
      <c r="C641" s="36">
        <v>5</v>
      </c>
      <c r="D641" s="36" t="str">
        <f t="shared" si="43"/>
        <v>0855</v>
      </c>
      <c r="E641" s="36">
        <v>855</v>
      </c>
      <c r="F641" s="1" t="s">
        <v>991</v>
      </c>
      <c r="G641" s="1" t="s">
        <v>657</v>
      </c>
      <c r="H641" s="12">
        <v>4050015</v>
      </c>
      <c r="I641" s="12">
        <v>4014690.17</v>
      </c>
      <c r="J641" s="12">
        <v>4236705</v>
      </c>
      <c r="K641" s="31">
        <v>4264301</v>
      </c>
      <c r="L641" s="31">
        <v>4260386</v>
      </c>
      <c r="M641" s="31">
        <v>4502669</v>
      </c>
      <c r="N641" s="31">
        <v>4800838</v>
      </c>
      <c r="O641" s="31">
        <f t="shared" si="41"/>
        <v>4922324.5999999996</v>
      </c>
      <c r="P641" s="31">
        <f t="shared" si="42"/>
        <v>5159154</v>
      </c>
      <c r="Q641" s="74"/>
    </row>
    <row r="642" spans="1:17" ht="15.6" customHeight="1">
      <c r="A642" s="36">
        <v>12</v>
      </c>
      <c r="B642" s="1">
        <v>8</v>
      </c>
      <c r="C642" s="36">
        <v>4</v>
      </c>
      <c r="D642" s="36" t="str">
        <f t="shared" si="43"/>
        <v>0855</v>
      </c>
      <c r="E642" s="36">
        <v>855</v>
      </c>
      <c r="F642" s="1" t="s">
        <v>991</v>
      </c>
      <c r="G642" s="1" t="s">
        <v>970</v>
      </c>
      <c r="H642" s="12">
        <v>54.9</v>
      </c>
      <c r="I642" s="12">
        <v>54.3</v>
      </c>
      <c r="J642" s="12">
        <v>54.1</v>
      </c>
      <c r="K642" s="31">
        <v>57</v>
      </c>
      <c r="L642" s="31">
        <v>56.3</v>
      </c>
      <c r="M642" s="31">
        <v>60</v>
      </c>
      <c r="N642" s="31">
        <v>60</v>
      </c>
      <c r="O642" s="31">
        <f t="shared" si="41"/>
        <v>60</v>
      </c>
      <c r="P642" s="31">
        <f t="shared" si="42"/>
        <v>60.000000000000256</v>
      </c>
      <c r="Q642" s="74"/>
    </row>
    <row r="643" spans="1:17" s="10" customFormat="1" ht="21" customHeight="1">
      <c r="A643" s="36">
        <v>14</v>
      </c>
      <c r="B643" s="21">
        <v>10</v>
      </c>
      <c r="C643" s="35">
        <v>6</v>
      </c>
      <c r="D643" s="35" t="str">
        <f t="shared" si="43"/>
        <v>0855</v>
      </c>
      <c r="E643" s="35">
        <v>855</v>
      </c>
      <c r="F643" s="21" t="s">
        <v>991</v>
      </c>
      <c r="G643" s="21" t="s">
        <v>653</v>
      </c>
      <c r="H643" s="13">
        <v>73770.765027322414</v>
      </c>
      <c r="I643" s="13">
        <v>73935.362246777164</v>
      </c>
      <c r="J643" s="13">
        <v>78312.476894639549</v>
      </c>
      <c r="K643" s="32">
        <v>74812.298245614031</v>
      </c>
      <c r="L643" s="32">
        <v>75672.930728241568</v>
      </c>
      <c r="M643" s="32">
        <v>75044.483333333337</v>
      </c>
      <c r="N643" s="32">
        <v>80013.96666666666</v>
      </c>
      <c r="O643" s="32">
        <f t="shared" si="41"/>
        <v>82038.743333333332</v>
      </c>
      <c r="P643" s="32">
        <f t="shared" si="42"/>
        <v>85985.89999999963</v>
      </c>
      <c r="Q643" s="74"/>
    </row>
    <row r="644" spans="1:17" ht="15.6" customHeight="1">
      <c r="A644" s="36">
        <v>13</v>
      </c>
      <c r="B644" s="1">
        <v>9</v>
      </c>
      <c r="C644" s="36">
        <v>5</v>
      </c>
      <c r="D644" s="36" t="str">
        <f t="shared" si="43"/>
        <v>0740</v>
      </c>
      <c r="E644" s="36">
        <v>740</v>
      </c>
      <c r="F644" s="1" t="s">
        <v>423</v>
      </c>
      <c r="G644" s="1" t="s">
        <v>657</v>
      </c>
      <c r="H644" s="12">
        <v>6985644</v>
      </c>
      <c r="I644" s="12">
        <v>7282443.9100000001</v>
      </c>
      <c r="J644" s="12">
        <v>7552301.8099999996</v>
      </c>
      <c r="K644" s="31">
        <v>7567732.5600000005</v>
      </c>
      <c r="L644" s="31">
        <v>7678395.3200000003</v>
      </c>
      <c r="M644" s="31">
        <v>7900996</v>
      </c>
      <c r="N644" s="31">
        <v>7839175</v>
      </c>
      <c r="O644" s="31">
        <f t="shared" si="41"/>
        <v>8374002</v>
      </c>
      <c r="P644" s="31">
        <f t="shared" si="42"/>
        <v>8665633</v>
      </c>
      <c r="Q644" s="74"/>
    </row>
    <row r="645" spans="1:17" ht="15.6" customHeight="1">
      <c r="A645" s="36">
        <v>12</v>
      </c>
      <c r="B645" s="1">
        <v>8</v>
      </c>
      <c r="C645" s="36">
        <v>4</v>
      </c>
      <c r="D645" s="36" t="str">
        <f t="shared" si="43"/>
        <v>0740</v>
      </c>
      <c r="E645" s="36">
        <v>740</v>
      </c>
      <c r="F645" s="1" t="s">
        <v>423</v>
      </c>
      <c r="G645" s="1" t="s">
        <v>970</v>
      </c>
      <c r="H645" s="12">
        <v>87.5</v>
      </c>
      <c r="I645" s="12">
        <v>88.7</v>
      </c>
      <c r="J645" s="12">
        <v>91.6</v>
      </c>
      <c r="K645" s="31">
        <v>90.7</v>
      </c>
      <c r="L645" s="31">
        <v>90</v>
      </c>
      <c r="M645" s="31">
        <v>90</v>
      </c>
      <c r="N645" s="31">
        <v>90.6</v>
      </c>
      <c r="O645" s="31">
        <f t="shared" si="41"/>
        <v>90.4</v>
      </c>
      <c r="P645" s="31">
        <f t="shared" si="42"/>
        <v>90.339000000000212</v>
      </c>
      <c r="Q645" s="74"/>
    </row>
    <row r="646" spans="1:17" s="10" customFormat="1" ht="21" customHeight="1">
      <c r="A646" s="36">
        <v>14</v>
      </c>
      <c r="B646" s="21">
        <v>10</v>
      </c>
      <c r="C646" s="35">
        <v>6</v>
      </c>
      <c r="D646" s="35" t="str">
        <f t="shared" si="43"/>
        <v>0740</v>
      </c>
      <c r="E646" s="35">
        <v>740</v>
      </c>
      <c r="F646" s="21" t="s">
        <v>423</v>
      </c>
      <c r="G646" s="21" t="s">
        <v>653</v>
      </c>
      <c r="H646" s="13">
        <v>79835.931428571435</v>
      </c>
      <c r="I646" s="13">
        <v>82101.960653889517</v>
      </c>
      <c r="J646" s="13">
        <v>82448.709716157202</v>
      </c>
      <c r="K646" s="32">
        <v>83436.963175303201</v>
      </c>
      <c r="L646" s="32">
        <v>85315.503555555566</v>
      </c>
      <c r="M646" s="32">
        <v>87788.844444444447</v>
      </c>
      <c r="N646" s="32">
        <v>86525.110375275937</v>
      </c>
      <c r="O646" s="32">
        <f t="shared" si="41"/>
        <v>92632.765486725664</v>
      </c>
      <c r="P646" s="32">
        <f t="shared" si="42"/>
        <v>95923.499263883597</v>
      </c>
      <c r="Q646" s="74"/>
    </row>
    <row r="647" spans="1:17" ht="15.6" customHeight="1">
      <c r="A647" s="36">
        <v>13</v>
      </c>
      <c r="B647" s="1">
        <v>9</v>
      </c>
      <c r="C647" s="36">
        <v>5</v>
      </c>
      <c r="D647" s="36" t="str">
        <f t="shared" si="43"/>
        <v>0223</v>
      </c>
      <c r="E647" s="36">
        <v>223</v>
      </c>
      <c r="F647" s="1" t="s">
        <v>425</v>
      </c>
      <c r="G647" s="1" t="s">
        <v>657</v>
      </c>
      <c r="H647" s="12">
        <v>2790291</v>
      </c>
      <c r="I647" s="12">
        <v>2863097</v>
      </c>
      <c r="J647" s="12">
        <v>2978508</v>
      </c>
      <c r="K647" s="31">
        <v>3009614</v>
      </c>
      <c r="L647" s="31">
        <v>3165862</v>
      </c>
      <c r="M647" s="31">
        <v>2724623</v>
      </c>
      <c r="N647" s="31">
        <v>2942448</v>
      </c>
      <c r="O647" s="31">
        <f t="shared" si="41"/>
        <v>3254016</v>
      </c>
      <c r="P647" s="31">
        <f t="shared" si="42"/>
        <v>3329156</v>
      </c>
      <c r="Q647" s="74"/>
    </row>
    <row r="648" spans="1:17" ht="15.6" customHeight="1">
      <c r="A648" s="36">
        <v>12</v>
      </c>
      <c r="B648" s="1">
        <v>8</v>
      </c>
      <c r="C648" s="36">
        <v>4</v>
      </c>
      <c r="D648" s="36" t="str">
        <f t="shared" si="43"/>
        <v>0223</v>
      </c>
      <c r="E648" s="36">
        <v>223</v>
      </c>
      <c r="F648" s="1" t="s">
        <v>425</v>
      </c>
      <c r="G648" s="1" t="s">
        <v>970</v>
      </c>
      <c r="H648" s="12">
        <v>45.5</v>
      </c>
      <c r="I648" s="12">
        <v>45.3</v>
      </c>
      <c r="J648" s="12">
        <v>46.9</v>
      </c>
      <c r="K648" s="31">
        <v>45</v>
      </c>
      <c r="L648" s="31">
        <v>41.9</v>
      </c>
      <c r="M648" s="31">
        <v>42.6</v>
      </c>
      <c r="N648" s="31">
        <v>39.799999999999997</v>
      </c>
      <c r="O648" s="31">
        <f t="shared" si="41"/>
        <v>37.300000000000004</v>
      </c>
      <c r="P648" s="31">
        <f t="shared" si="42"/>
        <v>37.769000000000005</v>
      </c>
      <c r="Q648" s="74"/>
    </row>
    <row r="649" spans="1:17" s="10" customFormat="1" ht="21" customHeight="1">
      <c r="A649" s="36">
        <v>14</v>
      </c>
      <c r="B649" s="21">
        <v>10</v>
      </c>
      <c r="C649" s="35">
        <v>6</v>
      </c>
      <c r="D649" s="35" t="str">
        <f t="shared" si="43"/>
        <v>0223</v>
      </c>
      <c r="E649" s="35">
        <v>223</v>
      </c>
      <c r="F649" s="21" t="s">
        <v>425</v>
      </c>
      <c r="G649" s="21" t="s">
        <v>653</v>
      </c>
      <c r="H649" s="13">
        <v>61325.076923076922</v>
      </c>
      <c r="I649" s="13">
        <v>63203.024282560713</v>
      </c>
      <c r="J649" s="13">
        <v>63507.633262260133</v>
      </c>
      <c r="K649" s="32">
        <v>66880.311111111107</v>
      </c>
      <c r="L649" s="32">
        <v>75557.565632458238</v>
      </c>
      <c r="M649" s="32">
        <v>63958.286384976527</v>
      </c>
      <c r="N649" s="32">
        <v>73930.854271356788</v>
      </c>
      <c r="O649" s="32">
        <f t="shared" si="41"/>
        <v>87239.034852546902</v>
      </c>
      <c r="P649" s="32">
        <f t="shared" si="42"/>
        <v>88145.198443167668</v>
      </c>
      <c r="Q649" s="74"/>
    </row>
    <row r="650" spans="1:17" ht="15.6" customHeight="1">
      <c r="A650" s="36">
        <v>13</v>
      </c>
      <c r="B650" s="1">
        <v>9</v>
      </c>
      <c r="C650" s="36">
        <v>5</v>
      </c>
      <c r="D650" s="36" t="str">
        <f t="shared" si="43"/>
        <v>0224</v>
      </c>
      <c r="E650" s="36">
        <v>224</v>
      </c>
      <c r="F650" s="1" t="s">
        <v>427</v>
      </c>
      <c r="G650" s="1" t="s">
        <v>657</v>
      </c>
      <c r="H650" s="12">
        <v>1830831.29</v>
      </c>
      <c r="I650" s="12">
        <v>1908184.98</v>
      </c>
      <c r="J650" s="12">
        <v>1912737</v>
      </c>
      <c r="K650" s="31">
        <v>1945772</v>
      </c>
      <c r="L650" s="31">
        <v>2035661</v>
      </c>
      <c r="M650" s="31">
        <v>2127382</v>
      </c>
      <c r="N650" s="31">
        <v>2173179</v>
      </c>
      <c r="O650" s="31">
        <f t="shared" si="41"/>
        <v>2134533</v>
      </c>
      <c r="P650" s="31">
        <f t="shared" si="42"/>
        <v>2298072.17</v>
      </c>
      <c r="Q650" s="74"/>
    </row>
    <row r="651" spans="1:17" ht="15.6" customHeight="1">
      <c r="A651" s="36">
        <v>12</v>
      </c>
      <c r="B651" s="1">
        <v>8</v>
      </c>
      <c r="C651" s="36">
        <v>4</v>
      </c>
      <c r="D651" s="36" t="str">
        <f t="shared" si="43"/>
        <v>0224</v>
      </c>
      <c r="E651" s="36">
        <v>224</v>
      </c>
      <c r="F651" s="1" t="s">
        <v>427</v>
      </c>
      <c r="G651" s="1" t="s">
        <v>970</v>
      </c>
      <c r="H651" s="12">
        <v>24.9</v>
      </c>
      <c r="I651" s="12">
        <v>24.7</v>
      </c>
      <c r="J651" s="12">
        <v>22.5</v>
      </c>
      <c r="K651" s="31">
        <v>21.6</v>
      </c>
      <c r="L651" s="31">
        <v>24.6</v>
      </c>
      <c r="M651" s="31">
        <v>22.7</v>
      </c>
      <c r="N651" s="31">
        <v>24</v>
      </c>
      <c r="O651" s="31">
        <f t="shared" ref="O651:O714" si="44">IFERROR(VLOOKUP($E651, summary, $B651, FALSE), 0)</f>
        <v>24.1</v>
      </c>
      <c r="P651" s="31">
        <f t="shared" ref="P651:P714" si="45">IFERROR(VLOOKUP($E651, summary, $A651, FALSE), 0)</f>
        <v>22.080000000000005</v>
      </c>
      <c r="Q651" s="74"/>
    </row>
    <row r="652" spans="1:17" s="10" customFormat="1" ht="21" customHeight="1">
      <c r="A652" s="36">
        <v>14</v>
      </c>
      <c r="B652" s="21">
        <v>10</v>
      </c>
      <c r="C652" s="35">
        <v>6</v>
      </c>
      <c r="D652" s="35" t="str">
        <f t="shared" si="43"/>
        <v>0224</v>
      </c>
      <c r="E652" s="35">
        <v>224</v>
      </c>
      <c r="F652" s="21" t="s">
        <v>427</v>
      </c>
      <c r="G652" s="21" t="s">
        <v>653</v>
      </c>
      <c r="H652" s="13">
        <v>73527.361044176709</v>
      </c>
      <c r="I652" s="13">
        <v>77254.452631578955</v>
      </c>
      <c r="J652" s="13">
        <v>85010.53333333334</v>
      </c>
      <c r="K652" s="32">
        <v>90082.037037037036</v>
      </c>
      <c r="L652" s="32">
        <v>82750.447154471534</v>
      </c>
      <c r="M652" s="32">
        <v>93717.268722466964</v>
      </c>
      <c r="N652" s="32">
        <v>90549.125</v>
      </c>
      <c r="O652" s="32">
        <f t="shared" si="44"/>
        <v>88569.834024896263</v>
      </c>
      <c r="P652" s="32">
        <f t="shared" si="45"/>
        <v>104079.35552536229</v>
      </c>
      <c r="Q652" s="74"/>
    </row>
    <row r="653" spans="1:17" ht="15.6" customHeight="1">
      <c r="A653" s="36">
        <v>13</v>
      </c>
      <c r="B653" s="1">
        <v>9</v>
      </c>
      <c r="C653" s="36">
        <v>5</v>
      </c>
      <c r="D653" s="36" t="str">
        <f t="shared" si="43"/>
        <v>0226</v>
      </c>
      <c r="E653" s="36">
        <v>226</v>
      </c>
      <c r="F653" s="1" t="s">
        <v>429</v>
      </c>
      <c r="G653" s="1" t="s">
        <v>657</v>
      </c>
      <c r="H653" s="12">
        <v>8895375</v>
      </c>
      <c r="I653" s="12">
        <v>8419274.9199999999</v>
      </c>
      <c r="J653" s="12">
        <v>8601935.870000001</v>
      </c>
      <c r="K653" s="31">
        <v>8698900.8300000001</v>
      </c>
      <c r="L653" s="31">
        <v>8607545.7799999993</v>
      </c>
      <c r="M653" s="31">
        <v>8605418.8300000001</v>
      </c>
      <c r="N653" s="31">
        <v>8657526.3399999999</v>
      </c>
      <c r="O653" s="31">
        <f t="shared" si="44"/>
        <v>10321875.860000001</v>
      </c>
      <c r="P653" s="31">
        <f t="shared" si="45"/>
        <v>10326132.85</v>
      </c>
      <c r="Q653" s="74"/>
    </row>
    <row r="654" spans="1:17" ht="15.6" customHeight="1">
      <c r="A654" s="36">
        <v>12</v>
      </c>
      <c r="B654" s="1">
        <v>8</v>
      </c>
      <c r="C654" s="36">
        <v>4</v>
      </c>
      <c r="D654" s="36" t="str">
        <f t="shared" si="43"/>
        <v>0226</v>
      </c>
      <c r="E654" s="36">
        <v>226</v>
      </c>
      <c r="F654" s="1" t="s">
        <v>429</v>
      </c>
      <c r="G654" s="1" t="s">
        <v>970</v>
      </c>
      <c r="H654" s="12">
        <v>135</v>
      </c>
      <c r="I654" s="12">
        <v>129.30000000000001</v>
      </c>
      <c r="J654" s="12">
        <v>125.7</v>
      </c>
      <c r="K654" s="31">
        <v>125.1</v>
      </c>
      <c r="L654" s="31">
        <v>123</v>
      </c>
      <c r="M654" s="31">
        <v>122.1</v>
      </c>
      <c r="N654" s="31">
        <v>116.3</v>
      </c>
      <c r="O654" s="31">
        <f t="shared" si="44"/>
        <v>142</v>
      </c>
      <c r="P654" s="31">
        <f t="shared" si="45"/>
        <v>138.06200000000035</v>
      </c>
      <c r="Q654" s="74"/>
    </row>
    <row r="655" spans="1:17" s="10" customFormat="1" ht="21" customHeight="1">
      <c r="A655" s="36">
        <v>14</v>
      </c>
      <c r="B655" s="21">
        <v>10</v>
      </c>
      <c r="C655" s="35">
        <v>6</v>
      </c>
      <c r="D655" s="35" t="str">
        <f t="shared" si="43"/>
        <v>0226</v>
      </c>
      <c r="E655" s="35">
        <v>226</v>
      </c>
      <c r="F655" s="21" t="s">
        <v>429</v>
      </c>
      <c r="G655" s="21" t="s">
        <v>653</v>
      </c>
      <c r="H655" s="13">
        <v>65891.666666666672</v>
      </c>
      <c r="I655" s="13">
        <v>65114.268522815153</v>
      </c>
      <c r="J655" s="13">
        <v>68432.266268894193</v>
      </c>
      <c r="K655" s="32">
        <v>69535.578177458039</v>
      </c>
      <c r="L655" s="32">
        <v>69980.046991869909</v>
      </c>
      <c r="M655" s="32">
        <v>70478.4506961507</v>
      </c>
      <c r="N655" s="32">
        <v>74441.327085124678</v>
      </c>
      <c r="O655" s="32">
        <f t="shared" si="44"/>
        <v>72689.266619718313</v>
      </c>
      <c r="P655" s="32">
        <f t="shared" si="45"/>
        <v>74793.446784777654</v>
      </c>
      <c r="Q655" s="74"/>
    </row>
    <row r="656" spans="1:17" ht="15.6" customHeight="1">
      <c r="A656" s="36">
        <v>13</v>
      </c>
      <c r="B656" s="1">
        <v>9</v>
      </c>
      <c r="C656" s="36">
        <v>5</v>
      </c>
      <c r="D656" s="36" t="str">
        <f t="shared" si="43"/>
        <v>0227</v>
      </c>
      <c r="E656" s="36">
        <v>227</v>
      </c>
      <c r="F656" s="1" t="s">
        <v>431</v>
      </c>
      <c r="G656" s="1" t="s">
        <v>657</v>
      </c>
      <c r="H656" s="12">
        <v>7663615</v>
      </c>
      <c r="I656" s="12">
        <v>7748371.71</v>
      </c>
      <c r="J656" s="12">
        <v>7809566.1299999999</v>
      </c>
      <c r="K656" s="31">
        <v>8212743</v>
      </c>
      <c r="L656" s="31">
        <v>8281609.3500000006</v>
      </c>
      <c r="M656" s="31">
        <v>8416806.3399999999</v>
      </c>
      <c r="N656" s="31">
        <v>8072412.8499999996</v>
      </c>
      <c r="O656" s="31">
        <f t="shared" si="44"/>
        <v>7497283.790000001</v>
      </c>
      <c r="P656" s="31">
        <f t="shared" si="45"/>
        <v>7843514</v>
      </c>
      <c r="Q656" s="74"/>
    </row>
    <row r="657" spans="1:17" ht="15.6" customHeight="1">
      <c r="A657" s="36">
        <v>12</v>
      </c>
      <c r="B657" s="1">
        <v>8</v>
      </c>
      <c r="C657" s="36">
        <v>4</v>
      </c>
      <c r="D657" s="36" t="str">
        <f t="shared" si="43"/>
        <v>0227</v>
      </c>
      <c r="E657" s="36">
        <v>227</v>
      </c>
      <c r="F657" s="1" t="s">
        <v>431</v>
      </c>
      <c r="G657" s="1" t="s">
        <v>970</v>
      </c>
      <c r="H657" s="12">
        <v>113.5</v>
      </c>
      <c r="I657" s="12">
        <v>121</v>
      </c>
      <c r="J657" s="12">
        <v>116.4</v>
      </c>
      <c r="K657" s="31">
        <v>119</v>
      </c>
      <c r="L657" s="31">
        <v>115.7</v>
      </c>
      <c r="M657" s="31">
        <v>120.3</v>
      </c>
      <c r="N657" s="31">
        <v>111</v>
      </c>
      <c r="O657" s="31">
        <f t="shared" si="44"/>
        <v>113.10000000000001</v>
      </c>
      <c r="P657" s="31">
        <f t="shared" si="45"/>
        <v>112.99500000000015</v>
      </c>
      <c r="Q657" s="74"/>
    </row>
    <row r="658" spans="1:17" s="10" customFormat="1" ht="21" customHeight="1">
      <c r="A658" s="36">
        <v>14</v>
      </c>
      <c r="B658" s="21">
        <v>10</v>
      </c>
      <c r="C658" s="35">
        <v>6</v>
      </c>
      <c r="D658" s="35" t="str">
        <f t="shared" si="43"/>
        <v>0227</v>
      </c>
      <c r="E658" s="35">
        <v>227</v>
      </c>
      <c r="F658" s="21" t="s">
        <v>431</v>
      </c>
      <c r="G658" s="21" t="s">
        <v>653</v>
      </c>
      <c r="H658" s="13">
        <v>67520.837004405286</v>
      </c>
      <c r="I658" s="13">
        <v>64036.129834710744</v>
      </c>
      <c r="J658" s="13">
        <v>67092.492525773196</v>
      </c>
      <c r="K658" s="32">
        <v>69014.647058823524</v>
      </c>
      <c r="L658" s="32">
        <v>71578.300345721698</v>
      </c>
      <c r="M658" s="32">
        <v>69965.139983374902</v>
      </c>
      <c r="N658" s="32">
        <v>72724.44009009008</v>
      </c>
      <c r="O658" s="32">
        <f t="shared" si="44"/>
        <v>66288.981343943422</v>
      </c>
      <c r="P658" s="32">
        <f t="shared" si="45"/>
        <v>69414.699765476253</v>
      </c>
      <c r="Q658" s="74"/>
    </row>
    <row r="659" spans="1:17" ht="15.6" customHeight="1">
      <c r="A659" s="36">
        <v>13</v>
      </c>
      <c r="B659" s="1">
        <v>9</v>
      </c>
      <c r="C659" s="36">
        <v>5</v>
      </c>
      <c r="D659" s="36" t="str">
        <f t="shared" si="43"/>
        <v>0860</v>
      </c>
      <c r="E659" s="36">
        <v>860</v>
      </c>
      <c r="F659" s="1" t="s">
        <v>992</v>
      </c>
      <c r="G659" s="1" t="s">
        <v>657</v>
      </c>
      <c r="H659" s="12">
        <v>5306807.58</v>
      </c>
      <c r="I659" s="12">
        <v>5384049.0999999996</v>
      </c>
      <c r="J659" s="12">
        <v>5699070.9000000004</v>
      </c>
      <c r="K659" s="31">
        <v>5430594.9400000004</v>
      </c>
      <c r="L659" s="31">
        <v>5577105.0600000005</v>
      </c>
      <c r="M659" s="31">
        <v>5508043.0799999991</v>
      </c>
      <c r="N659" s="31">
        <v>5304109</v>
      </c>
      <c r="O659" s="31">
        <f t="shared" si="44"/>
        <v>5655593</v>
      </c>
      <c r="P659" s="31">
        <f t="shared" si="45"/>
        <v>5602802</v>
      </c>
      <c r="Q659" s="74"/>
    </row>
    <row r="660" spans="1:17" ht="15.6" customHeight="1">
      <c r="A660" s="36">
        <v>12</v>
      </c>
      <c r="B660" s="1">
        <v>8</v>
      </c>
      <c r="C660" s="36">
        <v>4</v>
      </c>
      <c r="D660" s="36" t="str">
        <f t="shared" si="43"/>
        <v>0860</v>
      </c>
      <c r="E660" s="36">
        <v>860</v>
      </c>
      <c r="F660" s="1" t="s">
        <v>992</v>
      </c>
      <c r="G660" s="1" t="s">
        <v>970</v>
      </c>
      <c r="H660" s="12">
        <v>77</v>
      </c>
      <c r="I660" s="12">
        <v>71.5</v>
      </c>
      <c r="J660" s="12">
        <v>76.8</v>
      </c>
      <c r="K660" s="31">
        <v>73.7</v>
      </c>
      <c r="L660" s="31">
        <v>74.2</v>
      </c>
      <c r="M660" s="31">
        <v>75</v>
      </c>
      <c r="N660" s="31">
        <v>68.5</v>
      </c>
      <c r="O660" s="31">
        <f t="shared" si="44"/>
        <v>69.900000000000006</v>
      </c>
      <c r="P660" s="31">
        <f t="shared" si="45"/>
        <v>72.148999999999901</v>
      </c>
      <c r="Q660" s="74"/>
    </row>
    <row r="661" spans="1:17" s="10" customFormat="1" ht="21" customHeight="1">
      <c r="A661" s="36">
        <v>14</v>
      </c>
      <c r="B661" s="21">
        <v>10</v>
      </c>
      <c r="C661" s="35">
        <v>6</v>
      </c>
      <c r="D661" s="35" t="str">
        <f t="shared" si="43"/>
        <v>0860</v>
      </c>
      <c r="E661" s="35">
        <v>860</v>
      </c>
      <c r="F661" s="21" t="s">
        <v>992</v>
      </c>
      <c r="G661" s="21" t="s">
        <v>653</v>
      </c>
      <c r="H661" s="13">
        <v>68919.578961038962</v>
      </c>
      <c r="I661" s="13">
        <v>75301.386013986004</v>
      </c>
      <c r="J661" s="13">
        <v>74206.652343750015</v>
      </c>
      <c r="K661" s="32">
        <v>73685.141655359563</v>
      </c>
      <c r="L661" s="32">
        <v>75163.140970350403</v>
      </c>
      <c r="M661" s="32">
        <v>73440.574399999983</v>
      </c>
      <c r="N661" s="32">
        <v>77432.248175182482</v>
      </c>
      <c r="O661" s="32">
        <f t="shared" si="44"/>
        <v>80909.771101573671</v>
      </c>
      <c r="P661" s="32">
        <f t="shared" si="45"/>
        <v>77655.98968800687</v>
      </c>
      <c r="Q661" s="74"/>
    </row>
    <row r="662" spans="1:17" ht="15.6" customHeight="1">
      <c r="A662" s="36">
        <v>13</v>
      </c>
      <c r="B662" s="1">
        <v>9</v>
      </c>
      <c r="C662" s="36">
        <v>5</v>
      </c>
      <c r="D662" s="36" t="str">
        <f t="shared" ref="D662:D725" si="46">"0"&amp;E662</f>
        <v>0229</v>
      </c>
      <c r="E662" s="36">
        <v>229</v>
      </c>
      <c r="F662" s="1" t="s">
        <v>435</v>
      </c>
      <c r="G662" s="1" t="s">
        <v>657</v>
      </c>
      <c r="H662" s="12">
        <v>32973953</v>
      </c>
      <c r="I662" s="12">
        <v>35285651</v>
      </c>
      <c r="J662" s="12">
        <v>35357633</v>
      </c>
      <c r="K662" s="31">
        <v>35040192</v>
      </c>
      <c r="L662" s="31">
        <v>36718752.977074221</v>
      </c>
      <c r="M662" s="31">
        <v>38300122.580000006</v>
      </c>
      <c r="N662" s="31">
        <v>39624748.259999998</v>
      </c>
      <c r="O662" s="31">
        <f t="shared" si="44"/>
        <v>38829148.259999998</v>
      </c>
      <c r="P662" s="31">
        <f t="shared" si="45"/>
        <v>42866585.530000001</v>
      </c>
      <c r="Q662" s="74"/>
    </row>
    <row r="663" spans="1:17" ht="15.6" customHeight="1">
      <c r="A663" s="36">
        <v>12</v>
      </c>
      <c r="B663" s="1">
        <v>8</v>
      </c>
      <c r="C663" s="36">
        <v>4</v>
      </c>
      <c r="D663" s="36" t="str">
        <f t="shared" si="46"/>
        <v>0229</v>
      </c>
      <c r="E663" s="36">
        <v>229</v>
      </c>
      <c r="F663" s="1" t="s">
        <v>435</v>
      </c>
      <c r="G663" s="1" t="s">
        <v>970</v>
      </c>
      <c r="H663" s="12">
        <v>437.1</v>
      </c>
      <c r="I663" s="12">
        <v>448.9</v>
      </c>
      <c r="J663" s="12">
        <v>447.5</v>
      </c>
      <c r="K663" s="31">
        <v>446.5</v>
      </c>
      <c r="L663" s="31">
        <v>452.9</v>
      </c>
      <c r="M663" s="31">
        <v>449.3</v>
      </c>
      <c r="N663" s="31">
        <v>428.2</v>
      </c>
      <c r="O663" s="31">
        <f t="shared" si="44"/>
        <v>443.1</v>
      </c>
      <c r="P663" s="31">
        <f t="shared" si="45"/>
        <v>480.9769999999989</v>
      </c>
      <c r="Q663" s="74"/>
    </row>
    <row r="664" spans="1:17" s="10" customFormat="1" ht="21" customHeight="1">
      <c r="A664" s="36">
        <v>14</v>
      </c>
      <c r="B664" s="21">
        <v>10</v>
      </c>
      <c r="C664" s="35">
        <v>6</v>
      </c>
      <c r="D664" s="35" t="str">
        <f t="shared" si="46"/>
        <v>0229</v>
      </c>
      <c r="E664" s="35">
        <v>229</v>
      </c>
      <c r="F664" s="21" t="s">
        <v>435</v>
      </c>
      <c r="G664" s="21" t="s">
        <v>653</v>
      </c>
      <c r="H664" s="13">
        <v>75438.007320979174</v>
      </c>
      <c r="I664" s="13">
        <v>78604.702606371138</v>
      </c>
      <c r="J664" s="13">
        <v>79011.470391061448</v>
      </c>
      <c r="K664" s="32">
        <v>78477.473684210519</v>
      </c>
      <c r="L664" s="32">
        <v>81074.747134189049</v>
      </c>
      <c r="M664" s="32">
        <v>85243.985265969299</v>
      </c>
      <c r="N664" s="32">
        <v>92537.945492760395</v>
      </c>
      <c r="O664" s="32">
        <f t="shared" si="44"/>
        <v>87630.66635071089</v>
      </c>
      <c r="P664" s="32">
        <f t="shared" si="45"/>
        <v>89123.982082303526</v>
      </c>
      <c r="Q664" s="74"/>
    </row>
    <row r="665" spans="1:17" ht="15.6" customHeight="1">
      <c r="A665" s="36">
        <v>13</v>
      </c>
      <c r="B665" s="1">
        <v>9</v>
      </c>
      <c r="C665" s="36">
        <v>5</v>
      </c>
      <c r="D665" s="36" t="str">
        <f t="shared" si="46"/>
        <v>0230</v>
      </c>
      <c r="E665" s="36">
        <v>230</v>
      </c>
      <c r="F665" s="1" t="s">
        <v>437</v>
      </c>
      <c r="G665" s="1" t="s">
        <v>657</v>
      </c>
      <c r="H665" s="12">
        <v>801755</v>
      </c>
      <c r="I665" s="12">
        <v>789460</v>
      </c>
      <c r="J665" s="12">
        <v>768050</v>
      </c>
      <c r="K665" s="31">
        <v>805633</v>
      </c>
      <c r="L665" s="31">
        <v>824382</v>
      </c>
      <c r="M665" s="31">
        <v>854764</v>
      </c>
      <c r="N665" s="31">
        <v>781357</v>
      </c>
      <c r="O665" s="31">
        <f t="shared" si="44"/>
        <v>803027</v>
      </c>
      <c r="P665" s="31">
        <f t="shared" si="45"/>
        <v>868722</v>
      </c>
      <c r="Q665" s="74"/>
    </row>
    <row r="666" spans="1:17" ht="15.6" customHeight="1">
      <c r="A666" s="36">
        <v>12</v>
      </c>
      <c r="B666" s="1">
        <v>8</v>
      </c>
      <c r="C666" s="36">
        <v>4</v>
      </c>
      <c r="D666" s="36" t="str">
        <f t="shared" si="46"/>
        <v>0230</v>
      </c>
      <c r="E666" s="36">
        <v>230</v>
      </c>
      <c r="F666" s="1" t="s">
        <v>437</v>
      </c>
      <c r="G666" s="1" t="s">
        <v>970</v>
      </c>
      <c r="H666" s="12">
        <v>11.3</v>
      </c>
      <c r="I666" s="12">
        <v>11.3</v>
      </c>
      <c r="J666" s="12">
        <v>11.7</v>
      </c>
      <c r="K666" s="31">
        <v>11.5</v>
      </c>
      <c r="L666" s="31">
        <v>12.2</v>
      </c>
      <c r="M666" s="31">
        <v>12.2</v>
      </c>
      <c r="N666" s="31">
        <v>12.2</v>
      </c>
      <c r="O666" s="31">
        <f t="shared" si="44"/>
        <v>13.200000000000001</v>
      </c>
      <c r="P666" s="31">
        <f t="shared" si="45"/>
        <v>14.780000000000015</v>
      </c>
      <c r="Q666" s="74"/>
    </row>
    <row r="667" spans="1:17" s="10" customFormat="1" ht="21" customHeight="1">
      <c r="A667" s="36">
        <v>14</v>
      </c>
      <c r="B667" s="21">
        <v>10</v>
      </c>
      <c r="C667" s="35">
        <v>6</v>
      </c>
      <c r="D667" s="35" t="str">
        <f t="shared" si="46"/>
        <v>0230</v>
      </c>
      <c r="E667" s="35">
        <v>230</v>
      </c>
      <c r="F667" s="21" t="s">
        <v>437</v>
      </c>
      <c r="G667" s="21" t="s">
        <v>653</v>
      </c>
      <c r="H667" s="13">
        <v>70951.769911504423</v>
      </c>
      <c r="I667" s="13">
        <v>69863.716814159285</v>
      </c>
      <c r="J667" s="13">
        <v>65645.299145299155</v>
      </c>
      <c r="K667" s="32">
        <v>70055.043478260865</v>
      </c>
      <c r="L667" s="32">
        <v>67572.295081967211</v>
      </c>
      <c r="M667" s="32">
        <v>70062.62295081967</v>
      </c>
      <c r="N667" s="32">
        <v>64045.655737704925</v>
      </c>
      <c r="O667" s="32">
        <f t="shared" si="44"/>
        <v>60835.378787878784</v>
      </c>
      <c r="P667" s="32">
        <f t="shared" si="45"/>
        <v>58776.860622462729</v>
      </c>
      <c r="Q667" s="74"/>
    </row>
    <row r="668" spans="1:17" ht="15.6" customHeight="1">
      <c r="A668" s="36">
        <v>13</v>
      </c>
      <c r="B668" s="1">
        <v>9</v>
      </c>
      <c r="C668" s="36">
        <v>5</v>
      </c>
      <c r="D668" s="36" t="str">
        <f t="shared" si="46"/>
        <v>0231</v>
      </c>
      <c r="E668" s="36">
        <v>231</v>
      </c>
      <c r="F668" s="1" t="s">
        <v>439</v>
      </c>
      <c r="G668" s="1" t="s">
        <v>657</v>
      </c>
      <c r="H668" s="12">
        <v>14712685.020000001</v>
      </c>
      <c r="I668" s="12">
        <v>15351347.709999999</v>
      </c>
      <c r="J668" s="12">
        <v>16171315.109999999</v>
      </c>
      <c r="K668" s="31">
        <v>16618078.560000002</v>
      </c>
      <c r="L668" s="31">
        <v>16621060.659999998</v>
      </c>
      <c r="M668" s="31">
        <v>16491237.959999999</v>
      </c>
      <c r="N668" s="31">
        <v>15547591.52</v>
      </c>
      <c r="O668" s="31">
        <f t="shared" si="44"/>
        <v>16730422.17</v>
      </c>
      <c r="P668" s="31">
        <f t="shared" si="45"/>
        <v>17538124.190000001</v>
      </c>
      <c r="Q668" s="74"/>
    </row>
    <row r="669" spans="1:17" ht="15.6" customHeight="1">
      <c r="A669" s="36">
        <v>12</v>
      </c>
      <c r="B669" s="1">
        <v>8</v>
      </c>
      <c r="C669" s="36">
        <v>4</v>
      </c>
      <c r="D669" s="36" t="str">
        <f t="shared" si="46"/>
        <v>0231</v>
      </c>
      <c r="E669" s="36">
        <v>231</v>
      </c>
      <c r="F669" s="1" t="s">
        <v>439</v>
      </c>
      <c r="G669" s="1" t="s">
        <v>970</v>
      </c>
      <c r="H669" s="12">
        <v>194.8</v>
      </c>
      <c r="I669" s="12">
        <v>198.7</v>
      </c>
      <c r="J669" s="12">
        <v>204.8</v>
      </c>
      <c r="K669" s="31">
        <v>198.3</v>
      </c>
      <c r="L669" s="31">
        <v>201.6</v>
      </c>
      <c r="M669" s="31">
        <v>190.1</v>
      </c>
      <c r="N669" s="31">
        <v>186</v>
      </c>
      <c r="O669" s="31">
        <f t="shared" si="44"/>
        <v>180.1</v>
      </c>
      <c r="P669" s="31">
        <f t="shared" si="45"/>
        <v>192.86199999999877</v>
      </c>
      <c r="Q669" s="74"/>
    </row>
    <row r="670" spans="1:17" s="10" customFormat="1" ht="21" customHeight="1">
      <c r="A670" s="36">
        <v>14</v>
      </c>
      <c r="B670" s="21">
        <v>10</v>
      </c>
      <c r="C670" s="35">
        <v>6</v>
      </c>
      <c r="D670" s="35" t="str">
        <f t="shared" si="46"/>
        <v>0231</v>
      </c>
      <c r="E670" s="35">
        <v>231</v>
      </c>
      <c r="F670" s="21" t="s">
        <v>439</v>
      </c>
      <c r="G670" s="21" t="s">
        <v>653</v>
      </c>
      <c r="H670" s="13">
        <v>75527.130492813143</v>
      </c>
      <c r="I670" s="13">
        <v>77258.921540010066</v>
      </c>
      <c r="J670" s="13">
        <v>78961.499560546872</v>
      </c>
      <c r="K670" s="32">
        <v>83802.715885022699</v>
      </c>
      <c r="L670" s="32">
        <v>82445.737400793645</v>
      </c>
      <c r="M670" s="32">
        <v>86750.331194108367</v>
      </c>
      <c r="N670" s="32">
        <v>83589.201720430108</v>
      </c>
      <c r="O670" s="32">
        <f t="shared" si="44"/>
        <v>92895.181399222653</v>
      </c>
      <c r="P670" s="32">
        <f t="shared" si="45"/>
        <v>90936.131482615092</v>
      </c>
      <c r="Q670" s="74"/>
    </row>
    <row r="671" spans="1:17" ht="15.6" customHeight="1">
      <c r="A671" s="36">
        <v>13</v>
      </c>
      <c r="B671" s="1">
        <v>9</v>
      </c>
      <c r="C671" s="36">
        <v>5</v>
      </c>
      <c r="D671" s="36" t="str">
        <f t="shared" si="46"/>
        <v>0745</v>
      </c>
      <c r="E671" s="36">
        <v>745</v>
      </c>
      <c r="F671" s="1" t="s">
        <v>441</v>
      </c>
      <c r="G671" s="1" t="s">
        <v>657</v>
      </c>
      <c r="H671" s="12">
        <v>15551134.609999999</v>
      </c>
      <c r="I671" s="12">
        <v>15352513</v>
      </c>
      <c r="J671" s="12">
        <v>15323420</v>
      </c>
      <c r="K671" s="31">
        <v>15124336</v>
      </c>
      <c r="L671" s="31">
        <v>15192569</v>
      </c>
      <c r="M671" s="31">
        <v>14701443</v>
      </c>
      <c r="N671" s="31">
        <v>14664542</v>
      </c>
      <c r="O671" s="31">
        <f t="shared" si="44"/>
        <v>15004684</v>
      </c>
      <c r="P671" s="31">
        <f t="shared" si="45"/>
        <v>15264915</v>
      </c>
      <c r="Q671" s="74"/>
    </row>
    <row r="672" spans="1:17" ht="15.6" customHeight="1">
      <c r="A672" s="36">
        <v>12</v>
      </c>
      <c r="B672" s="1">
        <v>8</v>
      </c>
      <c r="C672" s="36">
        <v>4</v>
      </c>
      <c r="D672" s="36" t="str">
        <f t="shared" si="46"/>
        <v>0745</v>
      </c>
      <c r="E672" s="36">
        <v>745</v>
      </c>
      <c r="F672" s="1" t="s">
        <v>441</v>
      </c>
      <c r="G672" s="1" t="s">
        <v>970</v>
      </c>
      <c r="H672" s="12">
        <v>217.4</v>
      </c>
      <c r="I672" s="12">
        <v>210.3</v>
      </c>
      <c r="J672" s="12">
        <v>203.4</v>
      </c>
      <c r="K672" s="31">
        <v>195.3</v>
      </c>
      <c r="L672" s="31">
        <v>199.9</v>
      </c>
      <c r="M672" s="31">
        <v>194.9</v>
      </c>
      <c r="N672" s="31">
        <v>181.2</v>
      </c>
      <c r="O672" s="31">
        <f t="shared" si="44"/>
        <v>185.3</v>
      </c>
      <c r="P672" s="31">
        <f t="shared" si="45"/>
        <v>186.18599999999992</v>
      </c>
      <c r="Q672" s="74"/>
    </row>
    <row r="673" spans="1:17" s="10" customFormat="1" ht="21" customHeight="1">
      <c r="A673" s="36">
        <v>14</v>
      </c>
      <c r="B673" s="21">
        <v>10</v>
      </c>
      <c r="C673" s="35">
        <v>6</v>
      </c>
      <c r="D673" s="35" t="str">
        <f t="shared" si="46"/>
        <v>0745</v>
      </c>
      <c r="E673" s="35">
        <v>745</v>
      </c>
      <c r="F673" s="21" t="s">
        <v>441</v>
      </c>
      <c r="G673" s="21" t="s">
        <v>653</v>
      </c>
      <c r="H673" s="13">
        <v>71532.357911683532</v>
      </c>
      <c r="I673" s="13">
        <v>73002.914883499761</v>
      </c>
      <c r="J673" s="13">
        <v>75336.38151425762</v>
      </c>
      <c r="K673" s="32">
        <v>77441.556579621087</v>
      </c>
      <c r="L673" s="32">
        <v>76000.845422711354</v>
      </c>
      <c r="M673" s="32">
        <v>75430.697793740372</v>
      </c>
      <c r="N673" s="32">
        <v>80930.143487858732</v>
      </c>
      <c r="O673" s="32">
        <f t="shared" si="44"/>
        <v>80975.089044792228</v>
      </c>
      <c r="P673" s="32">
        <f t="shared" si="45"/>
        <v>81987.448035835172</v>
      </c>
      <c r="Q673" s="74"/>
    </row>
    <row r="674" spans="1:17" ht="15.6" customHeight="1">
      <c r="A674" s="36">
        <v>13</v>
      </c>
      <c r="B674" s="1">
        <v>9</v>
      </c>
      <c r="C674" s="36">
        <v>5</v>
      </c>
      <c r="D674" s="36" t="str">
        <f t="shared" si="46"/>
        <v>0234</v>
      </c>
      <c r="E674" s="36">
        <v>234</v>
      </c>
      <c r="F674" s="1" t="s">
        <v>443</v>
      </c>
      <c r="G674" s="1" t="s">
        <v>657</v>
      </c>
      <c r="H674" s="12">
        <v>656581</v>
      </c>
      <c r="I674" s="12">
        <v>649170</v>
      </c>
      <c r="J674" s="12">
        <v>619981</v>
      </c>
      <c r="K674" s="31">
        <v>638423</v>
      </c>
      <c r="L674" s="31">
        <v>586332</v>
      </c>
      <c r="M674" s="31">
        <v>510198</v>
      </c>
      <c r="N674" s="31">
        <v>642495</v>
      </c>
      <c r="O674" s="31">
        <f t="shared" si="44"/>
        <v>656908</v>
      </c>
      <c r="P674" s="31">
        <f t="shared" si="45"/>
        <v>710393</v>
      </c>
      <c r="Q674" s="74"/>
    </row>
    <row r="675" spans="1:17" ht="15.6" customHeight="1">
      <c r="A675" s="36">
        <v>12</v>
      </c>
      <c r="B675" s="1">
        <v>8</v>
      </c>
      <c r="C675" s="36">
        <v>4</v>
      </c>
      <c r="D675" s="36" t="str">
        <f t="shared" si="46"/>
        <v>0234</v>
      </c>
      <c r="E675" s="36">
        <v>234</v>
      </c>
      <c r="F675" s="1" t="s">
        <v>443</v>
      </c>
      <c r="G675" s="1" t="s">
        <v>970</v>
      </c>
      <c r="H675" s="12">
        <v>9.8000000000000007</v>
      </c>
      <c r="I675" s="12">
        <v>10.1</v>
      </c>
      <c r="J675" s="12">
        <v>11.5</v>
      </c>
      <c r="K675" s="31">
        <v>11.3</v>
      </c>
      <c r="L675" s="31">
        <v>10.8</v>
      </c>
      <c r="M675" s="31">
        <v>13</v>
      </c>
      <c r="N675" s="31">
        <v>13</v>
      </c>
      <c r="O675" s="31">
        <f t="shared" si="44"/>
        <v>11.700000000000001</v>
      </c>
      <c r="P675" s="31">
        <f t="shared" si="45"/>
        <v>8.5000000000000036</v>
      </c>
      <c r="Q675" s="74"/>
    </row>
    <row r="676" spans="1:17" s="10" customFormat="1" ht="21" customHeight="1">
      <c r="A676" s="36">
        <v>14</v>
      </c>
      <c r="B676" s="21">
        <v>10</v>
      </c>
      <c r="C676" s="35">
        <v>6</v>
      </c>
      <c r="D676" s="35" t="str">
        <f t="shared" si="46"/>
        <v>0234</v>
      </c>
      <c r="E676" s="35">
        <v>234</v>
      </c>
      <c r="F676" s="21" t="s">
        <v>443</v>
      </c>
      <c r="G676" s="21" t="s">
        <v>653</v>
      </c>
      <c r="H676" s="13">
        <v>66998.061224489793</v>
      </c>
      <c r="I676" s="13">
        <v>64274.257425742573</v>
      </c>
      <c r="J676" s="13">
        <v>53911.391304347824</v>
      </c>
      <c r="K676" s="32">
        <v>56497.610619469022</v>
      </c>
      <c r="L676" s="32">
        <v>54290</v>
      </c>
      <c r="M676" s="32">
        <v>39246</v>
      </c>
      <c r="N676" s="32">
        <v>49422.692307692305</v>
      </c>
      <c r="O676" s="32">
        <f t="shared" si="44"/>
        <v>56145.982905982899</v>
      </c>
      <c r="P676" s="32">
        <f t="shared" si="45"/>
        <v>83575.647058823495</v>
      </c>
      <c r="Q676" s="74"/>
    </row>
    <row r="677" spans="1:17" ht="15.6" customHeight="1">
      <c r="A677" s="36">
        <v>13</v>
      </c>
      <c r="B677" s="1">
        <v>9</v>
      </c>
      <c r="C677" s="36">
        <v>5</v>
      </c>
      <c r="D677" s="36" t="str">
        <f t="shared" si="46"/>
        <v>0750</v>
      </c>
      <c r="E677" s="36">
        <v>750</v>
      </c>
      <c r="F677" s="1" t="s">
        <v>445</v>
      </c>
      <c r="G677" s="1" t="s">
        <v>657</v>
      </c>
      <c r="H677" s="12">
        <v>4715049</v>
      </c>
      <c r="I677" s="12">
        <v>4858795</v>
      </c>
      <c r="J677" s="12">
        <v>5324209</v>
      </c>
      <c r="K677" s="31">
        <v>4426159.0799999991</v>
      </c>
      <c r="L677" s="31">
        <v>4092166.8799999994</v>
      </c>
      <c r="M677" s="31">
        <v>4064108.1500000004</v>
      </c>
      <c r="N677" s="31">
        <v>4107098.3200000003</v>
      </c>
      <c r="O677" s="31">
        <f t="shared" si="44"/>
        <v>4398123.2399999993</v>
      </c>
      <c r="P677" s="31">
        <f t="shared" si="45"/>
        <v>4208312</v>
      </c>
      <c r="Q677" s="74"/>
    </row>
    <row r="678" spans="1:17" ht="15.6" customHeight="1">
      <c r="A678" s="36">
        <v>12</v>
      </c>
      <c r="B678" s="1">
        <v>8</v>
      </c>
      <c r="C678" s="36">
        <v>4</v>
      </c>
      <c r="D678" s="36" t="str">
        <f t="shared" si="46"/>
        <v>0750</v>
      </c>
      <c r="E678" s="36">
        <v>750</v>
      </c>
      <c r="F678" s="1" t="s">
        <v>445</v>
      </c>
      <c r="G678" s="1" t="s">
        <v>970</v>
      </c>
      <c r="H678" s="12">
        <v>87.7</v>
      </c>
      <c r="I678" s="12">
        <v>86.2</v>
      </c>
      <c r="J678" s="12">
        <v>85.4</v>
      </c>
      <c r="K678" s="31">
        <v>74</v>
      </c>
      <c r="L678" s="31">
        <v>61</v>
      </c>
      <c r="M678" s="31">
        <v>59.8</v>
      </c>
      <c r="N678" s="31">
        <v>60.6</v>
      </c>
      <c r="O678" s="31">
        <f t="shared" si="44"/>
        <v>55.2</v>
      </c>
      <c r="P678" s="31">
        <f t="shared" si="45"/>
        <v>57.563000000000152</v>
      </c>
      <c r="Q678" s="74"/>
    </row>
    <row r="679" spans="1:17" s="10" customFormat="1" ht="21" customHeight="1">
      <c r="A679" s="36">
        <v>14</v>
      </c>
      <c r="B679" s="21">
        <v>10</v>
      </c>
      <c r="C679" s="35">
        <v>6</v>
      </c>
      <c r="D679" s="35" t="str">
        <f t="shared" si="46"/>
        <v>0750</v>
      </c>
      <c r="E679" s="35">
        <v>750</v>
      </c>
      <c r="F679" s="21" t="s">
        <v>445</v>
      </c>
      <c r="G679" s="21" t="s">
        <v>653</v>
      </c>
      <c r="H679" s="13">
        <v>53763.38654503991</v>
      </c>
      <c r="I679" s="13">
        <v>56366.531322505798</v>
      </c>
      <c r="J679" s="13">
        <v>62344.367681498828</v>
      </c>
      <c r="K679" s="32">
        <v>59812.960540540531</v>
      </c>
      <c r="L679" s="32">
        <v>67084.702950819657</v>
      </c>
      <c r="M679" s="32">
        <v>67961.674749163896</v>
      </c>
      <c r="N679" s="32">
        <v>67773.899669966995</v>
      </c>
      <c r="O679" s="32">
        <f t="shared" si="44"/>
        <v>79676.145652173902</v>
      </c>
      <c r="P679" s="32">
        <f t="shared" si="45"/>
        <v>73107.933915883274</v>
      </c>
      <c r="Q679" s="74"/>
    </row>
    <row r="680" spans="1:17" ht="15.6" customHeight="1">
      <c r="A680" s="36">
        <v>13</v>
      </c>
      <c r="B680" s="1">
        <v>9</v>
      </c>
      <c r="C680" s="36">
        <v>5</v>
      </c>
      <c r="D680" s="36" t="str">
        <f t="shared" si="46"/>
        <v>0236</v>
      </c>
      <c r="E680" s="36">
        <v>236</v>
      </c>
      <c r="F680" s="1" t="s">
        <v>447</v>
      </c>
      <c r="G680" s="1" t="s">
        <v>657</v>
      </c>
      <c r="H680" s="12">
        <v>31392932</v>
      </c>
      <c r="I680" s="12">
        <v>32623123</v>
      </c>
      <c r="J680" s="12">
        <v>33160232</v>
      </c>
      <c r="K680" s="31">
        <v>31474131</v>
      </c>
      <c r="L680" s="31">
        <v>32188013</v>
      </c>
      <c r="M680" s="31">
        <v>32208324</v>
      </c>
      <c r="N680" s="31">
        <v>32608948</v>
      </c>
      <c r="O680" s="31">
        <f t="shared" si="44"/>
        <v>35048956</v>
      </c>
      <c r="P680" s="31">
        <f t="shared" si="45"/>
        <v>37046971</v>
      </c>
      <c r="Q680" s="74"/>
    </row>
    <row r="681" spans="1:17" ht="15.6" customHeight="1">
      <c r="A681" s="36">
        <v>12</v>
      </c>
      <c r="B681" s="1">
        <v>8</v>
      </c>
      <c r="C681" s="36">
        <v>4</v>
      </c>
      <c r="D681" s="36" t="str">
        <f t="shared" si="46"/>
        <v>0236</v>
      </c>
      <c r="E681" s="36">
        <v>236</v>
      </c>
      <c r="F681" s="1" t="s">
        <v>447</v>
      </c>
      <c r="G681" s="1" t="s">
        <v>970</v>
      </c>
      <c r="H681" s="12">
        <v>486.6</v>
      </c>
      <c r="I681" s="12">
        <v>462</v>
      </c>
      <c r="J681" s="12">
        <v>466.7</v>
      </c>
      <c r="K681" s="31">
        <v>463.3</v>
      </c>
      <c r="L681" s="31">
        <v>489.9</v>
      </c>
      <c r="M681" s="31">
        <v>491.1</v>
      </c>
      <c r="N681" s="31">
        <v>486.1</v>
      </c>
      <c r="O681" s="31">
        <f t="shared" si="44"/>
        <v>511.6</v>
      </c>
      <c r="P681" s="31">
        <f t="shared" si="45"/>
        <v>519.85499999999354</v>
      </c>
      <c r="Q681" s="74"/>
    </row>
    <row r="682" spans="1:17" s="10" customFormat="1" ht="21" customHeight="1">
      <c r="A682" s="36">
        <v>14</v>
      </c>
      <c r="B682" s="21">
        <v>10</v>
      </c>
      <c r="C682" s="35">
        <v>6</v>
      </c>
      <c r="D682" s="35" t="str">
        <f t="shared" si="46"/>
        <v>0236</v>
      </c>
      <c r="E682" s="35">
        <v>236</v>
      </c>
      <c r="F682" s="21" t="s">
        <v>447</v>
      </c>
      <c r="G682" s="21" t="s">
        <v>653</v>
      </c>
      <c r="H682" s="13">
        <v>64514.86230990546</v>
      </c>
      <c r="I682" s="13">
        <v>70612.820346320354</v>
      </c>
      <c r="J682" s="13">
        <v>71052.564816798797</v>
      </c>
      <c r="K682" s="32">
        <v>67934.666522771426</v>
      </c>
      <c r="L682" s="32">
        <v>65703.231271688099</v>
      </c>
      <c r="M682" s="32">
        <v>65584.043982895542</v>
      </c>
      <c r="N682" s="32">
        <v>67082.797778234934</v>
      </c>
      <c r="O682" s="32">
        <f t="shared" si="44"/>
        <v>68508.514464425331</v>
      </c>
      <c r="P682" s="32">
        <f t="shared" si="45"/>
        <v>71264.046705332177</v>
      </c>
      <c r="Q682" s="74"/>
    </row>
    <row r="683" spans="1:17" ht="15.6" customHeight="1">
      <c r="A683" s="36">
        <v>13</v>
      </c>
      <c r="B683" s="1">
        <v>9</v>
      </c>
      <c r="C683" s="36">
        <v>5</v>
      </c>
      <c r="D683" s="36" t="str">
        <f t="shared" si="46"/>
        <v>0238</v>
      </c>
      <c r="E683" s="36">
        <v>238</v>
      </c>
      <c r="F683" s="1" t="s">
        <v>449</v>
      </c>
      <c r="G683" s="1" t="s">
        <v>657</v>
      </c>
      <c r="H683" s="12">
        <v>3558246.69</v>
      </c>
      <c r="I683" s="12">
        <v>3621079.73</v>
      </c>
      <c r="J683" s="12">
        <v>3691398.89</v>
      </c>
      <c r="K683" s="31">
        <v>3861101.91</v>
      </c>
      <c r="L683" s="31">
        <v>4110369.16</v>
      </c>
      <c r="M683" s="31">
        <v>4285522</v>
      </c>
      <c r="N683" s="31">
        <v>3675171</v>
      </c>
      <c r="O683" s="31">
        <f t="shared" si="44"/>
        <v>4105980.88</v>
      </c>
      <c r="P683" s="31">
        <f t="shared" si="45"/>
        <v>4537250</v>
      </c>
      <c r="Q683" s="74"/>
    </row>
    <row r="684" spans="1:17" ht="15.6" customHeight="1">
      <c r="A684" s="36">
        <v>12</v>
      </c>
      <c r="B684" s="1">
        <v>8</v>
      </c>
      <c r="C684" s="36">
        <v>4</v>
      </c>
      <c r="D684" s="36" t="str">
        <f t="shared" si="46"/>
        <v>0238</v>
      </c>
      <c r="E684" s="36">
        <v>238</v>
      </c>
      <c r="F684" s="1" t="s">
        <v>449</v>
      </c>
      <c r="G684" s="1" t="s">
        <v>970</v>
      </c>
      <c r="H684" s="12">
        <v>51.4</v>
      </c>
      <c r="I684" s="12">
        <v>51</v>
      </c>
      <c r="J684" s="12">
        <v>44.1</v>
      </c>
      <c r="K684" s="31">
        <v>48.3</v>
      </c>
      <c r="L684" s="31">
        <v>54</v>
      </c>
      <c r="M684" s="31">
        <v>52</v>
      </c>
      <c r="N684" s="31">
        <v>44.2</v>
      </c>
      <c r="O684" s="31">
        <f t="shared" si="44"/>
        <v>47.4</v>
      </c>
      <c r="P684" s="31">
        <f t="shared" si="45"/>
        <v>50.994999999999905</v>
      </c>
      <c r="Q684" s="74"/>
    </row>
    <row r="685" spans="1:17" s="10" customFormat="1" ht="21" customHeight="1">
      <c r="A685" s="36">
        <v>14</v>
      </c>
      <c r="B685" s="21">
        <v>10</v>
      </c>
      <c r="C685" s="35">
        <v>6</v>
      </c>
      <c r="D685" s="35" t="str">
        <f t="shared" si="46"/>
        <v>0238</v>
      </c>
      <c r="E685" s="35">
        <v>238</v>
      </c>
      <c r="F685" s="21" t="s">
        <v>449</v>
      </c>
      <c r="G685" s="21" t="s">
        <v>653</v>
      </c>
      <c r="H685" s="13">
        <v>69226.589299610889</v>
      </c>
      <c r="I685" s="13">
        <v>71001.563333333339</v>
      </c>
      <c r="J685" s="13">
        <v>83705.190249433101</v>
      </c>
      <c r="K685" s="32">
        <v>79939.998136645969</v>
      </c>
      <c r="L685" s="32">
        <v>76117.94740740741</v>
      </c>
      <c r="M685" s="32">
        <v>82413.88461538461</v>
      </c>
      <c r="N685" s="32">
        <v>83148.665158371034</v>
      </c>
      <c r="O685" s="32">
        <f t="shared" si="44"/>
        <v>86624.069198312238</v>
      </c>
      <c r="P685" s="32">
        <f t="shared" si="45"/>
        <v>88974.409255809558</v>
      </c>
      <c r="Q685" s="74"/>
    </row>
    <row r="686" spans="1:17" ht="15.6" customHeight="1">
      <c r="A686" s="36">
        <v>13</v>
      </c>
      <c r="B686" s="1">
        <v>9</v>
      </c>
      <c r="C686" s="36">
        <v>5</v>
      </c>
      <c r="D686" s="36" t="str">
        <f t="shared" si="46"/>
        <v>0239</v>
      </c>
      <c r="E686" s="36">
        <v>239</v>
      </c>
      <c r="F686" s="1" t="s">
        <v>451</v>
      </c>
      <c r="G686" s="1" t="s">
        <v>657</v>
      </c>
      <c r="H686" s="12">
        <v>41136944.900000006</v>
      </c>
      <c r="I686" s="12">
        <v>42597055.270000003</v>
      </c>
      <c r="J686" s="12">
        <v>45247392</v>
      </c>
      <c r="K686" s="31">
        <v>45799992</v>
      </c>
      <c r="L686" s="31">
        <v>46809420.25</v>
      </c>
      <c r="M686" s="31">
        <v>48212863.189999998</v>
      </c>
      <c r="N686" s="31">
        <v>49018424.299999997</v>
      </c>
      <c r="O686" s="31">
        <f t="shared" si="44"/>
        <v>50816074.18</v>
      </c>
      <c r="P686" s="31">
        <f t="shared" si="45"/>
        <v>52247428.219999991</v>
      </c>
      <c r="Q686" s="74"/>
    </row>
    <row r="687" spans="1:17" ht="15.6" customHeight="1">
      <c r="A687" s="36">
        <v>12</v>
      </c>
      <c r="B687" s="1">
        <v>8</v>
      </c>
      <c r="C687" s="36">
        <v>4</v>
      </c>
      <c r="D687" s="36" t="str">
        <f t="shared" si="46"/>
        <v>0239</v>
      </c>
      <c r="E687" s="36">
        <v>239</v>
      </c>
      <c r="F687" s="1" t="s">
        <v>451</v>
      </c>
      <c r="G687" s="1" t="s">
        <v>970</v>
      </c>
      <c r="H687" s="12">
        <v>617.5</v>
      </c>
      <c r="I687" s="12">
        <v>630.20000000000005</v>
      </c>
      <c r="J687" s="12">
        <v>642.20000000000005</v>
      </c>
      <c r="K687" s="31">
        <v>638.20000000000005</v>
      </c>
      <c r="L687" s="31">
        <v>640.9</v>
      </c>
      <c r="M687" s="31">
        <v>633.70000000000005</v>
      </c>
      <c r="N687" s="31">
        <v>633.70000000000005</v>
      </c>
      <c r="O687" s="31">
        <f t="shared" si="44"/>
        <v>626.1</v>
      </c>
      <c r="P687" s="31">
        <f t="shared" si="45"/>
        <v>639.68199999999831</v>
      </c>
      <c r="Q687" s="74"/>
    </row>
    <row r="688" spans="1:17" s="10" customFormat="1" ht="21" customHeight="1">
      <c r="A688" s="36">
        <v>14</v>
      </c>
      <c r="B688" s="21">
        <v>10</v>
      </c>
      <c r="C688" s="35">
        <v>6</v>
      </c>
      <c r="D688" s="35" t="str">
        <f t="shared" si="46"/>
        <v>0239</v>
      </c>
      <c r="E688" s="35">
        <v>239</v>
      </c>
      <c r="F688" s="21" t="s">
        <v>451</v>
      </c>
      <c r="G688" s="21" t="s">
        <v>653</v>
      </c>
      <c r="H688" s="13">
        <v>66618.534251012155</v>
      </c>
      <c r="I688" s="13">
        <v>67592.915376071091</v>
      </c>
      <c r="J688" s="13">
        <v>70456.8545624416</v>
      </c>
      <c r="K688" s="32">
        <v>71764.32466311501</v>
      </c>
      <c r="L688" s="32">
        <v>73037.010844125456</v>
      </c>
      <c r="M688" s="32">
        <v>76081.526258481928</v>
      </c>
      <c r="N688" s="32">
        <v>77352.72889379831</v>
      </c>
      <c r="O688" s="32">
        <f t="shared" si="44"/>
        <v>81162.872033221531</v>
      </c>
      <c r="P688" s="32">
        <f t="shared" si="45"/>
        <v>81677.189947505365</v>
      </c>
      <c r="Q688" s="74"/>
    </row>
    <row r="689" spans="1:17" ht="15.6" customHeight="1">
      <c r="A689" s="36">
        <v>13</v>
      </c>
      <c r="B689" s="1">
        <v>9</v>
      </c>
      <c r="C689" s="36">
        <v>5</v>
      </c>
      <c r="D689" s="36" t="str">
        <f t="shared" si="46"/>
        <v>0240</v>
      </c>
      <c r="E689" s="36">
        <v>240</v>
      </c>
      <c r="F689" s="1" t="s">
        <v>453</v>
      </c>
      <c r="G689" s="1" t="s">
        <v>657</v>
      </c>
      <c r="H689" s="12">
        <v>1304161.99</v>
      </c>
      <c r="I689" s="12">
        <v>1194169.1200000001</v>
      </c>
      <c r="J689" s="12">
        <v>1309979.8299999998</v>
      </c>
      <c r="K689" s="31">
        <v>1345547.35</v>
      </c>
      <c r="L689" s="31">
        <v>1429941.11</v>
      </c>
      <c r="M689" s="31">
        <v>1505634.0699999998</v>
      </c>
      <c r="N689" s="31">
        <v>1555935.9100000001</v>
      </c>
      <c r="O689" s="31">
        <f t="shared" si="44"/>
        <v>1583862.88</v>
      </c>
      <c r="P689" s="31">
        <f t="shared" si="45"/>
        <v>1708675</v>
      </c>
      <c r="Q689" s="74"/>
    </row>
    <row r="690" spans="1:17" ht="15.6" customHeight="1">
      <c r="A690" s="36">
        <v>12</v>
      </c>
      <c r="B690" s="1">
        <v>8</v>
      </c>
      <c r="C690" s="36">
        <v>4</v>
      </c>
      <c r="D690" s="36" t="str">
        <f t="shared" si="46"/>
        <v>0240</v>
      </c>
      <c r="E690" s="36">
        <v>240</v>
      </c>
      <c r="F690" s="1" t="s">
        <v>453</v>
      </c>
      <c r="G690" s="1" t="s">
        <v>970</v>
      </c>
      <c r="H690" s="12">
        <v>18.2</v>
      </c>
      <c r="I690" s="12">
        <v>17.3</v>
      </c>
      <c r="J690" s="12">
        <v>17.399999999999999</v>
      </c>
      <c r="K690" s="31">
        <v>18.3</v>
      </c>
      <c r="L690" s="31">
        <v>18.3</v>
      </c>
      <c r="M690" s="31">
        <v>17.3</v>
      </c>
      <c r="N690" s="31">
        <v>19.3</v>
      </c>
      <c r="O690" s="31" t="str">
        <f t="shared" si="44"/>
        <v>-</v>
      </c>
      <c r="P690" s="31">
        <f t="shared" si="45"/>
        <v>18.899999999999981</v>
      </c>
      <c r="Q690" s="74"/>
    </row>
    <row r="691" spans="1:17" s="10" customFormat="1" ht="21" customHeight="1">
      <c r="A691" s="36">
        <v>14</v>
      </c>
      <c r="B691" s="21">
        <v>10</v>
      </c>
      <c r="C691" s="35">
        <v>6</v>
      </c>
      <c r="D691" s="35" t="str">
        <f t="shared" si="46"/>
        <v>0240</v>
      </c>
      <c r="E691" s="35">
        <v>240</v>
      </c>
      <c r="F691" s="21" t="s">
        <v>453</v>
      </c>
      <c r="G691" s="21" t="s">
        <v>653</v>
      </c>
      <c r="H691" s="13">
        <v>71657.252197802198</v>
      </c>
      <c r="I691" s="13">
        <v>69027.11676300579</v>
      </c>
      <c r="J691" s="13">
        <v>75286.197126436775</v>
      </c>
      <c r="K691" s="32">
        <v>73527.177595628411</v>
      </c>
      <c r="L691" s="32">
        <v>78138.858469945364</v>
      </c>
      <c r="M691" s="32">
        <v>87030.871098265881</v>
      </c>
      <c r="N691" s="32">
        <v>80618.440932642494</v>
      </c>
      <c r="O691" s="32" t="str">
        <f t="shared" si="44"/>
        <v>-</v>
      </c>
      <c r="P691" s="32">
        <f t="shared" si="45"/>
        <v>90406.084656084742</v>
      </c>
      <c r="Q691" s="74"/>
    </row>
    <row r="692" spans="1:17" ht="15.6" customHeight="1">
      <c r="A692" s="36">
        <v>13</v>
      </c>
      <c r="B692" s="1">
        <v>9</v>
      </c>
      <c r="C692" s="36">
        <v>5</v>
      </c>
      <c r="D692" s="36" t="str">
        <f t="shared" si="46"/>
        <v>0242</v>
      </c>
      <c r="E692" s="36">
        <v>242</v>
      </c>
      <c r="F692" s="1" t="s">
        <v>455</v>
      </c>
      <c r="G692" s="1" t="s">
        <v>657</v>
      </c>
      <c r="H692" s="12">
        <v>1513916.0499999998</v>
      </c>
      <c r="I692" s="12">
        <v>1501219.94</v>
      </c>
      <c r="J692" s="12">
        <v>1769336.1</v>
      </c>
      <c r="K692" s="31">
        <v>1667186</v>
      </c>
      <c r="L692" s="31">
        <v>1712964</v>
      </c>
      <c r="M692" s="31" t="s">
        <v>1189</v>
      </c>
      <c r="N692" s="31" t="s">
        <v>1189</v>
      </c>
      <c r="O692" s="31" t="str">
        <f t="shared" si="44"/>
        <v>-</v>
      </c>
      <c r="P692" s="31">
        <f t="shared" si="45"/>
        <v>3087192.6300000004</v>
      </c>
      <c r="Q692" s="74"/>
    </row>
    <row r="693" spans="1:17" ht="15.6" customHeight="1">
      <c r="A693" s="36">
        <v>12</v>
      </c>
      <c r="B693" s="1">
        <v>8</v>
      </c>
      <c r="C693" s="36">
        <v>4</v>
      </c>
      <c r="D693" s="36" t="str">
        <f t="shared" si="46"/>
        <v>0242</v>
      </c>
      <c r="E693" s="36">
        <v>242</v>
      </c>
      <c r="F693" s="1" t="s">
        <v>455</v>
      </c>
      <c r="G693" s="1" t="s">
        <v>970</v>
      </c>
      <c r="H693" s="12">
        <v>19</v>
      </c>
      <c r="I693" s="12">
        <v>19.399999999999999</v>
      </c>
      <c r="J693" s="12">
        <v>19.600000000000001</v>
      </c>
      <c r="K693" s="31">
        <v>19.100000000000001</v>
      </c>
      <c r="L693" s="31">
        <v>18.399999999999999</v>
      </c>
      <c r="M693" s="31" t="s">
        <v>1189</v>
      </c>
      <c r="N693" s="31" t="s">
        <v>1189</v>
      </c>
      <c r="O693" s="31" t="str">
        <f t="shared" si="44"/>
        <v>-</v>
      </c>
      <c r="P693" s="31">
        <f t="shared" si="45"/>
        <v>22.299999999999983</v>
      </c>
      <c r="Q693" s="74"/>
    </row>
    <row r="694" spans="1:17" s="10" customFormat="1" ht="21" customHeight="1">
      <c r="A694" s="36">
        <v>14</v>
      </c>
      <c r="B694" s="21">
        <v>10</v>
      </c>
      <c r="C694" s="35">
        <v>6</v>
      </c>
      <c r="D694" s="35" t="str">
        <f t="shared" si="46"/>
        <v>0242</v>
      </c>
      <c r="E694" s="35">
        <v>242</v>
      </c>
      <c r="F694" s="21" t="s">
        <v>455</v>
      </c>
      <c r="G694" s="21" t="s">
        <v>653</v>
      </c>
      <c r="H694" s="13">
        <v>79679.792105263143</v>
      </c>
      <c r="I694" s="13">
        <v>77382.471134020627</v>
      </c>
      <c r="J694" s="13">
        <v>90272.25</v>
      </c>
      <c r="K694" s="32">
        <v>87287.225130890045</v>
      </c>
      <c r="L694" s="32">
        <v>93095.869565217392</v>
      </c>
      <c r="M694" s="32" t="s">
        <v>1189</v>
      </c>
      <c r="N694" s="32" t="s">
        <v>1189</v>
      </c>
      <c r="O694" s="32" t="str">
        <f t="shared" si="44"/>
        <v>-</v>
      </c>
      <c r="P694" s="32">
        <f t="shared" si="45"/>
        <v>138439.13139013466</v>
      </c>
      <c r="Q694" s="74"/>
    </row>
    <row r="695" spans="1:17" ht="15.6" customHeight="1">
      <c r="A695" s="36">
        <v>13</v>
      </c>
      <c r="B695" s="1">
        <v>9</v>
      </c>
      <c r="C695" s="36">
        <v>5</v>
      </c>
      <c r="D695" s="36" t="str">
        <f t="shared" si="46"/>
        <v>0753</v>
      </c>
      <c r="E695" s="36">
        <v>753</v>
      </c>
      <c r="F695" s="1" t="s">
        <v>457</v>
      </c>
      <c r="G695" s="1" t="s">
        <v>657</v>
      </c>
      <c r="H695" s="12">
        <v>12124117.770000003</v>
      </c>
      <c r="I695" s="12">
        <v>12187103.869999999</v>
      </c>
      <c r="J695" s="12">
        <v>11136146.870000001</v>
      </c>
      <c r="K695" s="31">
        <v>10466049.630000001</v>
      </c>
      <c r="L695" s="31">
        <v>10418246.790000001</v>
      </c>
      <c r="M695" s="31">
        <v>10675756.91</v>
      </c>
      <c r="N695" s="31">
        <v>11108223.73</v>
      </c>
      <c r="O695" s="31">
        <f t="shared" si="44"/>
        <v>11386688.92</v>
      </c>
      <c r="P695" s="31">
        <f t="shared" si="45"/>
        <v>11866577.409999998</v>
      </c>
      <c r="Q695" s="74"/>
    </row>
    <row r="696" spans="1:17" ht="15.6" customHeight="1">
      <c r="A696" s="36">
        <v>12</v>
      </c>
      <c r="B696" s="1">
        <v>8</v>
      </c>
      <c r="C696" s="36">
        <v>4</v>
      </c>
      <c r="D696" s="36" t="str">
        <f t="shared" si="46"/>
        <v>0753</v>
      </c>
      <c r="E696" s="36">
        <v>753</v>
      </c>
      <c r="F696" s="1" t="s">
        <v>457</v>
      </c>
      <c r="G696" s="1" t="s">
        <v>970</v>
      </c>
      <c r="H696" s="12">
        <v>166.9</v>
      </c>
      <c r="I696" s="12">
        <v>162.19999999999999</v>
      </c>
      <c r="J696" s="12">
        <v>139.4</v>
      </c>
      <c r="K696" s="31">
        <v>147.5</v>
      </c>
      <c r="L696" s="31">
        <v>140.6</v>
      </c>
      <c r="M696" s="31">
        <v>142</v>
      </c>
      <c r="N696" s="31">
        <v>140.80000000000001</v>
      </c>
      <c r="O696" s="31">
        <f t="shared" si="44"/>
        <v>145.6</v>
      </c>
      <c r="P696" s="31">
        <f t="shared" si="45"/>
        <v>148.09999999999971</v>
      </c>
      <c r="Q696" s="74"/>
    </row>
    <row r="697" spans="1:17" s="10" customFormat="1" ht="21" customHeight="1">
      <c r="A697" s="36">
        <v>14</v>
      </c>
      <c r="B697" s="21">
        <v>10</v>
      </c>
      <c r="C697" s="35">
        <v>6</v>
      </c>
      <c r="D697" s="35" t="str">
        <f t="shared" si="46"/>
        <v>0753</v>
      </c>
      <c r="E697" s="35">
        <v>753</v>
      </c>
      <c r="F697" s="21" t="s">
        <v>457</v>
      </c>
      <c r="G697" s="21" t="s">
        <v>653</v>
      </c>
      <c r="H697" s="13">
        <v>72643.006411024588</v>
      </c>
      <c r="I697" s="13">
        <v>75136.275400739833</v>
      </c>
      <c r="J697" s="13">
        <v>79886.275968436166</v>
      </c>
      <c r="K697" s="32">
        <v>70956.268677966102</v>
      </c>
      <c r="L697" s="32">
        <v>74098.483570412529</v>
      </c>
      <c r="M697" s="32">
        <v>75181.386690140847</v>
      </c>
      <c r="N697" s="32">
        <v>78893.634446022726</v>
      </c>
      <c r="O697" s="32">
        <f t="shared" si="44"/>
        <v>78205.281043956042</v>
      </c>
      <c r="P697" s="32">
        <f t="shared" si="45"/>
        <v>80125.438284942749</v>
      </c>
      <c r="Q697" s="74"/>
    </row>
    <row r="698" spans="1:17" ht="15.6" customHeight="1">
      <c r="A698" s="36">
        <v>13</v>
      </c>
      <c r="B698" s="1">
        <v>9</v>
      </c>
      <c r="C698" s="36">
        <v>5</v>
      </c>
      <c r="D698" s="36" t="str">
        <f t="shared" si="46"/>
        <v>0778</v>
      </c>
      <c r="E698" s="36">
        <v>778</v>
      </c>
      <c r="F698" s="1" t="s">
        <v>933</v>
      </c>
      <c r="G698" s="1" t="s">
        <v>657</v>
      </c>
      <c r="H698" s="12">
        <v>6343867</v>
      </c>
      <c r="I698" s="12">
        <v>6614381</v>
      </c>
      <c r="J698" s="12">
        <v>6558128</v>
      </c>
      <c r="K698" s="31">
        <v>6814270</v>
      </c>
      <c r="L698" s="31">
        <v>7002182.8600000003</v>
      </c>
      <c r="M698" s="31">
        <v>6670329.4000000004</v>
      </c>
      <c r="N698" s="31">
        <v>6964489.5299999993</v>
      </c>
      <c r="O698" s="31">
        <f t="shared" si="44"/>
        <v>6977701.8700000001</v>
      </c>
      <c r="P698" s="31">
        <f t="shared" si="45"/>
        <v>6809567.75</v>
      </c>
      <c r="Q698" s="74"/>
    </row>
    <row r="699" spans="1:17" ht="15.6" customHeight="1">
      <c r="A699" s="36">
        <v>12</v>
      </c>
      <c r="B699" s="1">
        <v>8</v>
      </c>
      <c r="C699" s="36">
        <v>4</v>
      </c>
      <c r="D699" s="36" t="str">
        <f t="shared" si="46"/>
        <v>0778</v>
      </c>
      <c r="E699" s="36">
        <v>778</v>
      </c>
      <c r="F699" s="1" t="s">
        <v>933</v>
      </c>
      <c r="G699" s="1" t="s">
        <v>970</v>
      </c>
      <c r="H699" s="12">
        <v>92.3</v>
      </c>
      <c r="I699" s="12">
        <v>100.4</v>
      </c>
      <c r="J699" s="12">
        <v>101.30199999999999</v>
      </c>
      <c r="K699" s="31">
        <v>104.2</v>
      </c>
      <c r="L699" s="31">
        <v>101.1</v>
      </c>
      <c r="M699" s="31">
        <v>99.9</v>
      </c>
      <c r="N699" s="31">
        <v>95.8</v>
      </c>
      <c r="O699" s="31">
        <f t="shared" si="44"/>
        <v>92.100000000000009</v>
      </c>
      <c r="P699" s="31">
        <f t="shared" si="45"/>
        <v>88.661999999999992</v>
      </c>
      <c r="Q699" s="74"/>
    </row>
    <row r="700" spans="1:17" s="10" customFormat="1" ht="21" customHeight="1">
      <c r="A700" s="36">
        <v>14</v>
      </c>
      <c r="B700" s="21">
        <v>10</v>
      </c>
      <c r="C700" s="35">
        <v>6</v>
      </c>
      <c r="D700" s="35" t="str">
        <f t="shared" si="46"/>
        <v>0778</v>
      </c>
      <c r="E700" s="35">
        <v>778</v>
      </c>
      <c r="F700" s="21" t="s">
        <v>933</v>
      </c>
      <c r="G700" s="21" t="s">
        <v>653</v>
      </c>
      <c r="H700" s="13">
        <v>68730.953412784394</v>
      </c>
      <c r="I700" s="13">
        <v>65880.288844621507</v>
      </c>
      <c r="J700" s="13">
        <v>64738.38621152594</v>
      </c>
      <c r="K700" s="32">
        <v>65396.06525911708</v>
      </c>
      <c r="L700" s="32">
        <v>69259.968941641942</v>
      </c>
      <c r="M700" s="32">
        <v>66770.064064064063</v>
      </c>
      <c r="N700" s="32">
        <v>72698.220563674317</v>
      </c>
      <c r="O700" s="32">
        <f t="shared" si="44"/>
        <v>75762.235287730728</v>
      </c>
      <c r="P700" s="32">
        <f t="shared" si="45"/>
        <v>76803.678577067971</v>
      </c>
      <c r="Q700" s="74"/>
    </row>
    <row r="701" spans="1:17" ht="15.6" customHeight="1">
      <c r="A701" s="36">
        <v>13</v>
      </c>
      <c r="B701" s="1">
        <v>9</v>
      </c>
      <c r="C701" s="36">
        <v>5</v>
      </c>
      <c r="D701" s="36" t="str">
        <f t="shared" si="46"/>
        <v>0243</v>
      </c>
      <c r="E701" s="36">
        <v>243</v>
      </c>
      <c r="F701" s="1" t="s">
        <v>461</v>
      </c>
      <c r="G701" s="1" t="s">
        <v>657</v>
      </c>
      <c r="H701" s="12">
        <v>52801618.200000003</v>
      </c>
      <c r="I701" s="12">
        <v>55590292.979999997</v>
      </c>
      <c r="J701" s="12">
        <v>56612248.940000005</v>
      </c>
      <c r="K701" s="31">
        <v>56379174.07</v>
      </c>
      <c r="L701" s="31">
        <v>57352986.910000004</v>
      </c>
      <c r="M701" s="31">
        <v>61389577.359999999</v>
      </c>
      <c r="N701" s="31">
        <v>63659451.68</v>
      </c>
      <c r="O701" s="31">
        <f t="shared" si="44"/>
        <v>64608681.560000002</v>
      </c>
      <c r="P701" s="31">
        <f t="shared" si="45"/>
        <v>68903098.969999999</v>
      </c>
      <c r="Q701" s="74"/>
    </row>
    <row r="702" spans="1:17" ht="15.6" customHeight="1">
      <c r="A702" s="36">
        <v>12</v>
      </c>
      <c r="B702" s="1">
        <v>8</v>
      </c>
      <c r="C702" s="36">
        <v>4</v>
      </c>
      <c r="D702" s="36" t="str">
        <f t="shared" si="46"/>
        <v>0243</v>
      </c>
      <c r="E702" s="36">
        <v>243</v>
      </c>
      <c r="F702" s="1" t="s">
        <v>461</v>
      </c>
      <c r="G702" s="1" t="s">
        <v>970</v>
      </c>
      <c r="H702" s="12">
        <v>693.1</v>
      </c>
      <c r="I702" s="12">
        <v>687.2</v>
      </c>
      <c r="J702" s="12">
        <v>697.7</v>
      </c>
      <c r="K702" s="31">
        <v>706.1</v>
      </c>
      <c r="L702" s="31">
        <v>708.8</v>
      </c>
      <c r="M702" s="31">
        <v>708.6</v>
      </c>
      <c r="N702" s="31">
        <v>737.2</v>
      </c>
      <c r="O702" s="31">
        <f t="shared" si="44"/>
        <v>727</v>
      </c>
      <c r="P702" s="31">
        <f t="shared" si="45"/>
        <v>730.64700000001733</v>
      </c>
      <c r="Q702" s="74"/>
    </row>
    <row r="703" spans="1:17" s="10" customFormat="1" ht="21" customHeight="1">
      <c r="A703" s="36">
        <v>14</v>
      </c>
      <c r="B703" s="21">
        <v>10</v>
      </c>
      <c r="C703" s="35">
        <v>6</v>
      </c>
      <c r="D703" s="35" t="str">
        <f t="shared" si="46"/>
        <v>0243</v>
      </c>
      <c r="E703" s="35">
        <v>243</v>
      </c>
      <c r="F703" s="21" t="s">
        <v>461</v>
      </c>
      <c r="G703" s="21" t="s">
        <v>653</v>
      </c>
      <c r="H703" s="13">
        <v>76181.818208050783</v>
      </c>
      <c r="I703" s="13">
        <v>80893.907130384163</v>
      </c>
      <c r="J703" s="13">
        <v>81141.248301562271</v>
      </c>
      <c r="K703" s="32">
        <v>79845.877453618465</v>
      </c>
      <c r="L703" s="32">
        <v>80915.613586343126</v>
      </c>
      <c r="M703" s="32">
        <v>86635.023087778711</v>
      </c>
      <c r="N703" s="32">
        <v>86353.027238198585</v>
      </c>
      <c r="O703" s="32">
        <f t="shared" si="44"/>
        <v>88870.263493810184</v>
      </c>
      <c r="P703" s="32">
        <f t="shared" si="45"/>
        <v>94304.224844553348</v>
      </c>
      <c r="Q703" s="74"/>
    </row>
    <row r="704" spans="1:17" ht="15.6" customHeight="1">
      <c r="A704" s="36">
        <v>13</v>
      </c>
      <c r="B704" s="1">
        <v>9</v>
      </c>
      <c r="C704" s="36">
        <v>5</v>
      </c>
      <c r="D704" s="36" t="str">
        <f t="shared" si="46"/>
        <v>0755</v>
      </c>
      <c r="E704" s="36">
        <v>755</v>
      </c>
      <c r="F704" s="1" t="s">
        <v>463</v>
      </c>
      <c r="G704" s="1" t="s">
        <v>657</v>
      </c>
      <c r="H704" s="12">
        <v>3905462</v>
      </c>
      <c r="I704" s="12">
        <v>4200739</v>
      </c>
      <c r="J704" s="12">
        <v>3904764</v>
      </c>
      <c r="K704" s="31">
        <v>4038202</v>
      </c>
      <c r="L704" s="31">
        <v>4103622</v>
      </c>
      <c r="M704" s="31">
        <v>4201165</v>
      </c>
      <c r="N704" s="31">
        <v>3923888</v>
      </c>
      <c r="O704" s="31">
        <f t="shared" si="44"/>
        <v>4180745</v>
      </c>
      <c r="P704" s="31">
        <f t="shared" si="45"/>
        <v>4029336</v>
      </c>
      <c r="Q704" s="74"/>
    </row>
    <row r="705" spans="1:17" ht="15.6" customHeight="1">
      <c r="A705" s="36">
        <v>12</v>
      </c>
      <c r="B705" s="1">
        <v>8</v>
      </c>
      <c r="C705" s="36">
        <v>4</v>
      </c>
      <c r="D705" s="36" t="str">
        <f t="shared" si="46"/>
        <v>0755</v>
      </c>
      <c r="E705" s="36">
        <v>755</v>
      </c>
      <c r="F705" s="1" t="s">
        <v>463</v>
      </c>
      <c r="G705" s="1" t="s">
        <v>970</v>
      </c>
      <c r="H705" s="12">
        <v>63.9</v>
      </c>
      <c r="I705" s="12">
        <v>65.8</v>
      </c>
      <c r="J705" s="12">
        <v>59.499000000000002</v>
      </c>
      <c r="K705" s="31">
        <v>61.6</v>
      </c>
      <c r="L705" s="31">
        <v>61.41</v>
      </c>
      <c r="M705" s="31">
        <v>63.3</v>
      </c>
      <c r="N705" s="31">
        <v>57.6</v>
      </c>
      <c r="O705" s="31">
        <f t="shared" si="44"/>
        <v>56.9</v>
      </c>
      <c r="P705" s="31">
        <f t="shared" si="45"/>
        <v>55.84599999999989</v>
      </c>
      <c r="Q705" s="74"/>
    </row>
    <row r="706" spans="1:17" s="10" customFormat="1" ht="21" customHeight="1">
      <c r="A706" s="36">
        <v>14</v>
      </c>
      <c r="B706" s="21">
        <v>10</v>
      </c>
      <c r="C706" s="35">
        <v>6</v>
      </c>
      <c r="D706" s="35" t="str">
        <f t="shared" si="46"/>
        <v>0755</v>
      </c>
      <c r="E706" s="35">
        <v>755</v>
      </c>
      <c r="F706" s="21" t="s">
        <v>463</v>
      </c>
      <c r="G706" s="21" t="s">
        <v>653</v>
      </c>
      <c r="H706" s="13">
        <v>61118.341158059469</v>
      </c>
      <c r="I706" s="13">
        <v>63841.018237082069</v>
      </c>
      <c r="J706" s="13">
        <v>65627.38869560833</v>
      </c>
      <c r="K706" s="32">
        <v>65555.227272727265</v>
      </c>
      <c r="L706" s="32">
        <v>66823.351245725455</v>
      </c>
      <c r="M706" s="32">
        <v>66369.115323854669</v>
      </c>
      <c r="N706" s="32">
        <v>68123.055555555547</v>
      </c>
      <c r="O706" s="32">
        <f t="shared" si="44"/>
        <v>73475.307557117747</v>
      </c>
      <c r="P706" s="32">
        <f t="shared" si="45"/>
        <v>72150.843390753289</v>
      </c>
      <c r="Q706" s="74"/>
    </row>
    <row r="707" spans="1:17" ht="15.6" customHeight="1">
      <c r="A707" s="36">
        <v>13</v>
      </c>
      <c r="B707" s="1">
        <v>9</v>
      </c>
      <c r="C707" s="36">
        <v>5</v>
      </c>
      <c r="D707" s="36" t="str">
        <f t="shared" si="46"/>
        <v>0244</v>
      </c>
      <c r="E707" s="36">
        <v>244</v>
      </c>
      <c r="F707" s="1" t="s">
        <v>465</v>
      </c>
      <c r="G707" s="1" t="s">
        <v>657</v>
      </c>
      <c r="H707" s="12">
        <v>17118686.5218</v>
      </c>
      <c r="I707" s="12">
        <v>18202088.920000002</v>
      </c>
      <c r="J707" s="12">
        <v>18456649.27</v>
      </c>
      <c r="K707" s="31">
        <v>18897138.229999997</v>
      </c>
      <c r="L707" s="31">
        <v>17367824.376800001</v>
      </c>
      <c r="M707" s="31">
        <v>20221083</v>
      </c>
      <c r="N707" s="31">
        <v>19056171.350000001</v>
      </c>
      <c r="O707" s="31">
        <f t="shared" si="44"/>
        <v>21614509.82</v>
      </c>
      <c r="P707" s="31">
        <f t="shared" si="45"/>
        <v>22257995.810000002</v>
      </c>
      <c r="Q707" s="74"/>
    </row>
    <row r="708" spans="1:17" ht="15.6" customHeight="1">
      <c r="A708" s="36">
        <v>12</v>
      </c>
      <c r="B708" s="1">
        <v>8</v>
      </c>
      <c r="C708" s="36">
        <v>4</v>
      </c>
      <c r="D708" s="36" t="str">
        <f t="shared" si="46"/>
        <v>0244</v>
      </c>
      <c r="E708" s="36">
        <v>244</v>
      </c>
      <c r="F708" s="1" t="s">
        <v>465</v>
      </c>
      <c r="G708" s="1" t="s">
        <v>970</v>
      </c>
      <c r="H708" s="12">
        <v>256.2</v>
      </c>
      <c r="I708" s="12">
        <v>250.9</v>
      </c>
      <c r="J708" s="12">
        <v>245.5</v>
      </c>
      <c r="K708" s="31">
        <v>238.1</v>
      </c>
      <c r="L708" s="31">
        <v>249.8</v>
      </c>
      <c r="M708" s="31">
        <v>248.6</v>
      </c>
      <c r="N708" s="31">
        <v>212.4</v>
      </c>
      <c r="O708" s="31">
        <f t="shared" si="44"/>
        <v>236.5</v>
      </c>
      <c r="P708" s="31">
        <f t="shared" si="45"/>
        <v>251.59899999999777</v>
      </c>
      <c r="Q708" s="74"/>
    </row>
    <row r="709" spans="1:17" s="10" customFormat="1" ht="21" customHeight="1">
      <c r="A709" s="36">
        <v>14</v>
      </c>
      <c r="B709" s="21">
        <v>10</v>
      </c>
      <c r="C709" s="35">
        <v>6</v>
      </c>
      <c r="D709" s="35" t="str">
        <f t="shared" si="46"/>
        <v>0244</v>
      </c>
      <c r="E709" s="35">
        <v>244</v>
      </c>
      <c r="F709" s="21" t="s">
        <v>465</v>
      </c>
      <c r="G709" s="21" t="s">
        <v>653</v>
      </c>
      <c r="H709" s="13">
        <v>66817.667922716631</v>
      </c>
      <c r="I709" s="13">
        <v>72547.185811080111</v>
      </c>
      <c r="J709" s="13">
        <v>75179.834093686353</v>
      </c>
      <c r="K709" s="32">
        <v>79366.393238135221</v>
      </c>
      <c r="L709" s="32">
        <v>69526.919042433947</v>
      </c>
      <c r="M709" s="32">
        <v>81339.835076428004</v>
      </c>
      <c r="N709" s="32">
        <v>89718.320856873834</v>
      </c>
      <c r="O709" s="32">
        <f t="shared" si="44"/>
        <v>91393.276194503167</v>
      </c>
      <c r="P709" s="32">
        <f t="shared" si="45"/>
        <v>88466.15372080254</v>
      </c>
      <c r="Q709" s="74"/>
    </row>
    <row r="710" spans="1:17" ht="15.6" customHeight="1">
      <c r="A710" s="36">
        <v>13</v>
      </c>
      <c r="B710" s="1">
        <v>9</v>
      </c>
      <c r="C710" s="36">
        <v>5</v>
      </c>
      <c r="D710" s="36" t="str">
        <f t="shared" si="46"/>
        <v>0246</v>
      </c>
      <c r="E710" s="36">
        <v>246</v>
      </c>
      <c r="F710" s="1" t="s">
        <v>467</v>
      </c>
      <c r="G710" s="1" t="s">
        <v>657</v>
      </c>
      <c r="H710" s="12">
        <v>22076459</v>
      </c>
      <c r="I710" s="12">
        <v>22911148.039999999</v>
      </c>
      <c r="J710" s="12">
        <v>23110930.149999995</v>
      </c>
      <c r="K710" s="31">
        <v>23343079.579999998</v>
      </c>
      <c r="L710" s="31">
        <v>24624089.850000001</v>
      </c>
      <c r="M710" s="31">
        <v>25614679.449999996</v>
      </c>
      <c r="N710" s="31">
        <v>26347309</v>
      </c>
      <c r="O710" s="31">
        <f t="shared" si="44"/>
        <v>27192016.490000002</v>
      </c>
      <c r="P710" s="31">
        <f t="shared" si="45"/>
        <v>28086322.420000002</v>
      </c>
      <c r="Q710" s="74"/>
    </row>
    <row r="711" spans="1:17" ht="15.6" customHeight="1">
      <c r="A711" s="36">
        <v>12</v>
      </c>
      <c r="B711" s="1">
        <v>8</v>
      </c>
      <c r="C711" s="36">
        <v>4</v>
      </c>
      <c r="D711" s="36" t="str">
        <f t="shared" si="46"/>
        <v>0246</v>
      </c>
      <c r="E711" s="36">
        <v>246</v>
      </c>
      <c r="F711" s="1" t="s">
        <v>467</v>
      </c>
      <c r="G711" s="1" t="s">
        <v>970</v>
      </c>
      <c r="H711" s="12">
        <v>314.2</v>
      </c>
      <c r="I711" s="12">
        <v>316.60000000000002</v>
      </c>
      <c r="J711" s="12">
        <v>310.60000000000002</v>
      </c>
      <c r="K711" s="31">
        <v>306.60000000000002</v>
      </c>
      <c r="L711" s="31">
        <v>317.90099999999995</v>
      </c>
      <c r="M711" s="31">
        <v>315.2</v>
      </c>
      <c r="N711" s="31">
        <v>316</v>
      </c>
      <c r="O711" s="31">
        <f t="shared" si="44"/>
        <v>322.7</v>
      </c>
      <c r="P711" s="31">
        <f t="shared" si="45"/>
        <v>322.55399999999867</v>
      </c>
      <c r="Q711" s="74"/>
    </row>
    <row r="712" spans="1:17" s="10" customFormat="1" ht="21" customHeight="1">
      <c r="A712" s="36">
        <v>14</v>
      </c>
      <c r="B712" s="21">
        <v>10</v>
      </c>
      <c r="C712" s="35">
        <v>6</v>
      </c>
      <c r="D712" s="35" t="str">
        <f t="shared" si="46"/>
        <v>0246</v>
      </c>
      <c r="E712" s="35">
        <v>246</v>
      </c>
      <c r="F712" s="21" t="s">
        <v>467</v>
      </c>
      <c r="G712" s="21" t="s">
        <v>653</v>
      </c>
      <c r="H712" s="13">
        <v>70262.441120305535</v>
      </c>
      <c r="I712" s="13">
        <v>72366.22880606442</v>
      </c>
      <c r="J712" s="13">
        <v>74407.373309723102</v>
      </c>
      <c r="K712" s="32">
        <v>76135.288910632735</v>
      </c>
      <c r="L712" s="32">
        <v>77458.359206167981</v>
      </c>
      <c r="M712" s="32">
        <v>81264.845970812166</v>
      </c>
      <c r="N712" s="32">
        <v>83377.560126582277</v>
      </c>
      <c r="O712" s="32">
        <f t="shared" si="44"/>
        <v>84264.073411837628</v>
      </c>
      <c r="P712" s="32">
        <f t="shared" si="45"/>
        <v>87074.791879809636</v>
      </c>
      <c r="Q712" s="74"/>
    </row>
    <row r="713" spans="1:17" ht="15.6" customHeight="1">
      <c r="A713" s="36">
        <v>13</v>
      </c>
      <c r="B713" s="1">
        <v>9</v>
      </c>
      <c r="C713" s="36">
        <v>5</v>
      </c>
      <c r="D713" s="36" t="str">
        <f t="shared" si="46"/>
        <v>0248</v>
      </c>
      <c r="E713" s="36">
        <v>248</v>
      </c>
      <c r="F713" s="1" t="s">
        <v>469</v>
      </c>
      <c r="G713" s="1" t="s">
        <v>657</v>
      </c>
      <c r="H713" s="12">
        <v>40425885.530000001</v>
      </c>
      <c r="I713" s="12">
        <v>42618388.350000001</v>
      </c>
      <c r="J713" s="12">
        <v>44676727</v>
      </c>
      <c r="K713" s="31">
        <v>45267691.269999988</v>
      </c>
      <c r="L713" s="31">
        <v>47551865.259999998</v>
      </c>
      <c r="M713" s="31">
        <v>48457923.530000009</v>
      </c>
      <c r="N713" s="31">
        <v>49933011.560000002</v>
      </c>
      <c r="O713" s="31">
        <f t="shared" si="44"/>
        <v>55428884.969999999</v>
      </c>
      <c r="P713" s="31">
        <f t="shared" si="45"/>
        <v>56746877.140000008</v>
      </c>
      <c r="Q713" s="74"/>
    </row>
    <row r="714" spans="1:17" ht="15.6" customHeight="1">
      <c r="A714" s="36">
        <v>12</v>
      </c>
      <c r="B714" s="1">
        <v>8</v>
      </c>
      <c r="C714" s="36">
        <v>4</v>
      </c>
      <c r="D714" s="36" t="str">
        <f t="shared" si="46"/>
        <v>0248</v>
      </c>
      <c r="E714" s="36">
        <v>248</v>
      </c>
      <c r="F714" s="1" t="s">
        <v>469</v>
      </c>
      <c r="G714" s="1" t="s">
        <v>970</v>
      </c>
      <c r="H714" s="12">
        <v>513.1</v>
      </c>
      <c r="I714" s="12">
        <v>528.9</v>
      </c>
      <c r="J714" s="12">
        <v>529.79999999999995</v>
      </c>
      <c r="K714" s="31">
        <v>538.70000000000005</v>
      </c>
      <c r="L714" s="31">
        <v>556.9</v>
      </c>
      <c r="M714" s="31">
        <v>569.5</v>
      </c>
      <c r="N714" s="31">
        <v>561.1</v>
      </c>
      <c r="O714" s="31">
        <f t="shared" si="44"/>
        <v>601.70000000000005</v>
      </c>
      <c r="P714" s="31">
        <f t="shared" si="45"/>
        <v>604.41500000000224</v>
      </c>
      <c r="Q714" s="74"/>
    </row>
    <row r="715" spans="1:17" s="10" customFormat="1" ht="21" customHeight="1">
      <c r="A715" s="36">
        <v>14</v>
      </c>
      <c r="B715" s="21">
        <v>10</v>
      </c>
      <c r="C715" s="35">
        <v>6</v>
      </c>
      <c r="D715" s="35" t="str">
        <f t="shared" si="46"/>
        <v>0248</v>
      </c>
      <c r="E715" s="35">
        <v>248</v>
      </c>
      <c r="F715" s="21" t="s">
        <v>469</v>
      </c>
      <c r="G715" s="21" t="s">
        <v>653</v>
      </c>
      <c r="H715" s="13">
        <v>78787.537575521346</v>
      </c>
      <c r="I715" s="13">
        <v>80579.293533749296</v>
      </c>
      <c r="J715" s="13">
        <v>84327.533031332583</v>
      </c>
      <c r="K715" s="32">
        <v>84031.35561537031</v>
      </c>
      <c r="L715" s="32">
        <v>85386.721601723824</v>
      </c>
      <c r="M715" s="32">
        <v>85088.540000000008</v>
      </c>
      <c r="N715" s="32">
        <v>88991.287756193196</v>
      </c>
      <c r="O715" s="32">
        <f t="shared" ref="O715:O778" si="47">IFERROR(VLOOKUP($E715, summary, $B715, FALSE), 0)</f>
        <v>92120.466960279198</v>
      </c>
      <c r="P715" s="32">
        <f t="shared" ref="P715:P778" si="48">IFERROR(VLOOKUP($E715, summary, $A715, FALSE), 0)</f>
        <v>93887.274703638715</v>
      </c>
      <c r="Q715" s="74"/>
    </row>
    <row r="716" spans="1:17" ht="15.6" customHeight="1">
      <c r="A716" s="36">
        <v>13</v>
      </c>
      <c r="B716" s="1">
        <v>9</v>
      </c>
      <c r="C716" s="36">
        <v>5</v>
      </c>
      <c r="D716" s="36" t="str">
        <f t="shared" si="46"/>
        <v>0249</v>
      </c>
      <c r="E716" s="36">
        <v>249</v>
      </c>
      <c r="F716" s="1" t="s">
        <v>471</v>
      </c>
      <c r="G716" s="1" t="s">
        <v>657</v>
      </c>
      <c r="H716" s="12">
        <v>1546938</v>
      </c>
      <c r="I716" s="12">
        <v>1342120.33</v>
      </c>
      <c r="J716" s="12">
        <v>1386366.72</v>
      </c>
      <c r="K716" s="31">
        <v>1503587.01</v>
      </c>
      <c r="L716" s="31">
        <v>1511406.18</v>
      </c>
      <c r="M716" s="31">
        <v>1476385.61</v>
      </c>
      <c r="N716" s="31">
        <v>1733715.51</v>
      </c>
      <c r="O716" s="31">
        <f t="shared" si="47"/>
        <v>1645917.9500000002</v>
      </c>
      <c r="P716" s="31">
        <f t="shared" si="48"/>
        <v>1379259.08</v>
      </c>
      <c r="Q716" s="74"/>
    </row>
    <row r="717" spans="1:17" ht="15.6" customHeight="1">
      <c r="A717" s="36">
        <v>12</v>
      </c>
      <c r="B717" s="1">
        <v>8</v>
      </c>
      <c r="C717" s="36">
        <v>4</v>
      </c>
      <c r="D717" s="36" t="str">
        <f t="shared" si="46"/>
        <v>0249</v>
      </c>
      <c r="E717" s="36">
        <v>249</v>
      </c>
      <c r="F717" s="1" t="s">
        <v>471</v>
      </c>
      <c r="G717" s="1" t="s">
        <v>970</v>
      </c>
      <c r="H717" s="12">
        <v>16.5</v>
      </c>
      <c r="I717" s="12">
        <v>18.399999999999999</v>
      </c>
      <c r="J717" s="12">
        <v>18.8</v>
      </c>
      <c r="K717" s="31">
        <v>19.2</v>
      </c>
      <c r="L717" s="31">
        <v>21.5</v>
      </c>
      <c r="M717" s="31">
        <v>20.100000000000001</v>
      </c>
      <c r="N717" s="31">
        <v>19.3</v>
      </c>
      <c r="O717" s="31">
        <f t="shared" si="47"/>
        <v>20</v>
      </c>
      <c r="P717" s="31">
        <f t="shared" si="48"/>
        <v>18.049999999999979</v>
      </c>
      <c r="Q717" s="74"/>
    </row>
    <row r="718" spans="1:17" s="10" customFormat="1" ht="21" customHeight="1">
      <c r="A718" s="36">
        <v>14</v>
      </c>
      <c r="B718" s="21">
        <v>10</v>
      </c>
      <c r="C718" s="35">
        <v>6</v>
      </c>
      <c r="D718" s="35" t="str">
        <f t="shared" si="46"/>
        <v>0249</v>
      </c>
      <c r="E718" s="35">
        <v>249</v>
      </c>
      <c r="F718" s="21" t="s">
        <v>471</v>
      </c>
      <c r="G718" s="21" t="s">
        <v>653</v>
      </c>
      <c r="H718" s="13">
        <v>93753.818181818177</v>
      </c>
      <c r="I718" s="13">
        <v>72941.3222826087</v>
      </c>
      <c r="J718" s="13">
        <v>73742.910638297864</v>
      </c>
      <c r="K718" s="32">
        <v>78311.823437500003</v>
      </c>
      <c r="L718" s="32">
        <v>70297.961860465119</v>
      </c>
      <c r="M718" s="32">
        <v>73452.020398009947</v>
      </c>
      <c r="N718" s="32">
        <v>89829.819170984454</v>
      </c>
      <c r="O718" s="32">
        <f t="shared" si="47"/>
        <v>82295.897500000006</v>
      </c>
      <c r="P718" s="32">
        <f t="shared" si="48"/>
        <v>76413.245429362971</v>
      </c>
      <c r="Q718" s="74"/>
    </row>
    <row r="719" spans="1:17" ht="15.6" customHeight="1">
      <c r="A719" s="36">
        <v>13</v>
      </c>
      <c r="B719" s="1">
        <v>9</v>
      </c>
      <c r="C719" s="36">
        <v>5</v>
      </c>
      <c r="D719" s="36" t="str">
        <f t="shared" si="46"/>
        <v>0250</v>
      </c>
      <c r="E719" s="36">
        <v>250</v>
      </c>
      <c r="F719" s="1" t="s">
        <v>473</v>
      </c>
      <c r="G719" s="1" t="s">
        <v>657</v>
      </c>
      <c r="H719" s="12">
        <v>2982229.8200000003</v>
      </c>
      <c r="I719" s="12">
        <v>3218425.9</v>
      </c>
      <c r="J719" s="12">
        <v>3278466.56</v>
      </c>
      <c r="K719" s="31">
        <v>3310366.7799999993</v>
      </c>
      <c r="L719" s="31">
        <v>3394622.38</v>
      </c>
      <c r="M719" s="31">
        <v>3458896</v>
      </c>
      <c r="N719" s="31">
        <v>3589699</v>
      </c>
      <c r="O719" s="31">
        <f t="shared" si="47"/>
        <v>3538378</v>
      </c>
      <c r="P719" s="31">
        <f t="shared" si="48"/>
        <v>3784268</v>
      </c>
      <c r="Q719" s="74"/>
    </row>
    <row r="720" spans="1:17" ht="15.6" customHeight="1">
      <c r="A720" s="36">
        <v>12</v>
      </c>
      <c r="B720" s="1">
        <v>8</v>
      </c>
      <c r="C720" s="36">
        <v>4</v>
      </c>
      <c r="D720" s="36" t="str">
        <f t="shared" si="46"/>
        <v>0250</v>
      </c>
      <c r="E720" s="36">
        <v>250</v>
      </c>
      <c r="F720" s="1" t="s">
        <v>473</v>
      </c>
      <c r="G720" s="1" t="s">
        <v>970</v>
      </c>
      <c r="H720" s="12">
        <v>33.700000000000003</v>
      </c>
      <c r="I720" s="12">
        <v>34.799999999999997</v>
      </c>
      <c r="J720" s="12">
        <v>34.799999999999997</v>
      </c>
      <c r="K720" s="31">
        <v>38.1</v>
      </c>
      <c r="L720" s="31">
        <v>39.1</v>
      </c>
      <c r="M720" s="31">
        <v>37.700000000000003</v>
      </c>
      <c r="N720" s="31">
        <v>41.1</v>
      </c>
      <c r="O720" s="31">
        <f t="shared" si="47"/>
        <v>41.1</v>
      </c>
      <c r="P720" s="31">
        <f t="shared" si="48"/>
        <v>41.300000000000011</v>
      </c>
      <c r="Q720" s="74"/>
    </row>
    <row r="721" spans="1:17" s="10" customFormat="1" ht="21" customHeight="1">
      <c r="A721" s="36">
        <v>14</v>
      </c>
      <c r="B721" s="21">
        <v>10</v>
      </c>
      <c r="C721" s="35">
        <v>6</v>
      </c>
      <c r="D721" s="35" t="str">
        <f t="shared" si="46"/>
        <v>0250</v>
      </c>
      <c r="E721" s="35">
        <v>250</v>
      </c>
      <c r="F721" s="21" t="s">
        <v>473</v>
      </c>
      <c r="G721" s="21" t="s">
        <v>653</v>
      </c>
      <c r="H721" s="13">
        <v>88493.466468842729</v>
      </c>
      <c r="I721" s="13">
        <v>92483.502873563222</v>
      </c>
      <c r="J721" s="13">
        <v>94208.809195402311</v>
      </c>
      <c r="K721" s="32">
        <v>86886.267191601029</v>
      </c>
      <c r="L721" s="32">
        <v>86818.986700767258</v>
      </c>
      <c r="M721" s="32">
        <v>91747.904509283806</v>
      </c>
      <c r="N721" s="32">
        <v>87340.608272506084</v>
      </c>
      <c r="O721" s="32">
        <f t="shared" si="47"/>
        <v>86091.922141119212</v>
      </c>
      <c r="P721" s="32">
        <f t="shared" si="48"/>
        <v>91628.765133171881</v>
      </c>
      <c r="Q721" s="74"/>
    </row>
    <row r="722" spans="1:17" ht="15.6" customHeight="1">
      <c r="A722" s="36">
        <v>13</v>
      </c>
      <c r="B722" s="1">
        <v>9</v>
      </c>
      <c r="C722" s="36">
        <v>5</v>
      </c>
      <c r="D722" s="36" t="str">
        <f t="shared" si="46"/>
        <v>0251</v>
      </c>
      <c r="E722" s="36">
        <v>251</v>
      </c>
      <c r="F722" s="1" t="s">
        <v>475</v>
      </c>
      <c r="G722" s="1" t="s">
        <v>657</v>
      </c>
      <c r="H722" s="12">
        <v>10197001</v>
      </c>
      <c r="I722" s="12">
        <v>11011066</v>
      </c>
      <c r="J722" s="12">
        <v>11578474</v>
      </c>
      <c r="K722" s="31">
        <v>11931928.77</v>
      </c>
      <c r="L722" s="31">
        <v>12525138</v>
      </c>
      <c r="M722" s="31">
        <v>12697280</v>
      </c>
      <c r="N722" s="31">
        <v>14218570.030000001</v>
      </c>
      <c r="O722" s="31">
        <f t="shared" si="47"/>
        <v>15738606.25</v>
      </c>
      <c r="P722" s="31">
        <f t="shared" si="48"/>
        <v>16459389.15</v>
      </c>
      <c r="Q722" s="74"/>
    </row>
    <row r="723" spans="1:17" ht="15.6" customHeight="1">
      <c r="A723" s="36">
        <v>12</v>
      </c>
      <c r="B723" s="1">
        <v>8</v>
      </c>
      <c r="C723" s="36">
        <v>4</v>
      </c>
      <c r="D723" s="36" t="str">
        <f t="shared" si="46"/>
        <v>0251</v>
      </c>
      <c r="E723" s="36">
        <v>251</v>
      </c>
      <c r="F723" s="1" t="s">
        <v>475</v>
      </c>
      <c r="G723" s="1" t="s">
        <v>970</v>
      </c>
      <c r="H723" s="12">
        <v>143.4</v>
      </c>
      <c r="I723" s="12">
        <v>147.80000000000001</v>
      </c>
      <c r="J723" s="12">
        <v>153.19999999999999</v>
      </c>
      <c r="K723" s="31">
        <v>173.8</v>
      </c>
      <c r="L723" s="31">
        <v>174.1</v>
      </c>
      <c r="M723" s="31">
        <v>176.4</v>
      </c>
      <c r="N723" s="31">
        <v>175.2</v>
      </c>
      <c r="O723" s="31">
        <f t="shared" si="47"/>
        <v>171.5</v>
      </c>
      <c r="P723" s="31">
        <f t="shared" si="48"/>
        <v>180.32699999999903</v>
      </c>
      <c r="Q723" s="74"/>
    </row>
    <row r="724" spans="1:17" s="10" customFormat="1" ht="21" customHeight="1">
      <c r="A724" s="36">
        <v>14</v>
      </c>
      <c r="B724" s="21">
        <v>10</v>
      </c>
      <c r="C724" s="35">
        <v>6</v>
      </c>
      <c r="D724" s="35" t="str">
        <f t="shared" si="46"/>
        <v>0251</v>
      </c>
      <c r="E724" s="35">
        <v>251</v>
      </c>
      <c r="F724" s="21" t="s">
        <v>475</v>
      </c>
      <c r="G724" s="21" t="s">
        <v>653</v>
      </c>
      <c r="H724" s="13">
        <v>71108.793584379353</v>
      </c>
      <c r="I724" s="13">
        <v>74499.769959404599</v>
      </c>
      <c r="J724" s="13">
        <v>75577.506527415142</v>
      </c>
      <c r="K724" s="32">
        <v>68653.215017261216</v>
      </c>
      <c r="L724" s="32">
        <v>71942.205628948883</v>
      </c>
      <c r="M724" s="32">
        <v>71980.04535147392</v>
      </c>
      <c r="N724" s="32">
        <v>81156.2216324201</v>
      </c>
      <c r="O724" s="32">
        <f t="shared" si="47"/>
        <v>91770.298833819237</v>
      </c>
      <c r="P724" s="32">
        <f t="shared" si="48"/>
        <v>91275.234157946892</v>
      </c>
      <c r="Q724" s="74"/>
    </row>
    <row r="725" spans="1:17" ht="15.6" customHeight="1">
      <c r="A725" s="36">
        <v>13</v>
      </c>
      <c r="B725" s="1">
        <v>9</v>
      </c>
      <c r="C725" s="36">
        <v>5</v>
      </c>
      <c r="D725" s="36" t="str">
        <f t="shared" si="46"/>
        <v>0252</v>
      </c>
      <c r="E725" s="36">
        <v>252</v>
      </c>
      <c r="F725" s="1" t="s">
        <v>477</v>
      </c>
      <c r="G725" s="1" t="s">
        <v>657</v>
      </c>
      <c r="H725" s="12">
        <v>6270148</v>
      </c>
      <c r="I725" s="12">
        <v>6626052</v>
      </c>
      <c r="J725" s="12">
        <v>6714515</v>
      </c>
      <c r="K725" s="31">
        <v>6815291</v>
      </c>
      <c r="L725" s="31">
        <v>6804068</v>
      </c>
      <c r="M725" s="31">
        <v>7111703</v>
      </c>
      <c r="N725" s="31">
        <v>7278295</v>
      </c>
      <c r="O725" s="31">
        <f t="shared" si="47"/>
        <v>7628723</v>
      </c>
      <c r="P725" s="31">
        <f t="shared" si="48"/>
        <v>7561403</v>
      </c>
      <c r="Q725" s="74"/>
    </row>
    <row r="726" spans="1:17" ht="15.6" customHeight="1">
      <c r="A726" s="36">
        <v>12</v>
      </c>
      <c r="B726" s="1">
        <v>8</v>
      </c>
      <c r="C726" s="36">
        <v>4</v>
      </c>
      <c r="D726" s="36" t="str">
        <f t="shared" ref="D726:D789" si="49">"0"&amp;E726</f>
        <v>0252</v>
      </c>
      <c r="E726" s="36">
        <v>252</v>
      </c>
      <c r="F726" s="1" t="s">
        <v>477</v>
      </c>
      <c r="G726" s="1" t="s">
        <v>970</v>
      </c>
      <c r="H726" s="12">
        <v>84.1</v>
      </c>
      <c r="I726" s="12">
        <v>86.9</v>
      </c>
      <c r="J726" s="12">
        <v>85.2</v>
      </c>
      <c r="K726" s="31">
        <v>88.5</v>
      </c>
      <c r="L726" s="31">
        <v>92</v>
      </c>
      <c r="M726" s="31">
        <v>90.1</v>
      </c>
      <c r="N726" s="31">
        <v>89.2</v>
      </c>
      <c r="O726" s="31">
        <f t="shared" si="47"/>
        <v>90</v>
      </c>
      <c r="P726" s="31">
        <f t="shared" si="48"/>
        <v>91.774000000000086</v>
      </c>
      <c r="Q726" s="74"/>
    </row>
    <row r="727" spans="1:17" s="10" customFormat="1" ht="21" customHeight="1">
      <c r="A727" s="36">
        <v>14</v>
      </c>
      <c r="B727" s="21">
        <v>10</v>
      </c>
      <c r="C727" s="35">
        <v>6</v>
      </c>
      <c r="D727" s="35" t="str">
        <f t="shared" si="49"/>
        <v>0252</v>
      </c>
      <c r="E727" s="35">
        <v>252</v>
      </c>
      <c r="F727" s="21" t="s">
        <v>477</v>
      </c>
      <c r="G727" s="21" t="s">
        <v>653</v>
      </c>
      <c r="H727" s="13">
        <v>74555.862068965522</v>
      </c>
      <c r="I727" s="13">
        <v>76249.159953970069</v>
      </c>
      <c r="J727" s="13">
        <v>78808.861502347412</v>
      </c>
      <c r="K727" s="32">
        <v>77008.937853107345</v>
      </c>
      <c r="L727" s="32">
        <v>73957.260869565216</v>
      </c>
      <c r="M727" s="32">
        <v>78931.220865704774</v>
      </c>
      <c r="N727" s="32">
        <v>81595.235426008963</v>
      </c>
      <c r="O727" s="32">
        <f t="shared" si="47"/>
        <v>84763.588888888888</v>
      </c>
      <c r="P727" s="32">
        <f t="shared" si="48"/>
        <v>82391.55970100456</v>
      </c>
      <c r="Q727" s="74"/>
    </row>
    <row r="728" spans="1:17" ht="15.6" customHeight="1">
      <c r="A728" s="36">
        <v>13</v>
      </c>
      <c r="B728" s="1">
        <v>9</v>
      </c>
      <c r="C728" s="36">
        <v>5</v>
      </c>
      <c r="D728" s="36" t="str">
        <f t="shared" si="49"/>
        <v>0253</v>
      </c>
      <c r="E728" s="36">
        <v>253</v>
      </c>
      <c r="F728" s="1" t="s">
        <v>479</v>
      </c>
      <c r="G728" s="1" t="s">
        <v>657</v>
      </c>
      <c r="H728" s="12">
        <v>522863</v>
      </c>
      <c r="I728" s="12">
        <v>557522</v>
      </c>
      <c r="J728" s="12">
        <v>613254</v>
      </c>
      <c r="K728" s="31">
        <v>490587</v>
      </c>
      <c r="L728" s="31">
        <v>618990.40999999992</v>
      </c>
      <c r="M728" s="31">
        <v>581666.75</v>
      </c>
      <c r="N728" s="31">
        <v>411864.6</v>
      </c>
      <c r="O728" s="31">
        <f t="shared" si="47"/>
        <v>630914.47</v>
      </c>
      <c r="P728" s="31">
        <f t="shared" si="48"/>
        <v>595616.58000000007</v>
      </c>
      <c r="Q728" s="74"/>
    </row>
    <row r="729" spans="1:17" ht="15.6" customHeight="1">
      <c r="A729" s="36">
        <v>12</v>
      </c>
      <c r="B729" s="1">
        <v>8</v>
      </c>
      <c r="C729" s="36">
        <v>4</v>
      </c>
      <c r="D729" s="36" t="str">
        <f t="shared" si="49"/>
        <v>0253</v>
      </c>
      <c r="E729" s="36">
        <v>253</v>
      </c>
      <c r="F729" s="1" t="s">
        <v>479</v>
      </c>
      <c r="G729" s="1" t="s">
        <v>970</v>
      </c>
      <c r="H729" s="12">
        <v>8.1</v>
      </c>
      <c r="I729" s="12">
        <v>8.1</v>
      </c>
      <c r="J729" s="12">
        <v>7</v>
      </c>
      <c r="K729" s="31">
        <v>8</v>
      </c>
      <c r="L729" s="31">
        <v>8.3000000000000007</v>
      </c>
      <c r="M729" s="31">
        <v>8.3000000000000007</v>
      </c>
      <c r="N729" s="31">
        <v>8.3000000000000007</v>
      </c>
      <c r="O729" s="31">
        <f t="shared" si="47"/>
        <v>8.1999999999999993</v>
      </c>
      <c r="P729" s="31">
        <f t="shared" si="48"/>
        <v>8.9780000000000086</v>
      </c>
      <c r="Q729" s="74"/>
    </row>
    <row r="730" spans="1:17" s="10" customFormat="1" ht="21" customHeight="1">
      <c r="A730" s="36">
        <v>14</v>
      </c>
      <c r="B730" s="21">
        <v>10</v>
      </c>
      <c r="C730" s="35">
        <v>6</v>
      </c>
      <c r="D730" s="35" t="str">
        <f t="shared" si="49"/>
        <v>0253</v>
      </c>
      <c r="E730" s="35">
        <v>253</v>
      </c>
      <c r="F730" s="21" t="s">
        <v>479</v>
      </c>
      <c r="G730" s="21" t="s">
        <v>653</v>
      </c>
      <c r="H730" s="13">
        <v>64550.98765432099</v>
      </c>
      <c r="I730" s="13">
        <v>68829.876543209873</v>
      </c>
      <c r="J730" s="13">
        <v>87607.71428571429</v>
      </c>
      <c r="K730" s="32">
        <v>61323.375</v>
      </c>
      <c r="L730" s="32">
        <v>74577.157831325283</v>
      </c>
      <c r="M730" s="32">
        <v>70080.331325301202</v>
      </c>
      <c r="N730" s="32">
        <v>49622.240963855416</v>
      </c>
      <c r="O730" s="32">
        <f t="shared" si="47"/>
        <v>76940.789024390251</v>
      </c>
      <c r="P730" s="32">
        <f t="shared" si="48"/>
        <v>66341.788817108434</v>
      </c>
      <c r="Q730" s="74"/>
    </row>
    <row r="731" spans="1:17" ht="15.6" customHeight="1">
      <c r="A731" s="36">
        <v>13</v>
      </c>
      <c r="B731" s="1">
        <v>9</v>
      </c>
      <c r="C731" s="36">
        <v>5</v>
      </c>
      <c r="D731" s="36" t="str">
        <f t="shared" si="49"/>
        <v>0258</v>
      </c>
      <c r="E731" s="36">
        <v>258</v>
      </c>
      <c r="F731" s="1" t="s">
        <v>481</v>
      </c>
      <c r="G731" s="1" t="s">
        <v>657</v>
      </c>
      <c r="H731" s="12">
        <v>30744905.840000007</v>
      </c>
      <c r="I731" s="12">
        <v>32461939.59</v>
      </c>
      <c r="J731" s="12">
        <v>32111215.509999998</v>
      </c>
      <c r="K731" s="31">
        <v>33633261.50999999</v>
      </c>
      <c r="L731" s="31">
        <v>33505376.949999999</v>
      </c>
      <c r="M731" s="31">
        <v>32088782.910000004</v>
      </c>
      <c r="N731" s="31">
        <v>30700080.589999996</v>
      </c>
      <c r="O731" s="31">
        <f t="shared" si="47"/>
        <v>33105442</v>
      </c>
      <c r="P731" s="31">
        <f t="shared" si="48"/>
        <v>30939468.409999996</v>
      </c>
      <c r="Q731" s="74"/>
    </row>
    <row r="732" spans="1:17" ht="15.6" customHeight="1">
      <c r="A732" s="36">
        <v>12</v>
      </c>
      <c r="B732" s="1">
        <v>8</v>
      </c>
      <c r="C732" s="36">
        <v>4</v>
      </c>
      <c r="D732" s="36" t="str">
        <f t="shared" si="49"/>
        <v>0258</v>
      </c>
      <c r="E732" s="36">
        <v>258</v>
      </c>
      <c r="F732" s="1" t="s">
        <v>481</v>
      </c>
      <c r="G732" s="1" t="s">
        <v>970</v>
      </c>
      <c r="H732" s="12">
        <v>420.1</v>
      </c>
      <c r="I732" s="12">
        <v>380.9</v>
      </c>
      <c r="J732" s="12">
        <v>375.7</v>
      </c>
      <c r="K732" s="31">
        <v>357.3</v>
      </c>
      <c r="L732" s="31">
        <v>342.5</v>
      </c>
      <c r="M732" s="31">
        <v>329</v>
      </c>
      <c r="N732" s="31">
        <v>323.60000000000002</v>
      </c>
      <c r="O732" s="31">
        <f t="shared" si="47"/>
        <v>360.3</v>
      </c>
      <c r="P732" s="31">
        <f t="shared" si="48"/>
        <v>382.99199999999968</v>
      </c>
      <c r="Q732" s="74"/>
    </row>
    <row r="733" spans="1:17" s="10" customFormat="1" ht="21" customHeight="1">
      <c r="A733" s="36">
        <v>14</v>
      </c>
      <c r="B733" s="21">
        <v>10</v>
      </c>
      <c r="C733" s="35">
        <v>6</v>
      </c>
      <c r="D733" s="35" t="str">
        <f t="shared" si="49"/>
        <v>0258</v>
      </c>
      <c r="E733" s="35">
        <v>258</v>
      </c>
      <c r="F733" s="21" t="s">
        <v>481</v>
      </c>
      <c r="G733" s="21" t="s">
        <v>653</v>
      </c>
      <c r="H733" s="13">
        <v>73184.731825755793</v>
      </c>
      <c r="I733" s="13">
        <v>85224.309766342878</v>
      </c>
      <c r="J733" s="13">
        <v>85470.363348416286</v>
      </c>
      <c r="K733" s="32">
        <v>94131.714273719539</v>
      </c>
      <c r="L733" s="32">
        <v>97825.918102189782</v>
      </c>
      <c r="M733" s="32">
        <v>97534.294559270522</v>
      </c>
      <c r="N733" s="32">
        <v>94870.459177997516</v>
      </c>
      <c r="O733" s="32">
        <f t="shared" si="47"/>
        <v>91882.991951151809</v>
      </c>
      <c r="P733" s="32">
        <f t="shared" si="48"/>
        <v>80783.589239461973</v>
      </c>
      <c r="Q733" s="74"/>
    </row>
    <row r="734" spans="1:17" ht="15.6" customHeight="1">
      <c r="A734" s="36">
        <v>13</v>
      </c>
      <c r="B734" s="1">
        <v>9</v>
      </c>
      <c r="C734" s="36">
        <v>5</v>
      </c>
      <c r="D734" s="36" t="str">
        <f t="shared" si="49"/>
        <v>0261</v>
      </c>
      <c r="E734" s="36">
        <v>261</v>
      </c>
      <c r="F734" s="1" t="s">
        <v>483</v>
      </c>
      <c r="G734" s="1" t="s">
        <v>657</v>
      </c>
      <c r="H734" s="12">
        <v>16957424</v>
      </c>
      <c r="I734" s="12">
        <v>16765211</v>
      </c>
      <c r="J734" s="12">
        <v>16730756</v>
      </c>
      <c r="K734" s="31">
        <v>16869930</v>
      </c>
      <c r="L734" s="31">
        <v>16009456</v>
      </c>
      <c r="M734" s="31">
        <v>16254709</v>
      </c>
      <c r="N734" s="31">
        <v>16567133</v>
      </c>
      <c r="O734" s="31">
        <f t="shared" si="47"/>
        <v>16045473</v>
      </c>
      <c r="P734" s="31">
        <f t="shared" si="48"/>
        <v>17662639</v>
      </c>
      <c r="Q734" s="74"/>
    </row>
    <row r="735" spans="1:17" ht="15.6" customHeight="1">
      <c r="A735" s="36">
        <v>12</v>
      </c>
      <c r="B735" s="1">
        <v>8</v>
      </c>
      <c r="C735" s="36">
        <v>4</v>
      </c>
      <c r="D735" s="36" t="str">
        <f t="shared" si="49"/>
        <v>0261</v>
      </c>
      <c r="E735" s="36">
        <v>261</v>
      </c>
      <c r="F735" s="1" t="s">
        <v>483</v>
      </c>
      <c r="G735" s="1" t="s">
        <v>970</v>
      </c>
      <c r="H735" s="12">
        <v>186.3</v>
      </c>
      <c r="I735" s="12">
        <v>216</v>
      </c>
      <c r="J735" s="12">
        <v>215.1</v>
      </c>
      <c r="K735" s="31">
        <v>200.9</v>
      </c>
      <c r="L735" s="31">
        <v>198.7</v>
      </c>
      <c r="M735" s="31">
        <v>199.8</v>
      </c>
      <c r="N735" s="31">
        <v>209.1</v>
      </c>
      <c r="O735" s="31">
        <f t="shared" si="47"/>
        <v>207.20000000000002</v>
      </c>
      <c r="P735" s="31">
        <f t="shared" si="48"/>
        <v>209.37199999999842</v>
      </c>
      <c r="Q735" s="74"/>
    </row>
    <row r="736" spans="1:17" s="10" customFormat="1" ht="21" customHeight="1">
      <c r="A736" s="36">
        <v>14</v>
      </c>
      <c r="B736" s="21">
        <v>10</v>
      </c>
      <c r="C736" s="35">
        <v>6</v>
      </c>
      <c r="D736" s="35" t="str">
        <f t="shared" si="49"/>
        <v>0261</v>
      </c>
      <c r="E736" s="35">
        <v>261</v>
      </c>
      <c r="F736" s="21" t="s">
        <v>483</v>
      </c>
      <c r="G736" s="21" t="s">
        <v>653</v>
      </c>
      <c r="H736" s="13">
        <v>91022.136339237783</v>
      </c>
      <c r="I736" s="13">
        <v>77616.717592592599</v>
      </c>
      <c r="J736" s="13">
        <v>77781.292422129249</v>
      </c>
      <c r="K736" s="32">
        <v>83971.777003484312</v>
      </c>
      <c r="L736" s="32">
        <v>80570.991444388535</v>
      </c>
      <c r="M736" s="32">
        <v>81354.899899899901</v>
      </c>
      <c r="N736" s="32">
        <v>79230.669536107132</v>
      </c>
      <c r="O736" s="32">
        <f t="shared" si="47"/>
        <v>77439.541505791494</v>
      </c>
      <c r="P736" s="32">
        <f t="shared" si="48"/>
        <v>84360.081577288904</v>
      </c>
      <c r="Q736" s="74"/>
    </row>
    <row r="737" spans="1:17" ht="15.6" customHeight="1">
      <c r="A737" s="36">
        <v>13</v>
      </c>
      <c r="B737" s="1">
        <v>9</v>
      </c>
      <c r="C737" s="36">
        <v>5</v>
      </c>
      <c r="D737" s="36" t="str">
        <f t="shared" si="49"/>
        <v>0262</v>
      </c>
      <c r="E737" s="36">
        <v>262</v>
      </c>
      <c r="F737" s="1" t="s">
        <v>485</v>
      </c>
      <c r="G737" s="1" t="s">
        <v>657</v>
      </c>
      <c r="H737" s="12">
        <v>14501525.74</v>
      </c>
      <c r="I737" s="12">
        <v>15448489.800000001</v>
      </c>
      <c r="J737" s="12">
        <v>15173011.760000004</v>
      </c>
      <c r="K737" s="31">
        <v>15746513.560000001</v>
      </c>
      <c r="L737" s="31">
        <v>16217879.75</v>
      </c>
      <c r="M737" s="31">
        <v>16523950.349999998</v>
      </c>
      <c r="N737" s="31">
        <v>16703126.820000002</v>
      </c>
      <c r="O737" s="31">
        <f t="shared" si="47"/>
        <v>16387120.91</v>
      </c>
      <c r="P737" s="31">
        <f t="shared" si="48"/>
        <v>15562727.669999998</v>
      </c>
      <c r="Q737" s="74"/>
    </row>
    <row r="738" spans="1:17" ht="15.6" customHeight="1">
      <c r="A738" s="36">
        <v>12</v>
      </c>
      <c r="B738" s="1">
        <v>8</v>
      </c>
      <c r="C738" s="36">
        <v>4</v>
      </c>
      <c r="D738" s="36" t="str">
        <f t="shared" si="49"/>
        <v>0262</v>
      </c>
      <c r="E738" s="36">
        <v>262</v>
      </c>
      <c r="F738" s="1" t="s">
        <v>485</v>
      </c>
      <c r="G738" s="1" t="s">
        <v>970</v>
      </c>
      <c r="H738" s="12">
        <v>208.5</v>
      </c>
      <c r="I738" s="12">
        <v>210.9</v>
      </c>
      <c r="J738" s="12">
        <v>207</v>
      </c>
      <c r="K738" s="31">
        <v>201.5</v>
      </c>
      <c r="L738" s="31">
        <v>202.8</v>
      </c>
      <c r="M738" s="31">
        <v>210.9</v>
      </c>
      <c r="N738" s="31">
        <v>174.3</v>
      </c>
      <c r="O738" s="31">
        <f t="shared" si="47"/>
        <v>153.30000000000001</v>
      </c>
      <c r="P738" s="31">
        <f t="shared" si="48"/>
        <v>182.92899999999801</v>
      </c>
      <c r="Q738" s="74"/>
    </row>
    <row r="739" spans="1:17" s="10" customFormat="1" ht="21" customHeight="1">
      <c r="A739" s="36">
        <v>14</v>
      </c>
      <c r="B739" s="21">
        <v>10</v>
      </c>
      <c r="C739" s="35">
        <v>6</v>
      </c>
      <c r="D739" s="35" t="str">
        <f t="shared" si="49"/>
        <v>0262</v>
      </c>
      <c r="E739" s="35">
        <v>262</v>
      </c>
      <c r="F739" s="21" t="s">
        <v>485</v>
      </c>
      <c r="G739" s="21" t="s">
        <v>653</v>
      </c>
      <c r="H739" s="13">
        <v>69551.682206235011</v>
      </c>
      <c r="I739" s="13">
        <v>73250.30725462304</v>
      </c>
      <c r="J739" s="13">
        <v>73299.57371980678</v>
      </c>
      <c r="K739" s="32">
        <v>78146.469280397025</v>
      </c>
      <c r="L739" s="32">
        <v>79969.821252465481</v>
      </c>
      <c r="M739" s="32">
        <v>78349.693456614492</v>
      </c>
      <c r="N739" s="32">
        <v>95829.758003442344</v>
      </c>
      <c r="O739" s="32">
        <f t="shared" si="47"/>
        <v>106895.7658838878</v>
      </c>
      <c r="P739" s="32">
        <f t="shared" si="48"/>
        <v>85075.235036545142</v>
      </c>
      <c r="Q739" s="74"/>
    </row>
    <row r="740" spans="1:17" ht="15.6" customHeight="1">
      <c r="A740" s="36">
        <v>13</v>
      </c>
      <c r="B740" s="1">
        <v>9</v>
      </c>
      <c r="C740" s="36">
        <v>5</v>
      </c>
      <c r="D740" s="36" t="str">
        <f t="shared" si="49"/>
        <v>0263</v>
      </c>
      <c r="E740" s="36">
        <v>263</v>
      </c>
      <c r="F740" s="1" t="s">
        <v>487</v>
      </c>
      <c r="G740" s="1" t="s">
        <v>657</v>
      </c>
      <c r="H740" s="12">
        <v>213838</v>
      </c>
      <c r="I740" s="12">
        <v>229311</v>
      </c>
      <c r="J740" s="12">
        <v>216529</v>
      </c>
      <c r="K740" s="31">
        <v>240506</v>
      </c>
      <c r="L740" s="31">
        <v>230651.68</v>
      </c>
      <c r="M740" s="31">
        <v>292546.92000000004</v>
      </c>
      <c r="N740" s="31">
        <v>358543</v>
      </c>
      <c r="O740" s="31">
        <f t="shared" si="47"/>
        <v>348351.56</v>
      </c>
      <c r="P740" s="31">
        <f t="shared" si="48"/>
        <v>379718.52</v>
      </c>
      <c r="Q740" s="74"/>
    </row>
    <row r="741" spans="1:17" ht="15.6" customHeight="1">
      <c r="A741" s="36">
        <v>12</v>
      </c>
      <c r="B741" s="1">
        <v>8</v>
      </c>
      <c r="C741" s="36">
        <v>4</v>
      </c>
      <c r="D741" s="36" t="str">
        <f t="shared" si="49"/>
        <v>0263</v>
      </c>
      <c r="E741" s="36">
        <v>263</v>
      </c>
      <c r="F741" s="1" t="s">
        <v>487</v>
      </c>
      <c r="G741" s="1" t="s">
        <v>970</v>
      </c>
      <c r="H741" s="12">
        <v>4.0999999999999996</v>
      </c>
      <c r="I741" s="12">
        <v>4.7</v>
      </c>
      <c r="J741" s="12">
        <v>4.7</v>
      </c>
      <c r="K741" s="31">
        <v>4.9000000000000004</v>
      </c>
      <c r="L741" s="31">
        <v>5.5</v>
      </c>
      <c r="M741" s="31">
        <v>6.5</v>
      </c>
      <c r="N741" s="31">
        <v>5.6</v>
      </c>
      <c r="O741" s="31">
        <f t="shared" si="47"/>
        <v>5.6000000000000005</v>
      </c>
      <c r="P741" s="31">
        <f t="shared" si="48"/>
        <v>8.0969999999999995</v>
      </c>
      <c r="Q741" s="74"/>
    </row>
    <row r="742" spans="1:17" s="10" customFormat="1" ht="21" customHeight="1">
      <c r="A742" s="36">
        <v>14</v>
      </c>
      <c r="B742" s="21">
        <v>10</v>
      </c>
      <c r="C742" s="35">
        <v>6</v>
      </c>
      <c r="D742" s="35" t="str">
        <f t="shared" si="49"/>
        <v>0263</v>
      </c>
      <c r="E742" s="35">
        <v>263</v>
      </c>
      <c r="F742" s="21" t="s">
        <v>487</v>
      </c>
      <c r="G742" s="21" t="s">
        <v>653</v>
      </c>
      <c r="H742" s="13">
        <v>52155.609756097569</v>
      </c>
      <c r="I742" s="13">
        <v>48789.574468085106</v>
      </c>
      <c r="J742" s="13">
        <v>46070</v>
      </c>
      <c r="K742" s="32">
        <v>49082.857142857138</v>
      </c>
      <c r="L742" s="32">
        <v>41936.66909090909</v>
      </c>
      <c r="M742" s="32">
        <v>45007.218461538469</v>
      </c>
      <c r="N742" s="32">
        <v>64025.535714285717</v>
      </c>
      <c r="O742" s="32">
        <f t="shared" si="47"/>
        <v>62205.635714285709</v>
      </c>
      <c r="P742" s="32">
        <f t="shared" si="48"/>
        <v>46896.198592071145</v>
      </c>
      <c r="Q742" s="74"/>
    </row>
    <row r="743" spans="1:17" ht="15.6" customHeight="1">
      <c r="A743" s="36">
        <v>13</v>
      </c>
      <c r="B743" s="1">
        <v>9</v>
      </c>
      <c r="C743" s="36">
        <v>5</v>
      </c>
      <c r="D743" s="36" t="str">
        <f t="shared" si="49"/>
        <v>0264</v>
      </c>
      <c r="E743" s="36">
        <v>264</v>
      </c>
      <c r="F743" s="1" t="s">
        <v>489</v>
      </c>
      <c r="G743" s="1" t="s">
        <v>657</v>
      </c>
      <c r="H743" s="12">
        <v>19398132</v>
      </c>
      <c r="I743" s="12">
        <v>20402010</v>
      </c>
      <c r="J743" s="12">
        <v>21393011</v>
      </c>
      <c r="K743" s="31">
        <v>22074755.289999999</v>
      </c>
      <c r="L743" s="31">
        <v>21999448</v>
      </c>
      <c r="M743" s="31">
        <v>21913738.57</v>
      </c>
      <c r="N743" s="31">
        <v>22018561</v>
      </c>
      <c r="O743" s="31">
        <f t="shared" si="47"/>
        <v>23864021.25</v>
      </c>
      <c r="P743" s="31">
        <f t="shared" si="48"/>
        <v>24159554.560000002</v>
      </c>
      <c r="Q743" s="74"/>
    </row>
    <row r="744" spans="1:17" ht="15.6" customHeight="1">
      <c r="A744" s="36">
        <v>12</v>
      </c>
      <c r="B744" s="1">
        <v>8</v>
      </c>
      <c r="C744" s="36">
        <v>4</v>
      </c>
      <c r="D744" s="36" t="str">
        <f t="shared" si="49"/>
        <v>0264</v>
      </c>
      <c r="E744" s="36">
        <v>264</v>
      </c>
      <c r="F744" s="1" t="s">
        <v>489</v>
      </c>
      <c r="G744" s="1" t="s">
        <v>970</v>
      </c>
      <c r="H744" s="12">
        <v>247.7</v>
      </c>
      <c r="I744" s="12">
        <v>245.40200000000002</v>
      </c>
      <c r="J744" s="12">
        <v>246.9</v>
      </c>
      <c r="K744" s="31">
        <v>244.6</v>
      </c>
      <c r="L744" s="31">
        <v>242</v>
      </c>
      <c r="M744" s="31">
        <v>244.6</v>
      </c>
      <c r="N744" s="31">
        <v>241.1</v>
      </c>
      <c r="O744" s="31">
        <f t="shared" si="47"/>
        <v>233.20000000000002</v>
      </c>
      <c r="P744" s="31">
        <f t="shared" si="48"/>
        <v>237.12299999999777</v>
      </c>
      <c r="Q744" s="74"/>
    </row>
    <row r="745" spans="1:17" s="10" customFormat="1" ht="21" customHeight="1">
      <c r="A745" s="36">
        <v>14</v>
      </c>
      <c r="B745" s="21">
        <v>10</v>
      </c>
      <c r="C745" s="35">
        <v>6</v>
      </c>
      <c r="D745" s="35" t="str">
        <f t="shared" si="49"/>
        <v>0264</v>
      </c>
      <c r="E745" s="35">
        <v>264</v>
      </c>
      <c r="F745" s="21" t="s">
        <v>489</v>
      </c>
      <c r="G745" s="21" t="s">
        <v>653</v>
      </c>
      <c r="H745" s="13">
        <v>78313.007670569234</v>
      </c>
      <c r="I745" s="13">
        <v>83137.09749716791</v>
      </c>
      <c r="J745" s="13">
        <v>86646.460105305785</v>
      </c>
      <c r="K745" s="32">
        <v>90248.386304170068</v>
      </c>
      <c r="L745" s="32">
        <v>90906.809917355378</v>
      </c>
      <c r="M745" s="32">
        <v>89590.10044971382</v>
      </c>
      <c r="N745" s="32">
        <v>91325.429282455414</v>
      </c>
      <c r="O745" s="32">
        <f t="shared" si="47"/>
        <v>102332.85270154373</v>
      </c>
      <c r="P745" s="32">
        <f t="shared" si="48"/>
        <v>101886.17114324729</v>
      </c>
      <c r="Q745" s="74"/>
    </row>
    <row r="746" spans="1:17" ht="15.6" customHeight="1">
      <c r="A746" s="36">
        <v>13</v>
      </c>
      <c r="B746" s="1">
        <v>9</v>
      </c>
      <c r="C746" s="36">
        <v>5</v>
      </c>
      <c r="D746" s="36" t="str">
        <f t="shared" si="49"/>
        <v>0265</v>
      </c>
      <c r="E746" s="36">
        <v>265</v>
      </c>
      <c r="F746" s="1" t="s">
        <v>491</v>
      </c>
      <c r="G746" s="1" t="s">
        <v>657</v>
      </c>
      <c r="H746" s="12">
        <v>11018231</v>
      </c>
      <c r="I746" s="12">
        <v>11565508</v>
      </c>
      <c r="J746" s="12">
        <v>12111035</v>
      </c>
      <c r="K746" s="31">
        <v>12660323</v>
      </c>
      <c r="L746" s="31">
        <v>12939120.51</v>
      </c>
      <c r="M746" s="31">
        <v>13362917.039999999</v>
      </c>
      <c r="N746" s="31">
        <v>14204208.5</v>
      </c>
      <c r="O746" s="31">
        <f t="shared" si="47"/>
        <v>15050896</v>
      </c>
      <c r="P746" s="31">
        <f t="shared" si="48"/>
        <v>15401123</v>
      </c>
      <c r="Q746" s="74"/>
    </row>
    <row r="747" spans="1:17" ht="15.6" customHeight="1">
      <c r="A747" s="36">
        <v>12</v>
      </c>
      <c r="B747" s="1">
        <v>8</v>
      </c>
      <c r="C747" s="36">
        <v>4</v>
      </c>
      <c r="D747" s="36" t="str">
        <f t="shared" si="49"/>
        <v>0265</v>
      </c>
      <c r="E747" s="36">
        <v>265</v>
      </c>
      <c r="F747" s="1" t="s">
        <v>491</v>
      </c>
      <c r="G747" s="1" t="s">
        <v>970</v>
      </c>
      <c r="H747" s="12">
        <v>145.1</v>
      </c>
      <c r="I747" s="12">
        <v>150.6</v>
      </c>
      <c r="J747" s="12">
        <v>150.5</v>
      </c>
      <c r="K747" s="31">
        <v>156.69999999999999</v>
      </c>
      <c r="L747" s="31">
        <v>158.80000000000001</v>
      </c>
      <c r="M747" s="31">
        <v>161.69999999999999</v>
      </c>
      <c r="N747" s="31">
        <v>165.8</v>
      </c>
      <c r="O747" s="31">
        <f t="shared" si="47"/>
        <v>173.1</v>
      </c>
      <c r="P747" s="31">
        <f t="shared" si="48"/>
        <v>177.91999999999948</v>
      </c>
      <c r="Q747" s="74"/>
    </row>
    <row r="748" spans="1:17" s="10" customFormat="1" ht="21" customHeight="1">
      <c r="A748" s="36">
        <v>14</v>
      </c>
      <c r="B748" s="21">
        <v>10</v>
      </c>
      <c r="C748" s="35">
        <v>6</v>
      </c>
      <c r="D748" s="35" t="str">
        <f t="shared" si="49"/>
        <v>0265</v>
      </c>
      <c r="E748" s="35">
        <v>265</v>
      </c>
      <c r="F748" s="21" t="s">
        <v>491</v>
      </c>
      <c r="G748" s="21" t="s">
        <v>653</v>
      </c>
      <c r="H748" s="13">
        <v>75935.430737422474</v>
      </c>
      <c r="I748" s="13">
        <v>76796.201859229754</v>
      </c>
      <c r="J748" s="13">
        <v>80471.993355481725</v>
      </c>
      <c r="K748" s="32">
        <v>80793.382259093822</v>
      </c>
      <c r="L748" s="32">
        <v>81480.607745591929</v>
      </c>
      <c r="M748" s="32">
        <v>82640.179591836728</v>
      </c>
      <c r="N748" s="32">
        <v>85670.73884197828</v>
      </c>
      <c r="O748" s="32">
        <f t="shared" si="47"/>
        <v>86949.139225880994</v>
      </c>
      <c r="P748" s="32">
        <f t="shared" si="48"/>
        <v>86562.067221223275</v>
      </c>
      <c r="Q748" s="74"/>
    </row>
    <row r="749" spans="1:17" ht="15.6" customHeight="1">
      <c r="A749" s="36">
        <v>13</v>
      </c>
      <c r="B749" s="1">
        <v>9</v>
      </c>
      <c r="C749" s="36">
        <v>5</v>
      </c>
      <c r="D749" s="36" t="str">
        <f t="shared" si="49"/>
        <v>0266</v>
      </c>
      <c r="E749" s="36">
        <v>266</v>
      </c>
      <c r="F749" s="1" t="s">
        <v>493</v>
      </c>
      <c r="G749" s="1" t="s">
        <v>657</v>
      </c>
      <c r="H749" s="12">
        <v>20421703.080000006</v>
      </c>
      <c r="I749" s="12">
        <v>21404982.100000001</v>
      </c>
      <c r="J749" s="12">
        <v>22303491.650000002</v>
      </c>
      <c r="K749" s="31">
        <v>23608226.600000001</v>
      </c>
      <c r="L749" s="31">
        <v>24119362.989999998</v>
      </c>
      <c r="M749" s="31">
        <v>25428550.829999998</v>
      </c>
      <c r="N749" s="31">
        <v>24638494.910000004</v>
      </c>
      <c r="O749" s="31">
        <f t="shared" si="47"/>
        <v>25138117.98</v>
      </c>
      <c r="P749" s="31">
        <f t="shared" si="48"/>
        <v>26350134.470000003</v>
      </c>
      <c r="Q749" s="74"/>
    </row>
    <row r="750" spans="1:17" ht="15.6" customHeight="1">
      <c r="A750" s="36">
        <v>12</v>
      </c>
      <c r="B750" s="1">
        <v>8</v>
      </c>
      <c r="C750" s="36">
        <v>4</v>
      </c>
      <c r="D750" s="36" t="str">
        <f t="shared" si="49"/>
        <v>0266</v>
      </c>
      <c r="E750" s="36">
        <v>266</v>
      </c>
      <c r="F750" s="1" t="s">
        <v>493</v>
      </c>
      <c r="G750" s="1" t="s">
        <v>970</v>
      </c>
      <c r="H750" s="12">
        <v>261.52500000000003</v>
      </c>
      <c r="I750" s="12">
        <v>268.137</v>
      </c>
      <c r="J750" s="12">
        <v>286.57400000000001</v>
      </c>
      <c r="K750" s="31">
        <v>256.59100000000001</v>
      </c>
      <c r="L750" s="31">
        <v>260.89999999999998</v>
      </c>
      <c r="M750" s="31">
        <v>268.3</v>
      </c>
      <c r="N750" s="31">
        <v>244.8</v>
      </c>
      <c r="O750" s="31">
        <f t="shared" si="47"/>
        <v>271.3</v>
      </c>
      <c r="P750" s="31">
        <f t="shared" si="48"/>
        <v>270.77299999999786</v>
      </c>
      <c r="Q750" s="74"/>
    </row>
    <row r="751" spans="1:17" s="10" customFormat="1" ht="21" customHeight="1">
      <c r="A751" s="36">
        <v>14</v>
      </c>
      <c r="B751" s="21">
        <v>10</v>
      </c>
      <c r="C751" s="35">
        <v>6</v>
      </c>
      <c r="D751" s="35" t="str">
        <f t="shared" si="49"/>
        <v>0266</v>
      </c>
      <c r="E751" s="35">
        <v>266</v>
      </c>
      <c r="F751" s="21" t="s">
        <v>493</v>
      </c>
      <c r="G751" s="21" t="s">
        <v>653</v>
      </c>
      <c r="H751" s="13">
        <v>78087.001548609129</v>
      </c>
      <c r="I751" s="13">
        <v>79828.528326937361</v>
      </c>
      <c r="J751" s="13">
        <v>77828.036214031978</v>
      </c>
      <c r="K751" s="32">
        <v>92007.227845091998</v>
      </c>
      <c r="L751" s="32">
        <v>92446.772671521656</v>
      </c>
      <c r="M751" s="32">
        <v>94776.559187476698</v>
      </c>
      <c r="N751" s="32">
        <v>100647.44652777779</v>
      </c>
      <c r="O751" s="32">
        <f t="shared" si="47"/>
        <v>92658.009509767784</v>
      </c>
      <c r="P751" s="32">
        <f t="shared" si="48"/>
        <v>97314.482869415384</v>
      </c>
      <c r="Q751" s="74"/>
    </row>
    <row r="752" spans="1:17" ht="15.6" customHeight="1">
      <c r="A752" s="36">
        <v>13</v>
      </c>
      <c r="B752" s="1">
        <v>9</v>
      </c>
      <c r="C752" s="36">
        <v>5</v>
      </c>
      <c r="D752" s="36" t="str">
        <f t="shared" si="49"/>
        <v>0871</v>
      </c>
      <c r="E752" s="36">
        <v>871</v>
      </c>
      <c r="F752" s="1" t="s">
        <v>993</v>
      </c>
      <c r="G752" s="1" t="s">
        <v>657</v>
      </c>
      <c r="H752" s="12">
        <v>10716903</v>
      </c>
      <c r="I752" s="12">
        <v>10937532.35</v>
      </c>
      <c r="J752" s="12">
        <v>11572138</v>
      </c>
      <c r="K752" s="31">
        <v>11830658</v>
      </c>
      <c r="L752" s="31">
        <v>12145125</v>
      </c>
      <c r="M752" s="31">
        <v>12652436</v>
      </c>
      <c r="N752" s="31">
        <v>13151075</v>
      </c>
      <c r="O752" s="31">
        <f t="shared" si="47"/>
        <v>13959836</v>
      </c>
      <c r="P752" s="31">
        <f t="shared" si="48"/>
        <v>13933720</v>
      </c>
      <c r="Q752" s="74"/>
    </row>
    <row r="753" spans="1:17" ht="15.6" customHeight="1">
      <c r="A753" s="36">
        <v>12</v>
      </c>
      <c r="B753" s="1">
        <v>8</v>
      </c>
      <c r="C753" s="36">
        <v>4</v>
      </c>
      <c r="D753" s="36" t="str">
        <f t="shared" si="49"/>
        <v>0871</v>
      </c>
      <c r="E753" s="36">
        <v>871</v>
      </c>
      <c r="F753" s="1" t="s">
        <v>993</v>
      </c>
      <c r="G753" s="1" t="s">
        <v>970</v>
      </c>
      <c r="H753" s="12">
        <v>129.19999999999999</v>
      </c>
      <c r="I753" s="12">
        <v>130.19999999999999</v>
      </c>
      <c r="J753" s="12">
        <v>130.202</v>
      </c>
      <c r="K753" s="31">
        <v>127.1</v>
      </c>
      <c r="L753" s="31">
        <v>126.3</v>
      </c>
      <c r="M753" s="31">
        <v>127.2</v>
      </c>
      <c r="N753" s="31">
        <v>124.6</v>
      </c>
      <c r="O753" s="31">
        <f t="shared" si="47"/>
        <v>129.6</v>
      </c>
      <c r="P753" s="31">
        <f t="shared" si="48"/>
        <v>130.60699999999974</v>
      </c>
      <c r="Q753" s="74"/>
    </row>
    <row r="754" spans="1:17" s="10" customFormat="1" ht="21" customHeight="1">
      <c r="A754" s="36">
        <v>14</v>
      </c>
      <c r="B754" s="21">
        <v>10</v>
      </c>
      <c r="C754" s="35">
        <v>6</v>
      </c>
      <c r="D754" s="35" t="str">
        <f t="shared" si="49"/>
        <v>0871</v>
      </c>
      <c r="E754" s="35">
        <v>871</v>
      </c>
      <c r="F754" s="21" t="s">
        <v>993</v>
      </c>
      <c r="G754" s="21" t="s">
        <v>653</v>
      </c>
      <c r="H754" s="13">
        <v>82948.165634674937</v>
      </c>
      <c r="I754" s="13">
        <v>84005.624807987711</v>
      </c>
      <c r="J754" s="13">
        <v>88878.342882597804</v>
      </c>
      <c r="K754" s="32">
        <v>93081.494885916603</v>
      </c>
      <c r="L754" s="32">
        <v>96160.92636579572</v>
      </c>
      <c r="M754" s="32">
        <v>99468.836477987425</v>
      </c>
      <c r="N754" s="32">
        <v>105546.34831460674</v>
      </c>
      <c r="O754" s="32">
        <f t="shared" si="47"/>
        <v>107714.78395061729</v>
      </c>
      <c r="P754" s="32">
        <f t="shared" si="48"/>
        <v>106684.32779253813</v>
      </c>
      <c r="Q754" s="74"/>
    </row>
    <row r="755" spans="1:17" ht="15.6" customHeight="1">
      <c r="A755" s="36">
        <v>13</v>
      </c>
      <c r="B755" s="1">
        <v>9</v>
      </c>
      <c r="C755" s="36">
        <v>5</v>
      </c>
      <c r="D755" s="36" t="str">
        <f t="shared" si="49"/>
        <v>0269</v>
      </c>
      <c r="E755" s="36">
        <v>269</v>
      </c>
      <c r="F755" s="1" t="s">
        <v>497</v>
      </c>
      <c r="G755" s="1" t="s">
        <v>657</v>
      </c>
      <c r="H755" s="12">
        <v>3057173</v>
      </c>
      <c r="I755" s="12">
        <v>2940421.59</v>
      </c>
      <c r="J755" s="12">
        <v>2976117.18</v>
      </c>
      <c r="K755" s="31">
        <v>2969175.05</v>
      </c>
      <c r="L755" s="31">
        <v>3201428</v>
      </c>
      <c r="M755" s="31">
        <v>3292996</v>
      </c>
      <c r="N755" s="31">
        <v>3162320</v>
      </c>
      <c r="O755" s="31">
        <f t="shared" si="47"/>
        <v>3343580</v>
      </c>
      <c r="P755" s="31">
        <f t="shared" si="48"/>
        <v>3612052</v>
      </c>
      <c r="Q755" s="74"/>
    </row>
    <row r="756" spans="1:17" ht="15.6" customHeight="1">
      <c r="A756" s="36">
        <v>12</v>
      </c>
      <c r="B756" s="1">
        <v>8</v>
      </c>
      <c r="C756" s="36">
        <v>4</v>
      </c>
      <c r="D756" s="36" t="str">
        <f t="shared" si="49"/>
        <v>0269</v>
      </c>
      <c r="E756" s="36">
        <v>269</v>
      </c>
      <c r="F756" s="1" t="s">
        <v>497</v>
      </c>
      <c r="G756" s="1" t="s">
        <v>970</v>
      </c>
      <c r="H756" s="12">
        <v>30.4</v>
      </c>
      <c r="I756" s="12">
        <v>30.9</v>
      </c>
      <c r="J756" s="12">
        <v>31.8</v>
      </c>
      <c r="K756" s="31">
        <v>32.700000000000003</v>
      </c>
      <c r="L756" s="31">
        <v>32.6</v>
      </c>
      <c r="M756" s="31">
        <v>33.4</v>
      </c>
      <c r="N756" s="31">
        <v>33.5</v>
      </c>
      <c r="O756" s="31">
        <f t="shared" si="47"/>
        <v>31.3</v>
      </c>
      <c r="P756" s="31">
        <f t="shared" si="48"/>
        <v>34.399999999999963</v>
      </c>
      <c r="Q756" s="74"/>
    </row>
    <row r="757" spans="1:17" s="10" customFormat="1" ht="21" customHeight="1">
      <c r="A757" s="36">
        <v>14</v>
      </c>
      <c r="B757" s="21">
        <v>10</v>
      </c>
      <c r="C757" s="35">
        <v>6</v>
      </c>
      <c r="D757" s="35" t="str">
        <f t="shared" si="49"/>
        <v>0269</v>
      </c>
      <c r="E757" s="35">
        <v>269</v>
      </c>
      <c r="F757" s="21" t="s">
        <v>497</v>
      </c>
      <c r="G757" s="21" t="s">
        <v>653</v>
      </c>
      <c r="H757" s="13">
        <v>100564.90131578948</v>
      </c>
      <c r="I757" s="13">
        <v>95159.274757281557</v>
      </c>
      <c r="J757" s="13">
        <v>93588.590566037732</v>
      </c>
      <c r="K757" s="32">
        <v>90800.460244648304</v>
      </c>
      <c r="L757" s="32">
        <v>98203.312883435574</v>
      </c>
      <c r="M757" s="32">
        <v>98592.694610778446</v>
      </c>
      <c r="N757" s="32">
        <v>94397.611940298506</v>
      </c>
      <c r="O757" s="32">
        <f t="shared" si="47"/>
        <v>106823.64217252396</v>
      </c>
      <c r="P757" s="32">
        <f t="shared" si="48"/>
        <v>105001.51162790709</v>
      </c>
      <c r="Q757" s="74"/>
    </row>
    <row r="758" spans="1:17" ht="15.6" customHeight="1">
      <c r="A758" s="36">
        <v>13</v>
      </c>
      <c r="B758" s="1">
        <v>9</v>
      </c>
      <c r="C758" s="36">
        <v>5</v>
      </c>
      <c r="D758" s="36" t="str">
        <f t="shared" si="49"/>
        <v>0271</v>
      </c>
      <c r="E758" s="36">
        <v>271</v>
      </c>
      <c r="F758" s="1" t="s">
        <v>499</v>
      </c>
      <c r="G758" s="1" t="s">
        <v>657</v>
      </c>
      <c r="H758" s="12">
        <v>29976466.870000001</v>
      </c>
      <c r="I758" s="12">
        <v>30911008.799999997</v>
      </c>
      <c r="J758" s="12">
        <v>31383860.908999998</v>
      </c>
      <c r="K758" s="31">
        <v>32410216.710000005</v>
      </c>
      <c r="L758" s="31">
        <v>33011015</v>
      </c>
      <c r="M758" s="31">
        <v>34279957.079999998</v>
      </c>
      <c r="N758" s="31">
        <v>35261106</v>
      </c>
      <c r="O758" s="31">
        <f t="shared" si="47"/>
        <v>37290768</v>
      </c>
      <c r="P758" s="31">
        <f t="shared" si="48"/>
        <v>39196267.759999998</v>
      </c>
      <c r="Q758" s="74"/>
    </row>
    <row r="759" spans="1:17" ht="15.6" customHeight="1">
      <c r="A759" s="36">
        <v>12</v>
      </c>
      <c r="B759" s="1">
        <v>8</v>
      </c>
      <c r="C759" s="36">
        <v>4</v>
      </c>
      <c r="D759" s="36" t="str">
        <f t="shared" si="49"/>
        <v>0271</v>
      </c>
      <c r="E759" s="36">
        <v>271</v>
      </c>
      <c r="F759" s="1" t="s">
        <v>499</v>
      </c>
      <c r="G759" s="1" t="s">
        <v>970</v>
      </c>
      <c r="H759" s="12">
        <v>397.1</v>
      </c>
      <c r="I759" s="12">
        <v>401.21899999999999</v>
      </c>
      <c r="J759" s="12">
        <v>406.404</v>
      </c>
      <c r="K759" s="31">
        <v>412.42</v>
      </c>
      <c r="L759" s="31">
        <v>413.6</v>
      </c>
      <c r="M759" s="31">
        <v>416.5</v>
      </c>
      <c r="N759" s="31">
        <v>400.8</v>
      </c>
      <c r="O759" s="31">
        <f t="shared" si="47"/>
        <v>433.2</v>
      </c>
      <c r="P759" s="31">
        <f t="shared" si="48"/>
        <v>437.39499999999572</v>
      </c>
      <c r="Q759" s="74"/>
    </row>
    <row r="760" spans="1:17" s="10" customFormat="1" ht="21" customHeight="1">
      <c r="A760" s="36">
        <v>14</v>
      </c>
      <c r="B760" s="21">
        <v>10</v>
      </c>
      <c r="C760" s="35">
        <v>6</v>
      </c>
      <c r="D760" s="35" t="str">
        <f t="shared" si="49"/>
        <v>0271</v>
      </c>
      <c r="E760" s="35">
        <v>271</v>
      </c>
      <c r="F760" s="21" t="s">
        <v>499</v>
      </c>
      <c r="G760" s="21" t="s">
        <v>653</v>
      </c>
      <c r="H760" s="13">
        <v>75488.458499118613</v>
      </c>
      <c r="I760" s="13">
        <v>77042.734267320338</v>
      </c>
      <c r="J760" s="13">
        <v>77223.307125421983</v>
      </c>
      <c r="K760" s="32">
        <v>78585.463144367401</v>
      </c>
      <c r="L760" s="32">
        <v>79813.8660541586</v>
      </c>
      <c r="M760" s="32">
        <v>82304.818919567828</v>
      </c>
      <c r="N760" s="32">
        <v>87976.811377245511</v>
      </c>
      <c r="O760" s="32">
        <f t="shared" si="47"/>
        <v>86082.105263157893</v>
      </c>
      <c r="P760" s="32">
        <f t="shared" si="48"/>
        <v>89612.976280022369</v>
      </c>
      <c r="Q760" s="74"/>
    </row>
    <row r="761" spans="1:17" ht="15.6" customHeight="1">
      <c r="A761" s="36">
        <v>13</v>
      </c>
      <c r="B761" s="1">
        <v>9</v>
      </c>
      <c r="C761" s="36">
        <v>5</v>
      </c>
      <c r="D761" s="36" t="str">
        <f t="shared" si="49"/>
        <v>0272</v>
      </c>
      <c r="E761" s="36">
        <v>272</v>
      </c>
      <c r="F761" s="1" t="s">
        <v>501</v>
      </c>
      <c r="G761" s="1" t="s">
        <v>657</v>
      </c>
      <c r="H761" s="12">
        <v>876414</v>
      </c>
      <c r="I761" s="12">
        <v>866894</v>
      </c>
      <c r="J761" s="12">
        <v>846598</v>
      </c>
      <c r="K761" s="31">
        <v>969292</v>
      </c>
      <c r="L761" s="31">
        <v>1004378.9</v>
      </c>
      <c r="M761" s="31">
        <v>1023856</v>
      </c>
      <c r="N761" s="31">
        <v>1010680</v>
      </c>
      <c r="O761" s="31">
        <f t="shared" si="47"/>
        <v>1322596</v>
      </c>
      <c r="P761" s="31">
        <f t="shared" si="48"/>
        <v>1094716</v>
      </c>
      <c r="Q761" s="74"/>
    </row>
    <row r="762" spans="1:17" ht="15.6" customHeight="1">
      <c r="A762" s="36">
        <v>12</v>
      </c>
      <c r="B762" s="1">
        <v>8</v>
      </c>
      <c r="C762" s="36">
        <v>4</v>
      </c>
      <c r="D762" s="36" t="str">
        <f t="shared" si="49"/>
        <v>0272</v>
      </c>
      <c r="E762" s="36">
        <v>272</v>
      </c>
      <c r="F762" s="1" t="s">
        <v>501</v>
      </c>
      <c r="G762" s="1" t="s">
        <v>970</v>
      </c>
      <c r="H762" s="12">
        <v>15.1</v>
      </c>
      <c r="I762" s="12">
        <v>14.7</v>
      </c>
      <c r="J762" s="12">
        <v>15.7</v>
      </c>
      <c r="K762" s="31">
        <v>13.7</v>
      </c>
      <c r="L762" s="31">
        <v>16.399999999999999</v>
      </c>
      <c r="M762" s="31">
        <v>15.9</v>
      </c>
      <c r="N762" s="31">
        <v>15.6</v>
      </c>
      <c r="O762" s="31">
        <f t="shared" si="47"/>
        <v>13.3</v>
      </c>
      <c r="P762" s="31">
        <f t="shared" si="48"/>
        <v>17.399999999999991</v>
      </c>
      <c r="Q762" s="74"/>
    </row>
    <row r="763" spans="1:17" s="10" customFormat="1" ht="21" customHeight="1">
      <c r="A763" s="36">
        <v>14</v>
      </c>
      <c r="B763" s="21">
        <v>10</v>
      </c>
      <c r="C763" s="35">
        <v>6</v>
      </c>
      <c r="D763" s="35" t="str">
        <f t="shared" si="49"/>
        <v>0272</v>
      </c>
      <c r="E763" s="35">
        <v>272</v>
      </c>
      <c r="F763" s="21" t="s">
        <v>501</v>
      </c>
      <c r="G763" s="21" t="s">
        <v>653</v>
      </c>
      <c r="H763" s="13">
        <v>58040.662251655631</v>
      </c>
      <c r="I763" s="13">
        <v>58972.380952380954</v>
      </c>
      <c r="J763" s="13">
        <v>53923.43949044586</v>
      </c>
      <c r="K763" s="32">
        <v>70751.240875912408</v>
      </c>
      <c r="L763" s="32">
        <v>61242.615853658543</v>
      </c>
      <c r="M763" s="32">
        <v>64393.459119496853</v>
      </c>
      <c r="N763" s="32">
        <v>64787.179487179492</v>
      </c>
      <c r="O763" s="32">
        <f t="shared" si="47"/>
        <v>99443.308270676687</v>
      </c>
      <c r="P763" s="32">
        <f t="shared" si="48"/>
        <v>62914.712643678191</v>
      </c>
      <c r="Q763" s="74"/>
    </row>
    <row r="764" spans="1:17" ht="15.6" customHeight="1">
      <c r="A764" s="36">
        <v>13</v>
      </c>
      <c r="B764" s="1">
        <v>9</v>
      </c>
      <c r="C764" s="36">
        <v>5</v>
      </c>
      <c r="D764" s="36" t="str">
        <f t="shared" si="49"/>
        <v>0760</v>
      </c>
      <c r="E764" s="36">
        <v>760</v>
      </c>
      <c r="F764" s="1" t="s">
        <v>503</v>
      </c>
      <c r="G764" s="1" t="s">
        <v>657</v>
      </c>
      <c r="H764" s="12">
        <v>10633584.84</v>
      </c>
      <c r="I764" s="12">
        <v>10985096.119999999</v>
      </c>
      <c r="J764" s="12">
        <v>11462942.01</v>
      </c>
      <c r="K764" s="31">
        <v>11461981.909999998</v>
      </c>
      <c r="L764" s="31">
        <v>11904418.67</v>
      </c>
      <c r="M764" s="31">
        <v>12319837.73</v>
      </c>
      <c r="N764" s="31">
        <v>12383215.690000001</v>
      </c>
      <c r="O764" s="31">
        <f t="shared" si="47"/>
        <v>13014430.09</v>
      </c>
      <c r="P764" s="31">
        <f t="shared" si="48"/>
        <v>13047024.739999998</v>
      </c>
      <c r="Q764" s="74"/>
    </row>
    <row r="765" spans="1:17" ht="15.6" customHeight="1">
      <c r="A765" s="36">
        <v>12</v>
      </c>
      <c r="B765" s="1">
        <v>8</v>
      </c>
      <c r="C765" s="36">
        <v>4</v>
      </c>
      <c r="D765" s="36" t="str">
        <f t="shared" si="49"/>
        <v>0760</v>
      </c>
      <c r="E765" s="36">
        <v>760</v>
      </c>
      <c r="F765" s="1" t="s">
        <v>503</v>
      </c>
      <c r="G765" s="1" t="s">
        <v>970</v>
      </c>
      <c r="H765" s="12">
        <v>134.5</v>
      </c>
      <c r="I765" s="12">
        <v>133.19999999999999</v>
      </c>
      <c r="J765" s="12">
        <v>132.19999999999999</v>
      </c>
      <c r="K765" s="31">
        <v>135.69999999999999</v>
      </c>
      <c r="L765" s="31">
        <v>140.76000000000002</v>
      </c>
      <c r="M765" s="31">
        <v>135.80000000000001</v>
      </c>
      <c r="N765" s="31">
        <v>133.6</v>
      </c>
      <c r="O765" s="31" t="str">
        <f t="shared" si="47"/>
        <v>-</v>
      </c>
      <c r="P765" s="31">
        <f t="shared" si="48"/>
        <v>127.44100000000063</v>
      </c>
      <c r="Q765" s="74"/>
    </row>
    <row r="766" spans="1:17" s="10" customFormat="1" ht="21" customHeight="1">
      <c r="A766" s="36">
        <v>14</v>
      </c>
      <c r="B766" s="21">
        <v>10</v>
      </c>
      <c r="C766" s="35">
        <v>6</v>
      </c>
      <c r="D766" s="35" t="str">
        <f t="shared" si="49"/>
        <v>0760</v>
      </c>
      <c r="E766" s="35">
        <v>760</v>
      </c>
      <c r="F766" s="21" t="s">
        <v>503</v>
      </c>
      <c r="G766" s="21" t="s">
        <v>653</v>
      </c>
      <c r="H766" s="13">
        <v>79060.110334572484</v>
      </c>
      <c r="I766" s="13">
        <v>82470.691591591589</v>
      </c>
      <c r="J766" s="13">
        <v>86709.092360060517</v>
      </c>
      <c r="K766" s="32">
        <v>84465.59992630803</v>
      </c>
      <c r="L766" s="32">
        <v>84572.454319408906</v>
      </c>
      <c r="M766" s="32">
        <v>90720.454565537555</v>
      </c>
      <c r="N766" s="32">
        <v>92688.740194610786</v>
      </c>
      <c r="O766" s="32" t="str">
        <f t="shared" si="47"/>
        <v>-</v>
      </c>
      <c r="P766" s="32">
        <f t="shared" si="48"/>
        <v>102376.98024968365</v>
      </c>
      <c r="Q766" s="74"/>
    </row>
    <row r="767" spans="1:17" ht="15.6" customHeight="1">
      <c r="A767" s="36">
        <v>13</v>
      </c>
      <c r="B767" s="1">
        <v>9</v>
      </c>
      <c r="C767" s="36">
        <v>5</v>
      </c>
      <c r="D767" s="36" t="str">
        <f t="shared" si="49"/>
        <v>0273</v>
      </c>
      <c r="E767" s="36">
        <v>273</v>
      </c>
      <c r="F767" s="1" t="s">
        <v>505</v>
      </c>
      <c r="G767" s="1" t="s">
        <v>657</v>
      </c>
      <c r="H767" s="12">
        <v>8566773</v>
      </c>
      <c r="I767" s="12">
        <v>9139582</v>
      </c>
      <c r="J767" s="12">
        <v>9170334</v>
      </c>
      <c r="K767" s="31">
        <v>9855163</v>
      </c>
      <c r="L767" s="31">
        <v>10362510</v>
      </c>
      <c r="M767" s="31">
        <v>10384642.5</v>
      </c>
      <c r="N767" s="31">
        <v>10589848</v>
      </c>
      <c r="O767" s="31">
        <f t="shared" si="47"/>
        <v>11479005</v>
      </c>
      <c r="P767" s="31">
        <f t="shared" si="48"/>
        <v>12178558.939999999</v>
      </c>
      <c r="Q767" s="74"/>
    </row>
    <row r="768" spans="1:17" ht="15.6" customHeight="1">
      <c r="A768" s="36">
        <v>12</v>
      </c>
      <c r="B768" s="1">
        <v>8</v>
      </c>
      <c r="C768" s="36">
        <v>4</v>
      </c>
      <c r="D768" s="36" t="str">
        <f t="shared" si="49"/>
        <v>0273</v>
      </c>
      <c r="E768" s="36">
        <v>273</v>
      </c>
      <c r="F768" s="1" t="s">
        <v>505</v>
      </c>
      <c r="G768" s="1" t="s">
        <v>970</v>
      </c>
      <c r="H768" s="12">
        <v>122.14999999999999</v>
      </c>
      <c r="I768" s="12">
        <v>123.90400000000001</v>
      </c>
      <c r="J768" s="12">
        <v>124.69200000000001</v>
      </c>
      <c r="K768" s="31">
        <v>134.89999999999998</v>
      </c>
      <c r="L768" s="31">
        <v>134.4</v>
      </c>
      <c r="M768" s="31">
        <v>130.6</v>
      </c>
      <c r="N768" s="31">
        <v>124.1</v>
      </c>
      <c r="O768" s="31">
        <f t="shared" si="47"/>
        <v>127.2</v>
      </c>
      <c r="P768" s="31">
        <f t="shared" si="48"/>
        <v>135.75000000000011</v>
      </c>
      <c r="Q768" s="74"/>
    </row>
    <row r="769" spans="1:17" s="10" customFormat="1" ht="21" customHeight="1">
      <c r="A769" s="36">
        <v>14</v>
      </c>
      <c r="B769" s="21">
        <v>10</v>
      </c>
      <c r="C769" s="35">
        <v>6</v>
      </c>
      <c r="D769" s="35" t="str">
        <f t="shared" si="49"/>
        <v>0273</v>
      </c>
      <c r="E769" s="35">
        <v>273</v>
      </c>
      <c r="F769" s="21" t="s">
        <v>505</v>
      </c>
      <c r="G769" s="21" t="s">
        <v>653</v>
      </c>
      <c r="H769" s="13">
        <v>70133.221449038072</v>
      </c>
      <c r="I769" s="13">
        <v>73763.413610537187</v>
      </c>
      <c r="J769" s="13">
        <v>73543.884130497536</v>
      </c>
      <c r="K769" s="32">
        <v>73055.322461082294</v>
      </c>
      <c r="L769" s="32">
        <v>77102.00892857142</v>
      </c>
      <c r="M769" s="32">
        <v>79514.873660030629</v>
      </c>
      <c r="N769" s="32">
        <v>85333.182917002428</v>
      </c>
      <c r="O769" s="32">
        <f t="shared" si="47"/>
        <v>90243.75</v>
      </c>
      <c r="P769" s="32">
        <f t="shared" si="48"/>
        <v>89713.141362799186</v>
      </c>
      <c r="Q769" s="74"/>
    </row>
    <row r="770" spans="1:17" ht="15.6" customHeight="1">
      <c r="A770" s="36">
        <v>13</v>
      </c>
      <c r="B770" s="1">
        <v>9</v>
      </c>
      <c r="C770" s="36">
        <v>5</v>
      </c>
      <c r="D770" s="36" t="str">
        <f t="shared" si="49"/>
        <v>0763</v>
      </c>
      <c r="E770" s="36">
        <v>763</v>
      </c>
      <c r="F770" s="1" t="s">
        <v>924</v>
      </c>
      <c r="G770" s="1" t="s">
        <v>657</v>
      </c>
      <c r="H770" s="12">
        <v>5248637</v>
      </c>
      <c r="I770" s="12">
        <v>5320794</v>
      </c>
      <c r="J770" s="12">
        <v>5634798</v>
      </c>
      <c r="K770" s="31">
        <v>5996394</v>
      </c>
      <c r="L770" s="31">
        <v>5854541.3599999994</v>
      </c>
      <c r="M770" s="31">
        <v>6405494.9000000004</v>
      </c>
      <c r="N770" s="31">
        <v>5674650.2400000002</v>
      </c>
      <c r="O770" s="31">
        <f t="shared" si="47"/>
        <v>6245716</v>
      </c>
      <c r="P770" s="31">
        <f t="shared" si="48"/>
        <v>6709586</v>
      </c>
      <c r="Q770" s="74"/>
    </row>
    <row r="771" spans="1:17" ht="15.6" customHeight="1">
      <c r="A771" s="36">
        <v>12</v>
      </c>
      <c r="B771" s="1">
        <v>8</v>
      </c>
      <c r="C771" s="36">
        <v>4</v>
      </c>
      <c r="D771" s="36" t="str">
        <f t="shared" si="49"/>
        <v>0763</v>
      </c>
      <c r="E771" s="36">
        <v>763</v>
      </c>
      <c r="F771" s="1" t="s">
        <v>924</v>
      </c>
      <c r="G771" s="1" t="s">
        <v>970</v>
      </c>
      <c r="H771" s="12">
        <v>83.5</v>
      </c>
      <c r="I771" s="12">
        <v>84.5</v>
      </c>
      <c r="J771" s="12">
        <v>83.5</v>
      </c>
      <c r="K771" s="31">
        <v>80.900000000000006</v>
      </c>
      <c r="L771" s="31">
        <v>80.8</v>
      </c>
      <c r="M771" s="31">
        <v>80.599999999999994</v>
      </c>
      <c r="N771" s="31">
        <v>77.2</v>
      </c>
      <c r="O771" s="31">
        <f t="shared" si="47"/>
        <v>76.5</v>
      </c>
      <c r="P771" s="31">
        <f t="shared" si="48"/>
        <v>79.050000000000168</v>
      </c>
      <c r="Q771" s="74"/>
    </row>
    <row r="772" spans="1:17" s="10" customFormat="1" ht="21" customHeight="1">
      <c r="A772" s="36">
        <v>14</v>
      </c>
      <c r="B772" s="21">
        <v>10</v>
      </c>
      <c r="C772" s="35">
        <v>6</v>
      </c>
      <c r="D772" s="35" t="str">
        <f t="shared" si="49"/>
        <v>0763</v>
      </c>
      <c r="E772" s="35">
        <v>763</v>
      </c>
      <c r="F772" s="21" t="s">
        <v>924</v>
      </c>
      <c r="G772" s="21" t="s">
        <v>653</v>
      </c>
      <c r="H772" s="13">
        <v>62857.928143712576</v>
      </c>
      <c r="I772" s="13">
        <v>62967.976331360944</v>
      </c>
      <c r="J772" s="13">
        <v>67482.610778443108</v>
      </c>
      <c r="K772" s="32">
        <v>74121.063040791094</v>
      </c>
      <c r="L772" s="32">
        <v>72457.195049504939</v>
      </c>
      <c r="M772" s="32">
        <v>79472.641439205967</v>
      </c>
      <c r="N772" s="32">
        <v>73505.832124352339</v>
      </c>
      <c r="O772" s="32">
        <f t="shared" si="47"/>
        <v>81643.34640522876</v>
      </c>
      <c r="P772" s="32">
        <f t="shared" si="48"/>
        <v>84877.748260594381</v>
      </c>
      <c r="Q772" s="74"/>
    </row>
    <row r="773" spans="1:17" ht="15.6" customHeight="1">
      <c r="A773" s="36">
        <v>13</v>
      </c>
      <c r="B773" s="1">
        <v>9</v>
      </c>
      <c r="C773" s="36">
        <v>5</v>
      </c>
      <c r="D773" s="36" t="str">
        <f t="shared" si="49"/>
        <v>0274</v>
      </c>
      <c r="E773" s="36">
        <v>274</v>
      </c>
      <c r="F773" s="1" t="s">
        <v>509</v>
      </c>
      <c r="G773" s="1" t="s">
        <v>657</v>
      </c>
      <c r="H773" s="12">
        <v>30433467.386999998</v>
      </c>
      <c r="I773" s="12">
        <v>31738707.829999998</v>
      </c>
      <c r="J773" s="12">
        <v>32590006.089999996</v>
      </c>
      <c r="K773" s="31">
        <v>35845984.870000005</v>
      </c>
      <c r="L773" s="31">
        <v>37283832.670000002</v>
      </c>
      <c r="M773" s="31">
        <v>39688185.090000004</v>
      </c>
      <c r="N773" s="31">
        <v>41000926.07</v>
      </c>
      <c r="O773" s="31">
        <f t="shared" si="47"/>
        <v>43495686.074882783</v>
      </c>
      <c r="P773" s="31">
        <f t="shared" si="48"/>
        <v>44310294.894499995</v>
      </c>
      <c r="Q773" s="74"/>
    </row>
    <row r="774" spans="1:17" ht="15.6" customHeight="1">
      <c r="A774" s="36">
        <v>12</v>
      </c>
      <c r="B774" s="1">
        <v>8</v>
      </c>
      <c r="C774" s="36">
        <v>4</v>
      </c>
      <c r="D774" s="36" t="str">
        <f t="shared" si="49"/>
        <v>0274</v>
      </c>
      <c r="E774" s="36">
        <v>274</v>
      </c>
      <c r="F774" s="1" t="s">
        <v>509</v>
      </c>
      <c r="G774" s="1" t="s">
        <v>970</v>
      </c>
      <c r="H774" s="12">
        <v>425.399</v>
      </c>
      <c r="I774" s="12">
        <v>424.89600000000002</v>
      </c>
      <c r="J774" s="12">
        <v>430.5</v>
      </c>
      <c r="K774" s="31">
        <v>435.601</v>
      </c>
      <c r="L774" s="31">
        <v>428.74</v>
      </c>
      <c r="M774" s="31">
        <v>445.1</v>
      </c>
      <c r="N774" s="31">
        <v>424.1</v>
      </c>
      <c r="O774" s="31">
        <f t="shared" si="47"/>
        <v>408.40000000000003</v>
      </c>
      <c r="P774" s="31">
        <f t="shared" si="48"/>
        <v>441.62399999999906</v>
      </c>
      <c r="Q774" s="74"/>
    </row>
    <row r="775" spans="1:17" s="10" customFormat="1" ht="21" customHeight="1">
      <c r="A775" s="36">
        <v>14</v>
      </c>
      <c r="B775" s="21">
        <v>10</v>
      </c>
      <c r="C775" s="35">
        <v>6</v>
      </c>
      <c r="D775" s="35" t="str">
        <f t="shared" si="49"/>
        <v>0274</v>
      </c>
      <c r="E775" s="35">
        <v>274</v>
      </c>
      <c r="F775" s="21" t="s">
        <v>509</v>
      </c>
      <c r="G775" s="21" t="s">
        <v>653</v>
      </c>
      <c r="H775" s="13">
        <v>71540.994188984929</v>
      </c>
      <c r="I775" s="13">
        <v>74697.591481209514</v>
      </c>
      <c r="J775" s="13">
        <v>75702.685458768858</v>
      </c>
      <c r="K775" s="32">
        <v>82290.869098096664</v>
      </c>
      <c r="L775" s="32">
        <v>86961.404744133979</v>
      </c>
      <c r="M775" s="32">
        <v>89166.895281959107</v>
      </c>
      <c r="N775" s="32">
        <v>96677.496038670128</v>
      </c>
      <c r="O775" s="32">
        <f t="shared" si="47"/>
        <v>106502.659341045</v>
      </c>
      <c r="P775" s="32">
        <f t="shared" si="48"/>
        <v>100334.88871641961</v>
      </c>
      <c r="Q775" s="74"/>
    </row>
    <row r="776" spans="1:17" ht="15.6" customHeight="1">
      <c r="A776" s="36">
        <v>13</v>
      </c>
      <c r="B776" s="1">
        <v>9</v>
      </c>
      <c r="C776" s="36">
        <v>5</v>
      </c>
      <c r="D776" s="36" t="str">
        <f t="shared" si="49"/>
        <v>0278</v>
      </c>
      <c r="E776" s="36">
        <v>278</v>
      </c>
      <c r="F776" s="1" t="s">
        <v>511</v>
      </c>
      <c r="G776" s="1" t="s">
        <v>657</v>
      </c>
      <c r="H776" s="12">
        <v>9915608</v>
      </c>
      <c r="I776" s="12">
        <v>9840315.7134782597</v>
      </c>
      <c r="J776" s="12">
        <v>10084630.363749998</v>
      </c>
      <c r="K776" s="31">
        <v>10106127.99</v>
      </c>
      <c r="L776" s="31">
        <v>10816344.329999998</v>
      </c>
      <c r="M776" s="31">
        <v>10656513.6</v>
      </c>
      <c r="N776" s="31">
        <v>10740495.42</v>
      </c>
      <c r="O776" s="31">
        <f t="shared" si="47"/>
        <v>11284280.210000001</v>
      </c>
      <c r="P776" s="31">
        <f t="shared" si="48"/>
        <v>11609461.530000001</v>
      </c>
      <c r="Q776" s="74"/>
    </row>
    <row r="777" spans="1:17" ht="15.6" customHeight="1">
      <c r="A777" s="36">
        <v>12</v>
      </c>
      <c r="B777" s="1">
        <v>8</v>
      </c>
      <c r="C777" s="36">
        <v>4</v>
      </c>
      <c r="D777" s="36" t="str">
        <f t="shared" si="49"/>
        <v>0278</v>
      </c>
      <c r="E777" s="36">
        <v>278</v>
      </c>
      <c r="F777" s="1" t="s">
        <v>511</v>
      </c>
      <c r="G777" s="1" t="s">
        <v>970</v>
      </c>
      <c r="H777" s="12">
        <v>141.80000000000001</v>
      </c>
      <c r="I777" s="12">
        <v>141.80000000000001</v>
      </c>
      <c r="J777" s="12">
        <v>134.5</v>
      </c>
      <c r="K777" s="31">
        <v>144</v>
      </c>
      <c r="L777" s="31">
        <v>148.80000000000001</v>
      </c>
      <c r="M777" s="31">
        <v>148.1</v>
      </c>
      <c r="N777" s="31">
        <v>142</v>
      </c>
      <c r="O777" s="31">
        <f t="shared" si="47"/>
        <v>148.9</v>
      </c>
      <c r="P777" s="31">
        <f t="shared" si="48"/>
        <v>149.47399999999985</v>
      </c>
      <c r="Q777" s="74"/>
    </row>
    <row r="778" spans="1:17" s="10" customFormat="1" ht="21" customHeight="1">
      <c r="A778" s="36">
        <v>14</v>
      </c>
      <c r="B778" s="21">
        <v>10</v>
      </c>
      <c r="C778" s="35">
        <v>6</v>
      </c>
      <c r="D778" s="35" t="str">
        <f t="shared" si="49"/>
        <v>0278</v>
      </c>
      <c r="E778" s="35">
        <v>278</v>
      </c>
      <c r="F778" s="21" t="s">
        <v>511</v>
      </c>
      <c r="G778" s="21" t="s">
        <v>653</v>
      </c>
      <c r="H778" s="13">
        <v>69926.713681241177</v>
      </c>
      <c r="I778" s="13">
        <v>69395.738458944004</v>
      </c>
      <c r="J778" s="13">
        <v>74978.664414498126</v>
      </c>
      <c r="K778" s="32">
        <v>70181.444375000006</v>
      </c>
      <c r="L778" s="32">
        <v>72690.486088709658</v>
      </c>
      <c r="M778" s="32">
        <v>71954.852126941259</v>
      </c>
      <c r="N778" s="32">
        <v>75637.291690140846</v>
      </c>
      <c r="O778" s="32">
        <f t="shared" si="47"/>
        <v>75784.286165211553</v>
      </c>
      <c r="P778" s="32">
        <f t="shared" si="48"/>
        <v>77668.768682178925</v>
      </c>
      <c r="Q778" s="74"/>
    </row>
    <row r="779" spans="1:17" ht="15.6" customHeight="1">
      <c r="A779" s="36">
        <v>13</v>
      </c>
      <c r="B779" s="1">
        <v>9</v>
      </c>
      <c r="C779" s="36">
        <v>5</v>
      </c>
      <c r="D779" s="36" t="str">
        <f t="shared" si="49"/>
        <v>0829</v>
      </c>
      <c r="E779" s="36">
        <v>829</v>
      </c>
      <c r="F779" s="1" t="s">
        <v>985</v>
      </c>
      <c r="G779" s="1" t="s">
        <v>657</v>
      </c>
      <c r="H779" s="12">
        <v>5832578.669999999</v>
      </c>
      <c r="I779" s="12">
        <v>6053624.6799999997</v>
      </c>
      <c r="J779" s="12">
        <v>6299307.8600000003</v>
      </c>
      <c r="K779" s="31">
        <v>6673432.2000000002</v>
      </c>
      <c r="L779" s="31">
        <v>6811481.3199999994</v>
      </c>
      <c r="M779" s="31">
        <v>6998134.4100000001</v>
      </c>
      <c r="N779" s="31">
        <v>7376294.8099999996</v>
      </c>
      <c r="O779" s="31">
        <f t="shared" ref="O779:O842" si="50">IFERROR(VLOOKUP($E779, summary, $B779, FALSE), 0)</f>
        <v>7734722.1999999993</v>
      </c>
      <c r="P779" s="31">
        <f t="shared" ref="P779:P842" si="51">IFERROR(VLOOKUP($E779, summary, $A779, FALSE), 0)</f>
        <v>8025463.5600000015</v>
      </c>
      <c r="Q779" s="74"/>
    </row>
    <row r="780" spans="1:17" ht="15.6" customHeight="1">
      <c r="A780" s="36">
        <v>12</v>
      </c>
      <c r="B780" s="1">
        <v>8</v>
      </c>
      <c r="C780" s="36">
        <v>4</v>
      </c>
      <c r="D780" s="36" t="str">
        <f t="shared" si="49"/>
        <v>0829</v>
      </c>
      <c r="E780" s="36">
        <v>829</v>
      </c>
      <c r="F780" s="1" t="s">
        <v>985</v>
      </c>
      <c r="G780" s="1" t="s">
        <v>970</v>
      </c>
      <c r="H780" s="12">
        <v>77.099999999999994</v>
      </c>
      <c r="I780" s="12">
        <v>77.5</v>
      </c>
      <c r="J780" s="12">
        <v>78</v>
      </c>
      <c r="K780" s="31">
        <v>81</v>
      </c>
      <c r="L780" s="31">
        <v>80</v>
      </c>
      <c r="M780" s="31">
        <v>81.099999999999994</v>
      </c>
      <c r="N780" s="31">
        <v>83.1</v>
      </c>
      <c r="O780" s="31">
        <f t="shared" si="50"/>
        <v>87.8</v>
      </c>
      <c r="P780" s="31">
        <f t="shared" si="51"/>
        <v>86.852000000000118</v>
      </c>
      <c r="Q780" s="74"/>
    </row>
    <row r="781" spans="1:17" s="10" customFormat="1" ht="21" customHeight="1">
      <c r="A781" s="36">
        <v>14</v>
      </c>
      <c r="B781" s="21">
        <v>10</v>
      </c>
      <c r="C781" s="35">
        <v>6</v>
      </c>
      <c r="D781" s="35" t="str">
        <f t="shared" si="49"/>
        <v>0829</v>
      </c>
      <c r="E781" s="35">
        <v>829</v>
      </c>
      <c r="F781" s="21" t="s">
        <v>985</v>
      </c>
      <c r="G781" s="21" t="s">
        <v>653</v>
      </c>
      <c r="H781" s="13">
        <v>75649.528793774312</v>
      </c>
      <c r="I781" s="13">
        <v>78111.286193548382</v>
      </c>
      <c r="J781" s="13">
        <v>80760.357179487182</v>
      </c>
      <c r="K781" s="32">
        <v>82388.051851851851</v>
      </c>
      <c r="L781" s="32">
        <v>85143.516499999998</v>
      </c>
      <c r="M781" s="32">
        <v>86290.190012330466</v>
      </c>
      <c r="N781" s="32">
        <v>88764.07713598074</v>
      </c>
      <c r="O781" s="32">
        <f t="shared" si="50"/>
        <v>88094.785876993163</v>
      </c>
      <c r="P781" s="32">
        <f t="shared" si="51"/>
        <v>92403.900428314722</v>
      </c>
      <c r="Q781" s="74"/>
    </row>
    <row r="782" spans="1:17" ht="15.6" customHeight="1">
      <c r="A782" s="36">
        <v>13</v>
      </c>
      <c r="B782" s="1">
        <v>9</v>
      </c>
      <c r="C782" s="36">
        <v>5</v>
      </c>
      <c r="D782" s="36" t="str">
        <f t="shared" si="49"/>
        <v>0873</v>
      </c>
      <c r="E782" s="36">
        <v>873</v>
      </c>
      <c r="F782" s="1" t="s">
        <v>995</v>
      </c>
      <c r="G782" s="1" t="s">
        <v>657</v>
      </c>
      <c r="H782" s="12">
        <v>4604998</v>
      </c>
      <c r="I782" s="12">
        <v>4911975.91</v>
      </c>
      <c r="J782" s="12">
        <v>4987556.51</v>
      </c>
      <c r="K782" s="31">
        <v>4973864</v>
      </c>
      <c r="L782" s="31">
        <v>5139444</v>
      </c>
      <c r="M782" s="31">
        <v>5379145.04</v>
      </c>
      <c r="N782" s="31">
        <v>5334143</v>
      </c>
      <c r="O782" s="31">
        <f t="shared" si="50"/>
        <v>5693738</v>
      </c>
      <c r="P782" s="31">
        <f t="shared" si="51"/>
        <v>6333854</v>
      </c>
      <c r="Q782" s="74"/>
    </row>
    <row r="783" spans="1:17" ht="15.6" customHeight="1">
      <c r="A783" s="36">
        <v>12</v>
      </c>
      <c r="B783" s="1">
        <v>8</v>
      </c>
      <c r="C783" s="36">
        <v>4</v>
      </c>
      <c r="D783" s="36" t="str">
        <f t="shared" si="49"/>
        <v>0873</v>
      </c>
      <c r="E783" s="36">
        <v>873</v>
      </c>
      <c r="F783" s="1" t="s">
        <v>995</v>
      </c>
      <c r="G783" s="1" t="s">
        <v>970</v>
      </c>
      <c r="H783" s="12">
        <v>53.8</v>
      </c>
      <c r="I783" s="12">
        <v>61.9</v>
      </c>
      <c r="J783" s="12">
        <v>61.4</v>
      </c>
      <c r="K783" s="31">
        <v>63.7</v>
      </c>
      <c r="L783" s="31">
        <v>63</v>
      </c>
      <c r="M783" s="31">
        <v>63.7</v>
      </c>
      <c r="N783" s="31">
        <v>60.2</v>
      </c>
      <c r="O783" s="31">
        <f t="shared" si="50"/>
        <v>62.2</v>
      </c>
      <c r="P783" s="31">
        <f t="shared" si="51"/>
        <v>62.904000000000039</v>
      </c>
      <c r="Q783" s="74"/>
    </row>
    <row r="784" spans="1:17" s="10" customFormat="1" ht="21" customHeight="1">
      <c r="A784" s="36">
        <v>14</v>
      </c>
      <c r="B784" s="21">
        <v>10</v>
      </c>
      <c r="C784" s="35">
        <v>6</v>
      </c>
      <c r="D784" s="35" t="str">
        <f t="shared" si="49"/>
        <v>0873</v>
      </c>
      <c r="E784" s="35">
        <v>873</v>
      </c>
      <c r="F784" s="21" t="s">
        <v>995</v>
      </c>
      <c r="G784" s="21" t="s">
        <v>653</v>
      </c>
      <c r="H784" s="13">
        <v>85594.758364312278</v>
      </c>
      <c r="I784" s="13">
        <v>79353.407269789983</v>
      </c>
      <c r="J784" s="13">
        <v>81230.562052117268</v>
      </c>
      <c r="K784" s="32">
        <v>78082.637362637353</v>
      </c>
      <c r="L784" s="32">
        <v>81578.476190476184</v>
      </c>
      <c r="M784" s="32">
        <v>84444.977080062788</v>
      </c>
      <c r="N784" s="32">
        <v>88607.026578073084</v>
      </c>
      <c r="O784" s="32">
        <f t="shared" si="50"/>
        <v>91539.1961414791</v>
      </c>
      <c r="P784" s="32">
        <f t="shared" si="51"/>
        <v>100690.79867734955</v>
      </c>
      <c r="Q784" s="74"/>
    </row>
    <row r="785" spans="1:17" ht="15.6" customHeight="1">
      <c r="A785" s="36">
        <v>13</v>
      </c>
      <c r="B785" s="1">
        <v>9</v>
      </c>
      <c r="C785" s="36">
        <v>5</v>
      </c>
      <c r="D785" s="36" t="str">
        <f t="shared" si="49"/>
        <v>0275</v>
      </c>
      <c r="E785" s="36">
        <v>275</v>
      </c>
      <c r="F785" s="1" t="s">
        <v>517</v>
      </c>
      <c r="G785" s="1" t="s">
        <v>657</v>
      </c>
      <c r="H785" s="12">
        <v>2389874</v>
      </c>
      <c r="I785" s="12">
        <v>2531542</v>
      </c>
      <c r="J785" s="12">
        <v>2649692</v>
      </c>
      <c r="K785" s="31">
        <v>2706858.7800000003</v>
      </c>
      <c r="L785" s="31">
        <v>2685642</v>
      </c>
      <c r="M785" s="31">
        <v>2880053.19</v>
      </c>
      <c r="N785" s="31">
        <v>3027961.23</v>
      </c>
      <c r="O785" s="31">
        <f t="shared" si="50"/>
        <v>3284491.79</v>
      </c>
      <c r="P785" s="31">
        <f t="shared" si="51"/>
        <v>0</v>
      </c>
      <c r="Q785" s="74"/>
    </row>
    <row r="786" spans="1:17" ht="15.6" customHeight="1">
      <c r="A786" s="36">
        <v>12</v>
      </c>
      <c r="B786" s="1">
        <v>8</v>
      </c>
      <c r="C786" s="36">
        <v>4</v>
      </c>
      <c r="D786" s="36" t="str">
        <f t="shared" si="49"/>
        <v>0275</v>
      </c>
      <c r="E786" s="36">
        <v>275</v>
      </c>
      <c r="F786" s="1" t="s">
        <v>517</v>
      </c>
      <c r="G786" s="1" t="s">
        <v>970</v>
      </c>
      <c r="H786" s="12">
        <v>33.700000000000003</v>
      </c>
      <c r="I786" s="12">
        <v>36.5</v>
      </c>
      <c r="J786" s="12">
        <v>36.4</v>
      </c>
      <c r="K786" s="31">
        <v>38.4</v>
      </c>
      <c r="L786" s="31">
        <v>38.4</v>
      </c>
      <c r="M786" s="31">
        <v>38.4</v>
      </c>
      <c r="N786" s="31">
        <v>38.4</v>
      </c>
      <c r="O786" s="31">
        <f t="shared" si="50"/>
        <v>36.4</v>
      </c>
      <c r="P786" s="31">
        <f t="shared" si="51"/>
        <v>38.100000000000037</v>
      </c>
      <c r="Q786" s="74"/>
    </row>
    <row r="787" spans="1:17" s="10" customFormat="1" ht="21" customHeight="1">
      <c r="A787" s="36">
        <v>14</v>
      </c>
      <c r="B787" s="21">
        <v>10</v>
      </c>
      <c r="C787" s="35">
        <v>6</v>
      </c>
      <c r="D787" s="35" t="str">
        <f t="shared" si="49"/>
        <v>0275</v>
      </c>
      <c r="E787" s="35">
        <v>275</v>
      </c>
      <c r="F787" s="21" t="s">
        <v>517</v>
      </c>
      <c r="G787" s="21" t="s">
        <v>653</v>
      </c>
      <c r="H787" s="13">
        <v>70916.142433234418</v>
      </c>
      <c r="I787" s="13">
        <v>69357.315068493146</v>
      </c>
      <c r="J787" s="13">
        <v>72793.736263736268</v>
      </c>
      <c r="K787" s="32">
        <v>70491.114062500012</v>
      </c>
      <c r="L787" s="32">
        <v>69938.59375</v>
      </c>
      <c r="M787" s="32">
        <v>75001.385156250006</v>
      </c>
      <c r="N787" s="32">
        <v>78853.157031249997</v>
      </c>
      <c r="O787" s="32">
        <f t="shared" si="50"/>
        <v>90233.290934065939</v>
      </c>
      <c r="P787" s="32">
        <f t="shared" si="51"/>
        <v>0</v>
      </c>
      <c r="Q787" s="74"/>
    </row>
    <row r="788" spans="1:17" ht="15.6" customHeight="1">
      <c r="A788" s="36">
        <v>13</v>
      </c>
      <c r="B788" s="1">
        <v>9</v>
      </c>
      <c r="C788" s="36">
        <v>5</v>
      </c>
      <c r="D788" s="36" t="str">
        <f t="shared" si="49"/>
        <v>0276</v>
      </c>
      <c r="E788" s="36">
        <v>276</v>
      </c>
      <c r="F788" s="1" t="s">
        <v>519</v>
      </c>
      <c r="G788" s="1" t="s">
        <v>657</v>
      </c>
      <c r="H788" s="12">
        <v>8857392.1199999992</v>
      </c>
      <c r="I788" s="12">
        <v>9261493.1799999997</v>
      </c>
      <c r="J788" s="12">
        <v>9776301.635430038</v>
      </c>
      <c r="K788" s="31">
        <v>10114056.459999999</v>
      </c>
      <c r="L788" s="31">
        <v>10413940.49</v>
      </c>
      <c r="M788" s="31">
        <v>10661889.310000001</v>
      </c>
      <c r="N788" s="31">
        <v>10642164.829999998</v>
      </c>
      <c r="O788" s="31">
        <f t="shared" si="50"/>
        <v>11205800.07</v>
      </c>
      <c r="P788" s="31">
        <f t="shared" si="51"/>
        <v>10951121</v>
      </c>
      <c r="Q788" s="74"/>
    </row>
    <row r="789" spans="1:17" ht="15.6" customHeight="1">
      <c r="A789" s="36">
        <v>12</v>
      </c>
      <c r="B789" s="1">
        <v>8</v>
      </c>
      <c r="C789" s="36">
        <v>4</v>
      </c>
      <c r="D789" s="36" t="str">
        <f t="shared" si="49"/>
        <v>0276</v>
      </c>
      <c r="E789" s="36">
        <v>276</v>
      </c>
      <c r="F789" s="1" t="s">
        <v>519</v>
      </c>
      <c r="G789" s="1" t="s">
        <v>970</v>
      </c>
      <c r="H789" s="12">
        <v>110.4</v>
      </c>
      <c r="I789" s="12">
        <v>109.19999999999999</v>
      </c>
      <c r="J789" s="12">
        <v>112.1</v>
      </c>
      <c r="K789" s="31">
        <v>107.5</v>
      </c>
      <c r="L789" s="31">
        <v>103.42</v>
      </c>
      <c r="M789" s="31">
        <v>105.7</v>
      </c>
      <c r="N789" s="31">
        <v>107.3</v>
      </c>
      <c r="O789" s="31">
        <f t="shared" si="50"/>
        <v>107.5</v>
      </c>
      <c r="P789" s="31">
        <f t="shared" si="51"/>
        <v>107.80299999999997</v>
      </c>
      <c r="Q789" s="74"/>
    </row>
    <row r="790" spans="1:17" s="10" customFormat="1" ht="21" customHeight="1">
      <c r="A790" s="36">
        <v>14</v>
      </c>
      <c r="B790" s="21">
        <v>10</v>
      </c>
      <c r="C790" s="35">
        <v>6</v>
      </c>
      <c r="D790" s="35" t="str">
        <f t="shared" ref="D790:D853" si="52">"0"&amp;E790</f>
        <v>0276</v>
      </c>
      <c r="E790" s="35">
        <v>276</v>
      </c>
      <c r="F790" s="21" t="s">
        <v>519</v>
      </c>
      <c r="G790" s="21" t="s">
        <v>653</v>
      </c>
      <c r="H790" s="13">
        <v>80230.001086956516</v>
      </c>
      <c r="I790" s="13">
        <v>84812.208608058616</v>
      </c>
      <c r="J790" s="13">
        <v>87210.540904817477</v>
      </c>
      <c r="K790" s="32">
        <v>94084.24613953488</v>
      </c>
      <c r="L790" s="32">
        <v>100695.61487139818</v>
      </c>
      <c r="M790" s="32">
        <v>100869.34068117314</v>
      </c>
      <c r="N790" s="32">
        <v>99181.405684995319</v>
      </c>
      <c r="O790" s="32">
        <f t="shared" si="50"/>
        <v>104240.00065116279</v>
      </c>
      <c r="P790" s="32">
        <f t="shared" si="51"/>
        <v>101584.56629221824</v>
      </c>
      <c r="Q790" s="74"/>
    </row>
    <row r="791" spans="1:17" ht="15.6" customHeight="1">
      <c r="A791" s="36">
        <v>13</v>
      </c>
      <c r="B791" s="1">
        <v>9</v>
      </c>
      <c r="C791" s="36">
        <v>5</v>
      </c>
      <c r="D791" s="36" t="str">
        <f t="shared" si="52"/>
        <v>0277</v>
      </c>
      <c r="E791" s="36">
        <v>277</v>
      </c>
      <c r="F791" s="1" t="s">
        <v>521</v>
      </c>
      <c r="G791" s="1" t="s">
        <v>657</v>
      </c>
      <c r="H791" s="12">
        <v>11348585.85</v>
      </c>
      <c r="I791" s="12">
        <v>12129640.390000001</v>
      </c>
      <c r="J791" s="12">
        <v>11746316</v>
      </c>
      <c r="K791" s="31">
        <v>13857477.609999998</v>
      </c>
      <c r="L791" s="31">
        <v>12020223.98</v>
      </c>
      <c r="M791" s="31">
        <v>11215546.330000002</v>
      </c>
      <c r="N791" s="31">
        <v>11716272.370000001</v>
      </c>
      <c r="O791" s="31">
        <f t="shared" si="50"/>
        <v>12497688.07</v>
      </c>
      <c r="P791" s="31">
        <f t="shared" si="51"/>
        <v>12494574.810000001</v>
      </c>
      <c r="Q791" s="74"/>
    </row>
    <row r="792" spans="1:17" ht="15.6" customHeight="1">
      <c r="A792" s="36">
        <v>12</v>
      </c>
      <c r="B792" s="1">
        <v>8</v>
      </c>
      <c r="C792" s="36">
        <v>4</v>
      </c>
      <c r="D792" s="36" t="str">
        <f t="shared" si="52"/>
        <v>0277</v>
      </c>
      <c r="E792" s="36">
        <v>277</v>
      </c>
      <c r="F792" s="1" t="s">
        <v>521</v>
      </c>
      <c r="G792" s="1" t="s">
        <v>970</v>
      </c>
      <c r="H792" s="12">
        <v>165.5</v>
      </c>
      <c r="I792" s="12">
        <v>167.3</v>
      </c>
      <c r="J792" s="12">
        <v>175.5</v>
      </c>
      <c r="K792" s="31">
        <v>188.5</v>
      </c>
      <c r="L792" s="31">
        <v>161.6</v>
      </c>
      <c r="M792" s="31">
        <v>160.69999999999999</v>
      </c>
      <c r="N792" s="31">
        <v>156.80000000000001</v>
      </c>
      <c r="O792" s="31">
        <f t="shared" si="50"/>
        <v>159</v>
      </c>
      <c r="P792" s="31">
        <f t="shared" si="51"/>
        <v>158.1880000000001</v>
      </c>
      <c r="Q792" s="74"/>
    </row>
    <row r="793" spans="1:17" s="10" customFormat="1" ht="21" customHeight="1">
      <c r="A793" s="36">
        <v>14</v>
      </c>
      <c r="B793" s="21">
        <v>10</v>
      </c>
      <c r="C793" s="35">
        <v>6</v>
      </c>
      <c r="D793" s="35" t="str">
        <f t="shared" si="52"/>
        <v>0277</v>
      </c>
      <c r="E793" s="35">
        <v>277</v>
      </c>
      <c r="F793" s="21" t="s">
        <v>521</v>
      </c>
      <c r="G793" s="21" t="s">
        <v>653</v>
      </c>
      <c r="H793" s="13">
        <v>68571.515709969783</v>
      </c>
      <c r="I793" s="13">
        <v>72502.333472803351</v>
      </c>
      <c r="J793" s="13">
        <v>66930.575498575505</v>
      </c>
      <c r="K793" s="32">
        <v>73514.470079575578</v>
      </c>
      <c r="L793" s="32">
        <v>74382.574133663366</v>
      </c>
      <c r="M793" s="32">
        <v>69791.825326695718</v>
      </c>
      <c r="N793" s="32">
        <v>74721.12480867347</v>
      </c>
      <c r="O793" s="32">
        <f t="shared" si="50"/>
        <v>78601.811761006291</v>
      </c>
      <c r="P793" s="32">
        <f t="shared" si="51"/>
        <v>78985.604533845762</v>
      </c>
      <c r="Q793" s="74"/>
    </row>
    <row r="794" spans="1:17" ht="15.6" customHeight="1">
      <c r="A794" s="36">
        <v>13</v>
      </c>
      <c r="B794" s="1">
        <v>9</v>
      </c>
      <c r="C794" s="36">
        <v>5</v>
      </c>
      <c r="D794" s="36" t="str">
        <f t="shared" si="52"/>
        <v>0872</v>
      </c>
      <c r="E794" s="36">
        <v>872</v>
      </c>
      <c r="F794" s="1" t="s">
        <v>994</v>
      </c>
      <c r="G794" s="1" t="s">
        <v>657</v>
      </c>
      <c r="H794" s="12">
        <v>9965582</v>
      </c>
      <c r="I794" s="12">
        <v>10123304</v>
      </c>
      <c r="J794" s="12">
        <v>10521267</v>
      </c>
      <c r="K794" s="31">
        <v>10634567.689999999</v>
      </c>
      <c r="L794" s="31">
        <v>11454010</v>
      </c>
      <c r="M794" s="31">
        <v>11763043</v>
      </c>
      <c r="N794" s="31">
        <v>11678054</v>
      </c>
      <c r="O794" s="31">
        <f t="shared" si="50"/>
        <v>11970629</v>
      </c>
      <c r="P794" s="31">
        <f t="shared" si="51"/>
        <v>12489646</v>
      </c>
      <c r="Q794" s="74"/>
    </row>
    <row r="795" spans="1:17" ht="15.6" customHeight="1">
      <c r="A795" s="36">
        <v>12</v>
      </c>
      <c r="B795" s="1">
        <v>8</v>
      </c>
      <c r="C795" s="36">
        <v>4</v>
      </c>
      <c r="D795" s="36" t="str">
        <f t="shared" si="52"/>
        <v>0872</v>
      </c>
      <c r="E795" s="36">
        <v>872</v>
      </c>
      <c r="F795" s="1" t="s">
        <v>994</v>
      </c>
      <c r="G795" s="1" t="s">
        <v>970</v>
      </c>
      <c r="H795" s="12">
        <v>122</v>
      </c>
      <c r="I795" s="12">
        <v>125.1</v>
      </c>
      <c r="J795" s="12">
        <v>128</v>
      </c>
      <c r="K795" s="31">
        <v>132.5</v>
      </c>
      <c r="L795" s="31">
        <v>132.30000000000001</v>
      </c>
      <c r="M795" s="31">
        <v>137.30000000000001</v>
      </c>
      <c r="N795" s="31">
        <v>130.9</v>
      </c>
      <c r="O795" s="31">
        <f t="shared" si="50"/>
        <v>134.9</v>
      </c>
      <c r="P795" s="31">
        <f t="shared" si="51"/>
        <v>138.90000000000003</v>
      </c>
      <c r="Q795" s="74"/>
    </row>
    <row r="796" spans="1:17" s="10" customFormat="1" ht="21" customHeight="1">
      <c r="A796" s="36">
        <v>14</v>
      </c>
      <c r="B796" s="21">
        <v>10</v>
      </c>
      <c r="C796" s="35">
        <v>6</v>
      </c>
      <c r="D796" s="35" t="str">
        <f t="shared" si="52"/>
        <v>0872</v>
      </c>
      <c r="E796" s="35">
        <v>872</v>
      </c>
      <c r="F796" s="21" t="s">
        <v>994</v>
      </c>
      <c r="G796" s="21" t="s">
        <v>653</v>
      </c>
      <c r="H796" s="13">
        <v>81685.098360655742</v>
      </c>
      <c r="I796" s="13">
        <v>80921.69464428458</v>
      </c>
      <c r="J796" s="13">
        <v>82197.3984375</v>
      </c>
      <c r="K796" s="32">
        <v>80260.888226415089</v>
      </c>
      <c r="L796" s="32">
        <v>86576.03930461072</v>
      </c>
      <c r="M796" s="32">
        <v>85674.020393299332</v>
      </c>
      <c r="N796" s="32">
        <v>89213.552330022911</v>
      </c>
      <c r="O796" s="32">
        <f t="shared" si="50"/>
        <v>88737.057079318009</v>
      </c>
      <c r="P796" s="32">
        <f t="shared" si="51"/>
        <v>89918.257739380831</v>
      </c>
      <c r="Q796" s="74"/>
    </row>
    <row r="797" spans="1:17" ht="15.6" customHeight="1">
      <c r="A797" s="36">
        <v>13</v>
      </c>
      <c r="B797" s="1">
        <v>9</v>
      </c>
      <c r="C797" s="36">
        <v>5</v>
      </c>
      <c r="D797" s="36" t="str">
        <f t="shared" si="52"/>
        <v>0765</v>
      </c>
      <c r="E797" s="36">
        <v>765</v>
      </c>
      <c r="F797" s="1" t="s">
        <v>525</v>
      </c>
      <c r="G797" s="1" t="s">
        <v>657</v>
      </c>
      <c r="H797" s="12">
        <v>5645712</v>
      </c>
      <c r="I797" s="12">
        <v>4878577.24</v>
      </c>
      <c r="J797" s="12">
        <v>4973836.8900000006</v>
      </c>
      <c r="K797" s="31">
        <v>4912743.32</v>
      </c>
      <c r="L797" s="31">
        <v>5421731.29</v>
      </c>
      <c r="M797" s="31">
        <v>5687916.5899999999</v>
      </c>
      <c r="N797" s="31">
        <v>5425657.0200000005</v>
      </c>
      <c r="O797" s="31">
        <f t="shared" si="50"/>
        <v>5243650.9700000007</v>
      </c>
      <c r="P797" s="31">
        <f t="shared" si="51"/>
        <v>6028580.6200000001</v>
      </c>
      <c r="Q797" s="74"/>
    </row>
    <row r="798" spans="1:17" ht="15.6" customHeight="1">
      <c r="A798" s="36">
        <v>12</v>
      </c>
      <c r="B798" s="1">
        <v>8</v>
      </c>
      <c r="C798" s="36">
        <v>4</v>
      </c>
      <c r="D798" s="36" t="str">
        <f t="shared" si="52"/>
        <v>0765</v>
      </c>
      <c r="E798" s="36">
        <v>765</v>
      </c>
      <c r="F798" s="1" t="s">
        <v>525</v>
      </c>
      <c r="G798" s="1" t="s">
        <v>970</v>
      </c>
      <c r="H798" s="12">
        <v>79.900000000000006</v>
      </c>
      <c r="I798" s="12">
        <v>78.5</v>
      </c>
      <c r="J798" s="12">
        <v>75.2</v>
      </c>
      <c r="K798" s="31">
        <v>73.400000000000006</v>
      </c>
      <c r="L798" s="31">
        <v>71.900000000000006</v>
      </c>
      <c r="M798" s="31">
        <v>76.900000000000006</v>
      </c>
      <c r="N798" s="31">
        <v>73.7</v>
      </c>
      <c r="O798" s="31">
        <f t="shared" si="50"/>
        <v>75.400000000000006</v>
      </c>
      <c r="P798" s="31">
        <f t="shared" si="51"/>
        <v>75.693000000000438</v>
      </c>
      <c r="Q798" s="74"/>
    </row>
    <row r="799" spans="1:17" s="10" customFormat="1" ht="21" customHeight="1">
      <c r="A799" s="36">
        <v>14</v>
      </c>
      <c r="B799" s="21">
        <v>10</v>
      </c>
      <c r="C799" s="35">
        <v>6</v>
      </c>
      <c r="D799" s="35" t="str">
        <f t="shared" si="52"/>
        <v>0765</v>
      </c>
      <c r="E799" s="35">
        <v>765</v>
      </c>
      <c r="F799" s="21" t="s">
        <v>525</v>
      </c>
      <c r="G799" s="21" t="s">
        <v>653</v>
      </c>
      <c r="H799" s="13">
        <v>70659.724655819766</v>
      </c>
      <c r="I799" s="13">
        <v>62147.480764331216</v>
      </c>
      <c r="J799" s="13">
        <v>66141.448005319151</v>
      </c>
      <c r="K799" s="32">
        <v>66931.107901907351</v>
      </c>
      <c r="L799" s="32">
        <v>75406.55479833101</v>
      </c>
      <c r="M799" s="32">
        <v>73965.105201560466</v>
      </c>
      <c r="N799" s="32">
        <v>73618.141383989147</v>
      </c>
      <c r="O799" s="32">
        <f t="shared" si="50"/>
        <v>69544.442572944303</v>
      </c>
      <c r="P799" s="32">
        <f t="shared" si="51"/>
        <v>79645.153713024527</v>
      </c>
      <c r="Q799" s="74"/>
    </row>
    <row r="800" spans="1:17" ht="15.6" customHeight="1">
      <c r="A800" s="36">
        <v>13</v>
      </c>
      <c r="B800" s="1">
        <v>9</v>
      </c>
      <c r="C800" s="36">
        <v>5</v>
      </c>
      <c r="D800" s="36" t="str">
        <f t="shared" si="52"/>
        <v>0876</v>
      </c>
      <c r="E800" s="36">
        <v>876</v>
      </c>
      <c r="F800" s="1" t="s">
        <v>996</v>
      </c>
      <c r="G800" s="1" t="s">
        <v>657</v>
      </c>
      <c r="H800" s="12">
        <v>7813907</v>
      </c>
      <c r="I800" s="12">
        <v>8315313</v>
      </c>
      <c r="J800" s="12">
        <v>8464543</v>
      </c>
      <c r="K800" s="31">
        <v>8441803</v>
      </c>
      <c r="L800" s="31">
        <v>8679025</v>
      </c>
      <c r="M800" s="31">
        <v>8936350</v>
      </c>
      <c r="N800" s="31">
        <v>9480713</v>
      </c>
      <c r="O800" s="31">
        <f t="shared" si="50"/>
        <v>9684842.1800000016</v>
      </c>
      <c r="P800" s="31">
        <f t="shared" si="51"/>
        <v>10044166</v>
      </c>
      <c r="Q800" s="74"/>
    </row>
    <row r="801" spans="1:17" ht="15.6" customHeight="1">
      <c r="A801" s="36">
        <v>12</v>
      </c>
      <c r="B801" s="1">
        <v>8</v>
      </c>
      <c r="C801" s="36">
        <v>4</v>
      </c>
      <c r="D801" s="36" t="str">
        <f t="shared" si="52"/>
        <v>0876</v>
      </c>
      <c r="E801" s="36">
        <v>876</v>
      </c>
      <c r="F801" s="1" t="s">
        <v>996</v>
      </c>
      <c r="G801" s="1" t="s">
        <v>970</v>
      </c>
      <c r="H801" s="12">
        <v>107.7</v>
      </c>
      <c r="I801" s="12">
        <v>113</v>
      </c>
      <c r="J801" s="12">
        <v>109.9</v>
      </c>
      <c r="K801" s="31">
        <v>112</v>
      </c>
      <c r="L801" s="31">
        <v>112</v>
      </c>
      <c r="M801" s="31">
        <v>112</v>
      </c>
      <c r="N801" s="31">
        <v>110.2</v>
      </c>
      <c r="O801" s="31">
        <f t="shared" si="50"/>
        <v>114</v>
      </c>
      <c r="P801" s="31">
        <f t="shared" si="51"/>
        <v>115.84399999999999</v>
      </c>
      <c r="Q801" s="74"/>
    </row>
    <row r="802" spans="1:17" s="10" customFormat="1" ht="21" customHeight="1">
      <c r="A802" s="36">
        <v>14</v>
      </c>
      <c r="B802" s="21">
        <v>10</v>
      </c>
      <c r="C802" s="35">
        <v>6</v>
      </c>
      <c r="D802" s="35" t="str">
        <f t="shared" si="52"/>
        <v>0876</v>
      </c>
      <c r="E802" s="35">
        <v>876</v>
      </c>
      <c r="F802" s="21" t="s">
        <v>996</v>
      </c>
      <c r="G802" s="21" t="s">
        <v>653</v>
      </c>
      <c r="H802" s="13">
        <v>72552.525533890439</v>
      </c>
      <c r="I802" s="13">
        <v>73586.840707964599</v>
      </c>
      <c r="J802" s="13">
        <v>77020.409463148317</v>
      </c>
      <c r="K802" s="32">
        <v>75373.241071428565</v>
      </c>
      <c r="L802" s="32">
        <v>77491.294642857145</v>
      </c>
      <c r="M802" s="32">
        <v>79788.83928571429</v>
      </c>
      <c r="N802" s="32">
        <v>86031.878402903807</v>
      </c>
      <c r="O802" s="32">
        <f t="shared" si="50"/>
        <v>84954.7559649123</v>
      </c>
      <c r="P802" s="32">
        <f t="shared" si="51"/>
        <v>86704.240185076487</v>
      </c>
      <c r="Q802" s="74"/>
    </row>
    <row r="803" spans="1:17" ht="15.6" customHeight="1">
      <c r="A803" s="36">
        <v>13</v>
      </c>
      <c r="B803" s="1">
        <v>9</v>
      </c>
      <c r="C803" s="36">
        <v>5</v>
      </c>
      <c r="D803" s="36" t="str">
        <f t="shared" si="52"/>
        <v>0766</v>
      </c>
      <c r="E803" s="36">
        <v>766</v>
      </c>
      <c r="F803" s="1" t="s">
        <v>927</v>
      </c>
      <c r="G803" s="1" t="s">
        <v>657</v>
      </c>
      <c r="H803" s="12">
        <v>8910143.790000001</v>
      </c>
      <c r="I803" s="12">
        <v>9021396.0399999991</v>
      </c>
      <c r="J803" s="12">
        <v>8986622.5199999996</v>
      </c>
      <c r="K803" s="31">
        <v>8905660</v>
      </c>
      <c r="L803" s="31">
        <v>9062676.6000000015</v>
      </c>
      <c r="M803" s="31">
        <v>8645779.5700000003</v>
      </c>
      <c r="N803" s="31">
        <v>8781874.209999999</v>
      </c>
      <c r="O803" s="31">
        <f t="shared" si="50"/>
        <v>9304841.5800000001</v>
      </c>
      <c r="P803" s="31">
        <f t="shared" si="51"/>
        <v>9133331.6000000015</v>
      </c>
      <c r="Q803" s="74"/>
    </row>
    <row r="804" spans="1:17" ht="15.6" customHeight="1">
      <c r="A804" s="36">
        <v>12</v>
      </c>
      <c r="B804" s="1">
        <v>8</v>
      </c>
      <c r="C804" s="36">
        <v>4</v>
      </c>
      <c r="D804" s="36" t="str">
        <f t="shared" si="52"/>
        <v>0766</v>
      </c>
      <c r="E804" s="36">
        <v>766</v>
      </c>
      <c r="F804" s="1" t="s">
        <v>927</v>
      </c>
      <c r="G804" s="1" t="s">
        <v>970</v>
      </c>
      <c r="H804" s="12">
        <v>142</v>
      </c>
      <c r="I804" s="12">
        <v>141.29900000000001</v>
      </c>
      <c r="J804" s="12">
        <v>141.50700000000001</v>
      </c>
      <c r="K804" s="31">
        <v>133.30000000000001</v>
      </c>
      <c r="L804" s="31">
        <v>128.80000000000001</v>
      </c>
      <c r="M804" s="31">
        <v>127.5</v>
      </c>
      <c r="N804" s="31">
        <v>124.7</v>
      </c>
      <c r="O804" s="31">
        <f t="shared" si="50"/>
        <v>124</v>
      </c>
      <c r="P804" s="31">
        <f t="shared" si="51"/>
        <v>121.84499999999984</v>
      </c>
      <c r="Q804" s="74"/>
    </row>
    <row r="805" spans="1:17" s="10" customFormat="1" ht="21" customHeight="1">
      <c r="A805" s="36">
        <v>14</v>
      </c>
      <c r="B805" s="21">
        <v>10</v>
      </c>
      <c r="C805" s="35">
        <v>6</v>
      </c>
      <c r="D805" s="35" t="str">
        <f t="shared" si="52"/>
        <v>0766</v>
      </c>
      <c r="E805" s="35">
        <v>766</v>
      </c>
      <c r="F805" s="21" t="s">
        <v>927</v>
      </c>
      <c r="G805" s="21" t="s">
        <v>653</v>
      </c>
      <c r="H805" s="13">
        <v>62747.491478873249</v>
      </c>
      <c r="I805" s="13">
        <v>63846.142152456836</v>
      </c>
      <c r="J805" s="13">
        <v>63506.558120799673</v>
      </c>
      <c r="K805" s="32">
        <v>66809.152288072015</v>
      </c>
      <c r="L805" s="32">
        <v>70362.395962732931</v>
      </c>
      <c r="M805" s="32">
        <v>67810.035843137259</v>
      </c>
      <c r="N805" s="32">
        <v>70424.011307137116</v>
      </c>
      <c r="O805" s="32">
        <f t="shared" si="50"/>
        <v>75039.044999999998</v>
      </c>
      <c r="P805" s="32">
        <f t="shared" si="51"/>
        <v>74958.608067627007</v>
      </c>
      <c r="Q805" s="74"/>
    </row>
    <row r="806" spans="1:17" ht="15.6" customHeight="1">
      <c r="A806" s="36">
        <v>13</v>
      </c>
      <c r="B806" s="1">
        <v>9</v>
      </c>
      <c r="C806" s="36">
        <v>5</v>
      </c>
      <c r="D806" s="36" t="str">
        <f t="shared" si="52"/>
        <v>0767</v>
      </c>
      <c r="E806" s="36">
        <v>767</v>
      </c>
      <c r="F806" s="1" t="s">
        <v>973</v>
      </c>
      <c r="G806" s="1" t="s">
        <v>657</v>
      </c>
      <c r="H806" s="12">
        <v>7179534</v>
      </c>
      <c r="I806" s="12">
        <v>7202402</v>
      </c>
      <c r="J806" s="12">
        <v>7393335</v>
      </c>
      <c r="K806" s="31">
        <v>7347604</v>
      </c>
      <c r="L806" s="31">
        <v>7509490</v>
      </c>
      <c r="M806" s="31">
        <v>7632169.8400000008</v>
      </c>
      <c r="N806" s="31">
        <v>7578909</v>
      </c>
      <c r="O806" s="31">
        <f t="shared" si="50"/>
        <v>7891789</v>
      </c>
      <c r="P806" s="31">
        <f t="shared" si="51"/>
        <v>8001426.1699999999</v>
      </c>
      <c r="Q806" s="74"/>
    </row>
    <row r="807" spans="1:17" ht="15.6" customHeight="1">
      <c r="A807" s="36">
        <v>12</v>
      </c>
      <c r="B807" s="1">
        <v>8</v>
      </c>
      <c r="C807" s="36">
        <v>4</v>
      </c>
      <c r="D807" s="36" t="str">
        <f t="shared" si="52"/>
        <v>0767</v>
      </c>
      <c r="E807" s="36">
        <v>767</v>
      </c>
      <c r="F807" s="1" t="s">
        <v>973</v>
      </c>
      <c r="G807" s="1" t="s">
        <v>970</v>
      </c>
      <c r="H807" s="12">
        <v>114.8</v>
      </c>
      <c r="I807" s="12">
        <v>113.6</v>
      </c>
      <c r="J807" s="12">
        <v>116</v>
      </c>
      <c r="K807" s="31">
        <v>113</v>
      </c>
      <c r="L807" s="31">
        <v>113.9</v>
      </c>
      <c r="M807" s="31">
        <v>112.1</v>
      </c>
      <c r="N807" s="31">
        <v>104.4</v>
      </c>
      <c r="O807" s="31">
        <f t="shared" si="50"/>
        <v>106.4</v>
      </c>
      <c r="P807" s="31">
        <f t="shared" si="51"/>
        <v>109.30200000000011</v>
      </c>
      <c r="Q807" s="74"/>
    </row>
    <row r="808" spans="1:17" s="10" customFormat="1" ht="21" customHeight="1">
      <c r="A808" s="36">
        <v>14</v>
      </c>
      <c r="B808" s="21">
        <v>10</v>
      </c>
      <c r="C808" s="35">
        <v>6</v>
      </c>
      <c r="D808" s="35" t="str">
        <f t="shared" si="52"/>
        <v>0767</v>
      </c>
      <c r="E808" s="35">
        <v>767</v>
      </c>
      <c r="F808" s="21" t="s">
        <v>973</v>
      </c>
      <c r="G808" s="21" t="s">
        <v>653</v>
      </c>
      <c r="H808" s="13">
        <v>62539.494773519167</v>
      </c>
      <c r="I808" s="13">
        <v>63401.42605633803</v>
      </c>
      <c r="J808" s="13">
        <v>63735.646551724138</v>
      </c>
      <c r="K808" s="32">
        <v>65023.044247787613</v>
      </c>
      <c r="L808" s="32">
        <v>65930.553116769093</v>
      </c>
      <c r="M808" s="32">
        <v>68083.584656556661</v>
      </c>
      <c r="N808" s="32">
        <v>72594.913793103449</v>
      </c>
      <c r="O808" s="32">
        <f t="shared" si="50"/>
        <v>74170.949248120291</v>
      </c>
      <c r="P808" s="32">
        <f t="shared" si="51"/>
        <v>73204.755356718015</v>
      </c>
      <c r="Q808" s="74"/>
    </row>
    <row r="809" spans="1:17" ht="15.6" customHeight="1">
      <c r="A809" s="36">
        <v>13</v>
      </c>
      <c r="B809" s="1">
        <v>9</v>
      </c>
      <c r="C809" s="36">
        <v>5</v>
      </c>
      <c r="D809" s="36" t="str">
        <f t="shared" si="52"/>
        <v>0281</v>
      </c>
      <c r="E809" s="36">
        <v>281</v>
      </c>
      <c r="F809" s="1" t="s">
        <v>533</v>
      </c>
      <c r="G809" s="1" t="s">
        <v>657</v>
      </c>
      <c r="H809" s="12">
        <v>130432205.81999999</v>
      </c>
      <c r="I809" s="12">
        <v>135954290.69</v>
      </c>
      <c r="J809" s="12">
        <v>133321814.88000003</v>
      </c>
      <c r="K809" s="31">
        <v>136089082.07999995</v>
      </c>
      <c r="L809" s="31">
        <v>139418111.71000001</v>
      </c>
      <c r="M809" s="31">
        <v>144557274.40000001</v>
      </c>
      <c r="N809" s="31">
        <v>155184201.74000001</v>
      </c>
      <c r="O809" s="31">
        <f t="shared" si="50"/>
        <v>170703179.16</v>
      </c>
      <c r="P809" s="31">
        <f t="shared" si="51"/>
        <v>179924258.63999996</v>
      </c>
      <c r="Q809" s="74"/>
    </row>
    <row r="810" spans="1:17" ht="15.6" customHeight="1">
      <c r="A810" s="36">
        <v>12</v>
      </c>
      <c r="B810" s="1">
        <v>8</v>
      </c>
      <c r="C810" s="36">
        <v>4</v>
      </c>
      <c r="D810" s="36" t="str">
        <f t="shared" si="52"/>
        <v>0281</v>
      </c>
      <c r="E810" s="36">
        <v>281</v>
      </c>
      <c r="F810" s="1" t="s">
        <v>533</v>
      </c>
      <c r="G810" s="1" t="s">
        <v>970</v>
      </c>
      <c r="H810" s="12">
        <v>1997.64</v>
      </c>
      <c r="I810" s="12">
        <v>2065.1800000000003</v>
      </c>
      <c r="J810" s="12">
        <v>2056.0500000000002</v>
      </c>
      <c r="K810" s="31">
        <v>1916.72</v>
      </c>
      <c r="L810" s="31">
        <v>1949.606</v>
      </c>
      <c r="M810" s="31">
        <v>2040.2</v>
      </c>
      <c r="N810" s="31">
        <v>2096.6999999999998</v>
      </c>
      <c r="O810" s="31">
        <f t="shared" si="50"/>
        <v>2238.2000000000003</v>
      </c>
      <c r="P810" s="31">
        <f t="shared" si="51"/>
        <v>2150.4709999999568</v>
      </c>
      <c r="Q810" s="74"/>
    </row>
    <row r="811" spans="1:17" s="10" customFormat="1" ht="21" customHeight="1">
      <c r="A811" s="36">
        <v>14</v>
      </c>
      <c r="B811" s="21">
        <v>10</v>
      </c>
      <c r="C811" s="35">
        <v>6</v>
      </c>
      <c r="D811" s="35" t="str">
        <f t="shared" si="52"/>
        <v>0281</v>
      </c>
      <c r="E811" s="35">
        <v>281</v>
      </c>
      <c r="F811" s="21" t="s">
        <v>533</v>
      </c>
      <c r="G811" s="21" t="s">
        <v>653</v>
      </c>
      <c r="H811" s="13">
        <v>65293.148825614218</v>
      </c>
      <c r="I811" s="13">
        <v>65831.690549976265</v>
      </c>
      <c r="J811" s="13">
        <v>64843.663763040786</v>
      </c>
      <c r="K811" s="32">
        <v>71001.023665428409</v>
      </c>
      <c r="L811" s="32">
        <v>71510.916415932254</v>
      </c>
      <c r="M811" s="32">
        <v>70854.462503676114</v>
      </c>
      <c r="N811" s="32">
        <v>74013.545924548103</v>
      </c>
      <c r="O811" s="32">
        <f t="shared" si="50"/>
        <v>76268.063247252241</v>
      </c>
      <c r="P811" s="32">
        <f t="shared" si="51"/>
        <v>83667.372701144806</v>
      </c>
      <c r="Q811" s="74"/>
    </row>
    <row r="812" spans="1:17" ht="15.6" customHeight="1">
      <c r="A812" s="36">
        <v>13</v>
      </c>
      <c r="B812" s="1">
        <v>9</v>
      </c>
      <c r="C812" s="36">
        <v>5</v>
      </c>
      <c r="D812" s="36" t="str">
        <f t="shared" si="52"/>
        <v>0284</v>
      </c>
      <c r="E812" s="36">
        <v>284</v>
      </c>
      <c r="F812" s="1" t="s">
        <v>535</v>
      </c>
      <c r="G812" s="1" t="s">
        <v>657</v>
      </c>
      <c r="H812" s="12">
        <v>12438219</v>
      </c>
      <c r="I812" s="12">
        <v>13338311.158</v>
      </c>
      <c r="J812" s="12">
        <v>13426509</v>
      </c>
      <c r="K812" s="31">
        <v>14044453</v>
      </c>
      <c r="L812" s="31">
        <v>14388958.729999999</v>
      </c>
      <c r="M812" s="31">
        <v>15512882.761503909</v>
      </c>
      <c r="N812" s="31">
        <v>15970355.42</v>
      </c>
      <c r="O812" s="31">
        <f t="shared" si="50"/>
        <v>15273585.939999999</v>
      </c>
      <c r="P812" s="31">
        <f t="shared" si="51"/>
        <v>16101086.24</v>
      </c>
      <c r="Q812" s="74"/>
    </row>
    <row r="813" spans="1:17" ht="15.6" customHeight="1">
      <c r="A813" s="36">
        <v>12</v>
      </c>
      <c r="B813" s="1">
        <v>8</v>
      </c>
      <c r="C813" s="36">
        <v>4</v>
      </c>
      <c r="D813" s="36" t="str">
        <f t="shared" si="52"/>
        <v>0284</v>
      </c>
      <c r="E813" s="36">
        <v>284</v>
      </c>
      <c r="F813" s="1" t="s">
        <v>535</v>
      </c>
      <c r="G813" s="1" t="s">
        <v>970</v>
      </c>
      <c r="H813" s="12">
        <v>186.5</v>
      </c>
      <c r="I813" s="12">
        <v>186.7</v>
      </c>
      <c r="J813" s="12">
        <v>185.7</v>
      </c>
      <c r="K813" s="31">
        <v>189.7</v>
      </c>
      <c r="L813" s="31">
        <v>195.3</v>
      </c>
      <c r="M813" s="31">
        <v>197.3</v>
      </c>
      <c r="N813" s="31">
        <v>207.3</v>
      </c>
      <c r="O813" s="31">
        <f t="shared" si="50"/>
        <v>196.4</v>
      </c>
      <c r="P813" s="31">
        <f t="shared" si="51"/>
        <v>206.85199999999892</v>
      </c>
      <c r="Q813" s="74"/>
    </row>
    <row r="814" spans="1:17" s="10" customFormat="1" ht="21" customHeight="1">
      <c r="A814" s="36">
        <v>14</v>
      </c>
      <c r="B814" s="21">
        <v>10</v>
      </c>
      <c r="C814" s="35">
        <v>6</v>
      </c>
      <c r="D814" s="35" t="str">
        <f t="shared" si="52"/>
        <v>0284</v>
      </c>
      <c r="E814" s="35">
        <v>284</v>
      </c>
      <c r="F814" s="21" t="s">
        <v>535</v>
      </c>
      <c r="G814" s="21" t="s">
        <v>653</v>
      </c>
      <c r="H814" s="13">
        <v>66692.863270777481</v>
      </c>
      <c r="I814" s="13">
        <v>71442.480760578474</v>
      </c>
      <c r="J814" s="13">
        <v>72302.148626817449</v>
      </c>
      <c r="K814" s="32">
        <v>74035.071164997367</v>
      </c>
      <c r="L814" s="32">
        <v>73676.183973374282</v>
      </c>
      <c r="M814" s="32">
        <v>78625.862957445046</v>
      </c>
      <c r="N814" s="32">
        <v>77039.823540762169</v>
      </c>
      <c r="O814" s="32">
        <f t="shared" si="50"/>
        <v>77767.749185336041</v>
      </c>
      <c r="P814" s="32">
        <f t="shared" si="51"/>
        <v>77838.678088682165</v>
      </c>
      <c r="Q814" s="74"/>
    </row>
    <row r="815" spans="1:17" ht="15.6" customHeight="1">
      <c r="A815" s="36">
        <v>13</v>
      </c>
      <c r="B815" s="1">
        <v>9</v>
      </c>
      <c r="C815" s="36">
        <v>5</v>
      </c>
      <c r="D815" s="36" t="str">
        <f t="shared" si="52"/>
        <v>0285</v>
      </c>
      <c r="E815" s="36">
        <v>285</v>
      </c>
      <c r="F815" s="1" t="s">
        <v>537</v>
      </c>
      <c r="G815" s="1" t="s">
        <v>657</v>
      </c>
      <c r="H815" s="12">
        <v>22480956.139999997</v>
      </c>
      <c r="I815" s="12">
        <v>24566042</v>
      </c>
      <c r="J815" s="12">
        <v>24518298</v>
      </c>
      <c r="K815" s="31">
        <v>24391913.66</v>
      </c>
      <c r="L815" s="31">
        <v>25247932.75</v>
      </c>
      <c r="M815" s="31">
        <v>26524990.559999999</v>
      </c>
      <c r="N815" s="31">
        <v>26550116.02</v>
      </c>
      <c r="O815" s="31">
        <f t="shared" si="50"/>
        <v>27955487.330000002</v>
      </c>
      <c r="P815" s="31">
        <f t="shared" si="51"/>
        <v>28898561</v>
      </c>
      <c r="Q815" s="74"/>
    </row>
    <row r="816" spans="1:17" ht="15.6" customHeight="1">
      <c r="A816" s="36">
        <v>12</v>
      </c>
      <c r="B816" s="1">
        <v>8</v>
      </c>
      <c r="C816" s="36">
        <v>4</v>
      </c>
      <c r="D816" s="36" t="str">
        <f t="shared" si="52"/>
        <v>0285</v>
      </c>
      <c r="E816" s="36">
        <v>285</v>
      </c>
      <c r="F816" s="1" t="s">
        <v>537</v>
      </c>
      <c r="G816" s="1" t="s">
        <v>970</v>
      </c>
      <c r="H816" s="12">
        <v>294</v>
      </c>
      <c r="I816" s="12">
        <v>300.2</v>
      </c>
      <c r="J816" s="12">
        <v>298.8</v>
      </c>
      <c r="K816" s="31">
        <v>307.7</v>
      </c>
      <c r="L816" s="31">
        <v>302.99700000000001</v>
      </c>
      <c r="M816" s="31">
        <v>304.2</v>
      </c>
      <c r="N816" s="31">
        <v>300.10000000000002</v>
      </c>
      <c r="O816" s="31">
        <f t="shared" si="50"/>
        <v>308.40000000000003</v>
      </c>
      <c r="P816" s="31">
        <f t="shared" si="51"/>
        <v>317.6989999999966</v>
      </c>
      <c r="Q816" s="74"/>
    </row>
    <row r="817" spans="1:17" s="10" customFormat="1" ht="21" customHeight="1">
      <c r="A817" s="36">
        <v>14</v>
      </c>
      <c r="B817" s="21">
        <v>10</v>
      </c>
      <c r="C817" s="35">
        <v>6</v>
      </c>
      <c r="D817" s="35" t="str">
        <f t="shared" si="52"/>
        <v>0285</v>
      </c>
      <c r="E817" s="35">
        <v>285</v>
      </c>
      <c r="F817" s="21" t="s">
        <v>537</v>
      </c>
      <c r="G817" s="21" t="s">
        <v>653</v>
      </c>
      <c r="H817" s="13">
        <v>76465.837210884347</v>
      </c>
      <c r="I817" s="13">
        <v>81832.251832111928</v>
      </c>
      <c r="J817" s="13">
        <v>82055.883534136548</v>
      </c>
      <c r="K817" s="32">
        <v>79271.737601559958</v>
      </c>
      <c r="L817" s="32">
        <v>83327.335749198828</v>
      </c>
      <c r="M817" s="32">
        <v>87195.892702169629</v>
      </c>
      <c r="N817" s="32">
        <v>88470.896434521812</v>
      </c>
      <c r="O817" s="32">
        <f t="shared" si="50"/>
        <v>90646.846076523987</v>
      </c>
      <c r="P817" s="32">
        <f t="shared" si="51"/>
        <v>90962.077312173817</v>
      </c>
      <c r="Q817" s="74"/>
    </row>
    <row r="818" spans="1:17" ht="15.6" customHeight="1">
      <c r="A818" s="36">
        <v>13</v>
      </c>
      <c r="B818" s="1">
        <v>9</v>
      </c>
      <c r="C818" s="36">
        <v>5</v>
      </c>
      <c r="D818" s="36" t="str">
        <f t="shared" si="52"/>
        <v>0287</v>
      </c>
      <c r="E818" s="36">
        <v>287</v>
      </c>
      <c r="F818" s="1" t="s">
        <v>539</v>
      </c>
      <c r="G818" s="1" t="s">
        <v>657</v>
      </c>
      <c r="H818" s="12">
        <v>5089894</v>
      </c>
      <c r="I818" s="12">
        <v>5314430</v>
      </c>
      <c r="J818" s="12">
        <v>5407816</v>
      </c>
      <c r="K818" s="31">
        <v>5498457</v>
      </c>
      <c r="L818" s="31">
        <v>5729400</v>
      </c>
      <c r="M818" s="31">
        <v>5755605</v>
      </c>
      <c r="N818" s="31">
        <v>5849179</v>
      </c>
      <c r="O818" s="31">
        <f t="shared" si="50"/>
        <v>6031928</v>
      </c>
      <c r="P818" s="31">
        <f t="shared" si="51"/>
        <v>6240759</v>
      </c>
      <c r="Q818" s="74"/>
    </row>
    <row r="819" spans="1:17" ht="15.6" customHeight="1">
      <c r="A819" s="36">
        <v>12</v>
      </c>
      <c r="B819" s="1">
        <v>8</v>
      </c>
      <c r="C819" s="36">
        <v>4</v>
      </c>
      <c r="D819" s="36" t="str">
        <f t="shared" si="52"/>
        <v>0287</v>
      </c>
      <c r="E819" s="36">
        <v>287</v>
      </c>
      <c r="F819" s="1" t="s">
        <v>539</v>
      </c>
      <c r="G819" s="1" t="s">
        <v>970</v>
      </c>
      <c r="H819" s="12">
        <v>69.8</v>
      </c>
      <c r="I819" s="12">
        <v>69.599999999999994</v>
      </c>
      <c r="J819" s="12">
        <v>68.099999999999994</v>
      </c>
      <c r="K819" s="31">
        <v>69.099999999999994</v>
      </c>
      <c r="L819" s="31">
        <v>70.099999999999994</v>
      </c>
      <c r="M819" s="31">
        <v>69.5</v>
      </c>
      <c r="N819" s="31">
        <v>72.2</v>
      </c>
      <c r="O819" s="31">
        <f t="shared" si="50"/>
        <v>70</v>
      </c>
      <c r="P819" s="31">
        <f t="shared" si="51"/>
        <v>72.400000000000119</v>
      </c>
      <c r="Q819" s="74"/>
    </row>
    <row r="820" spans="1:17" s="10" customFormat="1" ht="21" customHeight="1">
      <c r="A820" s="36">
        <v>14</v>
      </c>
      <c r="B820" s="21">
        <v>10</v>
      </c>
      <c r="C820" s="35">
        <v>6</v>
      </c>
      <c r="D820" s="35" t="str">
        <f t="shared" si="52"/>
        <v>0287</v>
      </c>
      <c r="E820" s="35">
        <v>287</v>
      </c>
      <c r="F820" s="21" t="s">
        <v>539</v>
      </c>
      <c r="G820" s="21" t="s">
        <v>653</v>
      </c>
      <c r="H820" s="13">
        <v>72921.11747851003</v>
      </c>
      <c r="I820" s="13">
        <v>76356.752873563222</v>
      </c>
      <c r="J820" s="13">
        <v>79409.926578560946</v>
      </c>
      <c r="K820" s="32">
        <v>79572.460202604925</v>
      </c>
      <c r="L820" s="32">
        <v>81731.8116975749</v>
      </c>
      <c r="M820" s="32">
        <v>82814.460431654676</v>
      </c>
      <c r="N820" s="32">
        <v>81013.559556786699</v>
      </c>
      <c r="O820" s="32">
        <f t="shared" si="50"/>
        <v>86170.4</v>
      </c>
      <c r="P820" s="32">
        <f t="shared" si="51"/>
        <v>86198.328729281624</v>
      </c>
      <c r="Q820" s="74"/>
    </row>
    <row r="821" spans="1:17" ht="15.6" customHeight="1">
      <c r="A821" s="36">
        <v>13</v>
      </c>
      <c r="B821" s="1">
        <v>9</v>
      </c>
      <c r="C821" s="36">
        <v>5</v>
      </c>
      <c r="D821" s="36" t="str">
        <f t="shared" si="52"/>
        <v>0288</v>
      </c>
      <c r="E821" s="36">
        <v>288</v>
      </c>
      <c r="F821" s="1" t="s">
        <v>541</v>
      </c>
      <c r="G821" s="1" t="s">
        <v>657</v>
      </c>
      <c r="H821" s="12">
        <v>16237471.810000001</v>
      </c>
      <c r="I821" s="12">
        <v>17021448.739999998</v>
      </c>
      <c r="J821" s="12">
        <v>17077552</v>
      </c>
      <c r="K821" s="31">
        <v>18716141</v>
      </c>
      <c r="L821" s="31">
        <v>19133180</v>
      </c>
      <c r="M821" s="31">
        <v>19713967</v>
      </c>
      <c r="N821" s="31">
        <v>20269181</v>
      </c>
      <c r="O821" s="31">
        <f t="shared" si="50"/>
        <v>21507889</v>
      </c>
      <c r="P821" s="31">
        <f t="shared" si="51"/>
        <v>22185819</v>
      </c>
      <c r="Q821" s="74"/>
    </row>
    <row r="822" spans="1:17" ht="15.6" customHeight="1">
      <c r="A822" s="36">
        <v>12</v>
      </c>
      <c r="B822" s="1">
        <v>8</v>
      </c>
      <c r="C822" s="36">
        <v>4</v>
      </c>
      <c r="D822" s="36" t="str">
        <f t="shared" si="52"/>
        <v>0288</v>
      </c>
      <c r="E822" s="36">
        <v>288</v>
      </c>
      <c r="F822" s="1" t="s">
        <v>541</v>
      </c>
      <c r="G822" s="1" t="s">
        <v>970</v>
      </c>
      <c r="H822" s="12">
        <v>210.9</v>
      </c>
      <c r="I822" s="12">
        <v>204.5</v>
      </c>
      <c r="J822" s="12">
        <v>211.90200000000002</v>
      </c>
      <c r="K822" s="31">
        <v>210</v>
      </c>
      <c r="L822" s="31">
        <v>202</v>
      </c>
      <c r="M822" s="31">
        <v>195.9</v>
      </c>
      <c r="N822" s="31">
        <v>200.9</v>
      </c>
      <c r="O822" s="31">
        <f t="shared" si="50"/>
        <v>203.70000000000002</v>
      </c>
      <c r="P822" s="31">
        <f t="shared" si="51"/>
        <v>211.10700000000034</v>
      </c>
      <c r="Q822" s="74"/>
    </row>
    <row r="823" spans="1:17" s="10" customFormat="1" ht="21" customHeight="1">
      <c r="A823" s="36">
        <v>14</v>
      </c>
      <c r="B823" s="21">
        <v>10</v>
      </c>
      <c r="C823" s="35">
        <v>6</v>
      </c>
      <c r="D823" s="35" t="str">
        <f t="shared" si="52"/>
        <v>0288</v>
      </c>
      <c r="E823" s="35">
        <v>288</v>
      </c>
      <c r="F823" s="21" t="s">
        <v>541</v>
      </c>
      <c r="G823" s="21" t="s">
        <v>653</v>
      </c>
      <c r="H823" s="13">
        <v>76991.331484115697</v>
      </c>
      <c r="I823" s="13">
        <v>83234.468166259161</v>
      </c>
      <c r="J823" s="13">
        <v>80591.745240724485</v>
      </c>
      <c r="K823" s="32">
        <v>89124.480952380953</v>
      </c>
      <c r="L823" s="32">
        <v>94718.712871287134</v>
      </c>
      <c r="M823" s="32">
        <v>100632.80755487493</v>
      </c>
      <c r="N823" s="32">
        <v>100891.89148830263</v>
      </c>
      <c r="O823" s="32">
        <f t="shared" si="50"/>
        <v>105586.10211094747</v>
      </c>
      <c r="P823" s="32">
        <f t="shared" si="51"/>
        <v>105092.76812232642</v>
      </c>
      <c r="Q823" s="74"/>
    </row>
    <row r="824" spans="1:17" ht="15.6" customHeight="1">
      <c r="A824" s="36">
        <v>13</v>
      </c>
      <c r="B824" s="1">
        <v>9</v>
      </c>
      <c r="C824" s="36">
        <v>5</v>
      </c>
      <c r="D824" s="36" t="str">
        <f t="shared" si="52"/>
        <v>0289</v>
      </c>
      <c r="E824" s="36">
        <v>289</v>
      </c>
      <c r="F824" s="1" t="s">
        <v>543</v>
      </c>
      <c r="G824" s="1" t="s">
        <v>657</v>
      </c>
      <c r="H824" s="12">
        <v>1071023</v>
      </c>
      <c r="I824" s="12">
        <v>1150534</v>
      </c>
      <c r="J824" s="12">
        <v>1267287</v>
      </c>
      <c r="K824" s="31">
        <v>1290868</v>
      </c>
      <c r="L824" s="31">
        <v>1389837.67</v>
      </c>
      <c r="M824" s="31">
        <v>1455650.79</v>
      </c>
      <c r="N824" s="31">
        <v>1484090.2000000002</v>
      </c>
      <c r="O824" s="31">
        <f t="shared" si="50"/>
        <v>1579922.56</v>
      </c>
      <c r="P824" s="31">
        <f t="shared" si="51"/>
        <v>1699301.2599999998</v>
      </c>
      <c r="Q824" s="74"/>
    </row>
    <row r="825" spans="1:17" ht="15.6" customHeight="1">
      <c r="A825" s="36">
        <v>12</v>
      </c>
      <c r="B825" s="1">
        <v>8</v>
      </c>
      <c r="C825" s="36">
        <v>4</v>
      </c>
      <c r="D825" s="36" t="str">
        <f t="shared" si="52"/>
        <v>0289</v>
      </c>
      <c r="E825" s="36">
        <v>289</v>
      </c>
      <c r="F825" s="1" t="s">
        <v>543</v>
      </c>
      <c r="G825" s="1" t="s">
        <v>970</v>
      </c>
      <c r="H825" s="12">
        <v>14.2</v>
      </c>
      <c r="I825" s="12">
        <v>18.5</v>
      </c>
      <c r="J825" s="12">
        <v>22.098000000000003</v>
      </c>
      <c r="K825" s="31">
        <v>23</v>
      </c>
      <c r="L825" s="31">
        <v>23</v>
      </c>
      <c r="M825" s="31">
        <v>21.8</v>
      </c>
      <c r="N825" s="31">
        <v>23.1</v>
      </c>
      <c r="O825" s="31">
        <f t="shared" si="50"/>
        <v>24.1</v>
      </c>
      <c r="P825" s="31">
        <f t="shared" si="51"/>
        <v>24.710000000000022</v>
      </c>
      <c r="Q825" s="74"/>
    </row>
    <row r="826" spans="1:17" s="10" customFormat="1" ht="21" customHeight="1">
      <c r="A826" s="36">
        <v>14</v>
      </c>
      <c r="B826" s="21">
        <v>10</v>
      </c>
      <c r="C826" s="35">
        <v>6</v>
      </c>
      <c r="D826" s="35" t="str">
        <f t="shared" si="52"/>
        <v>0289</v>
      </c>
      <c r="E826" s="35">
        <v>289</v>
      </c>
      <c r="F826" s="21" t="s">
        <v>543</v>
      </c>
      <c r="G826" s="21" t="s">
        <v>653</v>
      </c>
      <c r="H826" s="13">
        <v>75424.154929577475</v>
      </c>
      <c r="I826" s="13">
        <v>62191.027027027027</v>
      </c>
      <c r="J826" s="13">
        <v>57348.493076296494</v>
      </c>
      <c r="K826" s="32">
        <v>56124.695652173912</v>
      </c>
      <c r="L826" s="32">
        <v>60427.72478260869</v>
      </c>
      <c r="M826" s="32">
        <v>66772.972018348621</v>
      </c>
      <c r="N826" s="32">
        <v>64246.329004329011</v>
      </c>
      <c r="O826" s="32">
        <f t="shared" si="50"/>
        <v>65556.952697095432</v>
      </c>
      <c r="P826" s="32">
        <f t="shared" si="51"/>
        <v>68769.779846216043</v>
      </c>
      <c r="Q826" s="74"/>
    </row>
    <row r="827" spans="1:17" ht="15.6" customHeight="1">
      <c r="A827" s="36">
        <v>13</v>
      </c>
      <c r="B827" s="1">
        <v>9</v>
      </c>
      <c r="C827" s="36">
        <v>5</v>
      </c>
      <c r="D827" s="36" t="str">
        <f t="shared" si="52"/>
        <v>0290</v>
      </c>
      <c r="E827" s="36">
        <v>290</v>
      </c>
      <c r="F827" s="1" t="s">
        <v>545</v>
      </c>
      <c r="G827" s="1" t="s">
        <v>657</v>
      </c>
      <c r="H827" s="12">
        <v>7141611.3099999996</v>
      </c>
      <c r="I827" s="12">
        <v>7204777.96</v>
      </c>
      <c r="J827" s="12">
        <v>7246689.0499999989</v>
      </c>
      <c r="K827" s="31">
        <v>7475765.379999999</v>
      </c>
      <c r="L827" s="31">
        <v>7755917.96</v>
      </c>
      <c r="M827" s="31">
        <v>8109941.3800000008</v>
      </c>
      <c r="N827" s="31">
        <v>8232189.0399999991</v>
      </c>
      <c r="O827" s="31">
        <f t="shared" si="50"/>
        <v>8965520.4100000001</v>
      </c>
      <c r="P827" s="31">
        <f t="shared" si="51"/>
        <v>8836324.3100000005</v>
      </c>
      <c r="Q827" s="74"/>
    </row>
    <row r="828" spans="1:17" ht="15.6" customHeight="1">
      <c r="A828" s="36">
        <v>12</v>
      </c>
      <c r="B828" s="1">
        <v>8</v>
      </c>
      <c r="C828" s="36">
        <v>4</v>
      </c>
      <c r="D828" s="36" t="str">
        <f t="shared" si="52"/>
        <v>0290</v>
      </c>
      <c r="E828" s="36">
        <v>290</v>
      </c>
      <c r="F828" s="1" t="s">
        <v>545</v>
      </c>
      <c r="G828" s="1" t="s">
        <v>970</v>
      </c>
      <c r="H828" s="12">
        <v>98.9</v>
      </c>
      <c r="I828" s="12">
        <v>100.5</v>
      </c>
      <c r="J828" s="12">
        <v>98.2</v>
      </c>
      <c r="K828" s="31">
        <v>99.1</v>
      </c>
      <c r="L828" s="31">
        <v>99.3</v>
      </c>
      <c r="M828" s="31">
        <v>100.8</v>
      </c>
      <c r="N828" s="31">
        <v>92.6</v>
      </c>
      <c r="O828" s="31">
        <f t="shared" si="50"/>
        <v>99.600000000000009</v>
      </c>
      <c r="P828" s="31">
        <f t="shared" si="51"/>
        <v>99.342000000000354</v>
      </c>
      <c r="Q828" s="74"/>
    </row>
    <row r="829" spans="1:17" s="10" customFormat="1" ht="21" customHeight="1">
      <c r="A829" s="36">
        <v>14</v>
      </c>
      <c r="B829" s="21">
        <v>10</v>
      </c>
      <c r="C829" s="35">
        <v>6</v>
      </c>
      <c r="D829" s="35" t="str">
        <f t="shared" si="52"/>
        <v>0290</v>
      </c>
      <c r="E829" s="35">
        <v>290</v>
      </c>
      <c r="F829" s="21" t="s">
        <v>545</v>
      </c>
      <c r="G829" s="21" t="s">
        <v>653</v>
      </c>
      <c r="H829" s="13">
        <v>72210.4278058645</v>
      </c>
      <c r="I829" s="13">
        <v>71689.332935323386</v>
      </c>
      <c r="J829" s="13">
        <v>73795.204175152743</v>
      </c>
      <c r="K829" s="32">
        <v>75436.58304742683</v>
      </c>
      <c r="L829" s="32">
        <v>78105.921047331314</v>
      </c>
      <c r="M829" s="32">
        <v>80455.767658730168</v>
      </c>
      <c r="N829" s="32">
        <v>88900.529589632832</v>
      </c>
      <c r="O829" s="32">
        <f t="shared" si="50"/>
        <v>90015.265160642564</v>
      </c>
      <c r="P829" s="32">
        <f t="shared" si="51"/>
        <v>88948.52439048911</v>
      </c>
      <c r="Q829" s="74"/>
    </row>
    <row r="830" spans="1:17" ht="15.6" customHeight="1">
      <c r="A830" s="36">
        <v>13</v>
      </c>
      <c r="B830" s="1">
        <v>9</v>
      </c>
      <c r="C830" s="36">
        <v>5</v>
      </c>
      <c r="D830" s="36" t="str">
        <f t="shared" si="52"/>
        <v>0291</v>
      </c>
      <c r="E830" s="36">
        <v>291</v>
      </c>
      <c r="F830" s="1" t="s">
        <v>547</v>
      </c>
      <c r="G830" s="1" t="s">
        <v>657</v>
      </c>
      <c r="H830" s="12">
        <v>14116092</v>
      </c>
      <c r="I830" s="12">
        <v>14707396</v>
      </c>
      <c r="J830" s="12">
        <v>15028019</v>
      </c>
      <c r="K830" s="31">
        <v>14625233</v>
      </c>
      <c r="L830" s="31">
        <v>15120283</v>
      </c>
      <c r="M830" s="31">
        <v>15019329</v>
      </c>
      <c r="N830" s="31">
        <v>15373643</v>
      </c>
      <c r="O830" s="31">
        <f t="shared" si="50"/>
        <v>16168098</v>
      </c>
      <c r="P830" s="31">
        <f t="shared" si="51"/>
        <v>16701317</v>
      </c>
      <c r="Q830" s="74"/>
    </row>
    <row r="831" spans="1:17" ht="15.6" customHeight="1">
      <c r="A831" s="36">
        <v>12</v>
      </c>
      <c r="B831" s="1">
        <v>8</v>
      </c>
      <c r="C831" s="36">
        <v>4</v>
      </c>
      <c r="D831" s="36" t="str">
        <f t="shared" si="52"/>
        <v>0291</v>
      </c>
      <c r="E831" s="36">
        <v>291</v>
      </c>
      <c r="F831" s="1" t="s">
        <v>547</v>
      </c>
      <c r="G831" s="1" t="s">
        <v>970</v>
      </c>
      <c r="H831" s="12">
        <v>185.70000000000002</v>
      </c>
      <c r="I831" s="12">
        <v>189.1</v>
      </c>
      <c r="J831" s="12">
        <v>194.3</v>
      </c>
      <c r="K831" s="31">
        <v>190.6</v>
      </c>
      <c r="L831" s="31">
        <v>184.7</v>
      </c>
      <c r="M831" s="31">
        <v>184.7</v>
      </c>
      <c r="N831" s="31">
        <v>185.7</v>
      </c>
      <c r="O831" s="31">
        <f t="shared" si="50"/>
        <v>189.1</v>
      </c>
      <c r="P831" s="31">
        <f t="shared" si="51"/>
        <v>187.1379999999989</v>
      </c>
      <c r="Q831" s="74"/>
    </row>
    <row r="832" spans="1:17" s="10" customFormat="1" ht="21" customHeight="1">
      <c r="A832" s="36">
        <v>14</v>
      </c>
      <c r="B832" s="21">
        <v>10</v>
      </c>
      <c r="C832" s="35">
        <v>6</v>
      </c>
      <c r="D832" s="35" t="str">
        <f t="shared" si="52"/>
        <v>0291</v>
      </c>
      <c r="E832" s="35">
        <v>291</v>
      </c>
      <c r="F832" s="21" t="s">
        <v>547</v>
      </c>
      <c r="G832" s="21" t="s">
        <v>653</v>
      </c>
      <c r="H832" s="13">
        <v>76015.573505654276</v>
      </c>
      <c r="I832" s="13">
        <v>77775.75885774722</v>
      </c>
      <c r="J832" s="13">
        <v>77344.410705095215</v>
      </c>
      <c r="K832" s="32">
        <v>76732.597061909764</v>
      </c>
      <c r="L832" s="32">
        <v>81864.011911207373</v>
      </c>
      <c r="M832" s="32">
        <v>81317.428262046567</v>
      </c>
      <c r="N832" s="32">
        <v>82787.522886375882</v>
      </c>
      <c r="O832" s="32">
        <f t="shared" si="50"/>
        <v>85500.253833950293</v>
      </c>
      <c r="P832" s="32">
        <f t="shared" si="51"/>
        <v>89245.994934220187</v>
      </c>
      <c r="Q832" s="74"/>
    </row>
    <row r="833" spans="1:17" ht="15.6" customHeight="1">
      <c r="A833" s="36">
        <v>13</v>
      </c>
      <c r="B833" s="1">
        <v>9</v>
      </c>
      <c r="C833" s="36">
        <v>5</v>
      </c>
      <c r="D833" s="36" t="str">
        <f t="shared" si="52"/>
        <v>0292</v>
      </c>
      <c r="E833" s="36">
        <v>292</v>
      </c>
      <c r="F833" s="1" t="s">
        <v>549</v>
      </c>
      <c r="G833" s="1" t="s">
        <v>657</v>
      </c>
      <c r="H833" s="12">
        <v>10276347.800000001</v>
      </c>
      <c r="I833" s="12">
        <v>10721617.369999999</v>
      </c>
      <c r="J833" s="12">
        <v>10945054.16</v>
      </c>
      <c r="K833" s="31">
        <v>11206297.340000002</v>
      </c>
      <c r="L833" s="31">
        <v>11554464.76</v>
      </c>
      <c r="M833" s="31">
        <v>11899408.969999999</v>
      </c>
      <c r="N833" s="31">
        <v>12147515.99</v>
      </c>
      <c r="O833" s="31">
        <f t="shared" si="50"/>
        <v>12431983.939999999</v>
      </c>
      <c r="P833" s="31">
        <f t="shared" si="51"/>
        <v>12999095.949999999</v>
      </c>
      <c r="Q833" s="74"/>
    </row>
    <row r="834" spans="1:17" ht="15.6" customHeight="1">
      <c r="A834" s="36">
        <v>12</v>
      </c>
      <c r="B834" s="1">
        <v>8</v>
      </c>
      <c r="C834" s="36">
        <v>4</v>
      </c>
      <c r="D834" s="36" t="str">
        <f t="shared" si="52"/>
        <v>0292</v>
      </c>
      <c r="E834" s="36">
        <v>292</v>
      </c>
      <c r="F834" s="1" t="s">
        <v>549</v>
      </c>
      <c r="G834" s="1" t="s">
        <v>970</v>
      </c>
      <c r="H834" s="12">
        <v>163.69999999999999</v>
      </c>
      <c r="I834" s="12">
        <v>161.20099999999999</v>
      </c>
      <c r="J834" s="12">
        <v>158.80000000000001</v>
      </c>
      <c r="K834" s="31">
        <v>164</v>
      </c>
      <c r="L834" s="31">
        <v>157.6</v>
      </c>
      <c r="M834" s="31">
        <v>159.1</v>
      </c>
      <c r="N834" s="31">
        <v>161.80000000000001</v>
      </c>
      <c r="O834" s="31">
        <f t="shared" si="50"/>
        <v>152.4</v>
      </c>
      <c r="P834" s="31">
        <f t="shared" si="51"/>
        <v>158.01999999999916</v>
      </c>
      <c r="Q834" s="74"/>
    </row>
    <row r="835" spans="1:17" s="10" customFormat="1" ht="21" customHeight="1">
      <c r="A835" s="36">
        <v>14</v>
      </c>
      <c r="B835" s="21">
        <v>10</v>
      </c>
      <c r="C835" s="35">
        <v>6</v>
      </c>
      <c r="D835" s="35" t="str">
        <f t="shared" si="52"/>
        <v>0292</v>
      </c>
      <c r="E835" s="35">
        <v>292</v>
      </c>
      <c r="F835" s="21" t="s">
        <v>549</v>
      </c>
      <c r="G835" s="21" t="s">
        <v>653</v>
      </c>
      <c r="H835" s="13">
        <v>62775.490531459996</v>
      </c>
      <c r="I835" s="13">
        <v>66510.861409048332</v>
      </c>
      <c r="J835" s="13">
        <v>68923.51486146095</v>
      </c>
      <c r="K835" s="32">
        <v>68331.081341463432</v>
      </c>
      <c r="L835" s="32">
        <v>73315.131725888321</v>
      </c>
      <c r="M835" s="32">
        <v>74792.011125078556</v>
      </c>
      <c r="N835" s="32">
        <v>75077.354697156974</v>
      </c>
      <c r="O835" s="32">
        <f t="shared" si="50"/>
        <v>81574.697769028862</v>
      </c>
      <c r="P835" s="32">
        <f t="shared" si="51"/>
        <v>82262.34622199765</v>
      </c>
      <c r="Q835" s="74"/>
    </row>
    <row r="836" spans="1:17" ht="15.6" customHeight="1">
      <c r="A836" s="36">
        <v>13</v>
      </c>
      <c r="B836" s="1">
        <v>9</v>
      </c>
      <c r="C836" s="36">
        <v>5</v>
      </c>
      <c r="D836" s="36" t="str">
        <f t="shared" si="52"/>
        <v>0770</v>
      </c>
      <c r="E836" s="36">
        <v>770</v>
      </c>
      <c r="F836" s="1" t="s">
        <v>551</v>
      </c>
      <c r="G836" s="1" t="s">
        <v>657</v>
      </c>
      <c r="H836" s="12">
        <v>10658240</v>
      </c>
      <c r="I836" s="12">
        <v>10905485</v>
      </c>
      <c r="J836" s="12">
        <v>10840905</v>
      </c>
      <c r="K836" s="31">
        <v>10864291</v>
      </c>
      <c r="L836" s="31">
        <v>11210547</v>
      </c>
      <c r="M836" s="31">
        <v>11329541</v>
      </c>
      <c r="N836" s="31">
        <v>11303192</v>
      </c>
      <c r="O836" s="31">
        <f t="shared" si="50"/>
        <v>12028961</v>
      </c>
      <c r="P836" s="31">
        <f t="shared" si="51"/>
        <v>12161373</v>
      </c>
      <c r="Q836" s="74"/>
    </row>
    <row r="837" spans="1:17" ht="15.6" customHeight="1">
      <c r="A837" s="36">
        <v>12</v>
      </c>
      <c r="B837" s="1">
        <v>8</v>
      </c>
      <c r="C837" s="36">
        <v>4</v>
      </c>
      <c r="D837" s="36" t="str">
        <f t="shared" si="52"/>
        <v>0770</v>
      </c>
      <c r="E837" s="36">
        <v>770</v>
      </c>
      <c r="F837" s="1" t="s">
        <v>551</v>
      </c>
      <c r="G837" s="1" t="s">
        <v>970</v>
      </c>
      <c r="H837" s="12">
        <v>145.86599999999999</v>
      </c>
      <c r="I837" s="12">
        <v>138.19999999999999</v>
      </c>
      <c r="J837" s="12">
        <v>135.04</v>
      </c>
      <c r="K837" s="31">
        <v>137.6</v>
      </c>
      <c r="L837" s="31">
        <v>139.19999999999999</v>
      </c>
      <c r="M837" s="31">
        <v>137.1</v>
      </c>
      <c r="N837" s="31">
        <v>131.30000000000001</v>
      </c>
      <c r="O837" s="31">
        <f t="shared" si="50"/>
        <v>135.30000000000001</v>
      </c>
      <c r="P837" s="31">
        <f t="shared" si="51"/>
        <v>137.04599999999999</v>
      </c>
      <c r="Q837" s="74"/>
    </row>
    <row r="838" spans="1:17" s="10" customFormat="1" ht="21" customHeight="1">
      <c r="A838" s="36">
        <v>14</v>
      </c>
      <c r="B838" s="21">
        <v>10</v>
      </c>
      <c r="C838" s="35">
        <v>6</v>
      </c>
      <c r="D838" s="35" t="str">
        <f t="shared" si="52"/>
        <v>0770</v>
      </c>
      <c r="E838" s="35">
        <v>770</v>
      </c>
      <c r="F838" s="21" t="s">
        <v>551</v>
      </c>
      <c r="G838" s="21" t="s">
        <v>653</v>
      </c>
      <c r="H838" s="13">
        <v>73068.706895369731</v>
      </c>
      <c r="I838" s="13">
        <v>78910.890014471792</v>
      </c>
      <c r="J838" s="13">
        <v>80279.213566350722</v>
      </c>
      <c r="K838" s="32">
        <v>78955.603197674427</v>
      </c>
      <c r="L838" s="32">
        <v>80535.538793103449</v>
      </c>
      <c r="M838" s="32">
        <v>82637.060539752012</v>
      </c>
      <c r="N838" s="32">
        <v>86086.763137852235</v>
      </c>
      <c r="O838" s="32">
        <f t="shared" si="50"/>
        <v>88905.84626755357</v>
      </c>
      <c r="P838" s="32">
        <f t="shared" si="51"/>
        <v>88739.350291143128</v>
      </c>
      <c r="Q838" s="74"/>
    </row>
    <row r="839" spans="1:17" ht="15.6" customHeight="1">
      <c r="A839" s="36">
        <v>13</v>
      </c>
      <c r="B839" s="1">
        <v>9</v>
      </c>
      <c r="C839" s="36">
        <v>5</v>
      </c>
      <c r="D839" s="36" t="str">
        <f t="shared" si="52"/>
        <v>0293</v>
      </c>
      <c r="E839" s="36">
        <v>293</v>
      </c>
      <c r="F839" s="1" t="s">
        <v>553</v>
      </c>
      <c r="G839" s="1" t="s">
        <v>657</v>
      </c>
      <c r="H839" s="12">
        <v>38245291.719999999</v>
      </c>
      <c r="I839" s="12">
        <v>39879314.590000004</v>
      </c>
      <c r="J839" s="12">
        <v>41376176</v>
      </c>
      <c r="K839" s="31">
        <v>42134068.339999996</v>
      </c>
      <c r="L839" s="31">
        <v>43786018.670000002</v>
      </c>
      <c r="M839" s="31">
        <v>45035413.100000001</v>
      </c>
      <c r="N839" s="31">
        <v>46842414.5</v>
      </c>
      <c r="O839" s="31">
        <f t="shared" si="50"/>
        <v>49227936</v>
      </c>
      <c r="P839" s="31">
        <f t="shared" si="51"/>
        <v>49317147.409999996</v>
      </c>
      <c r="Q839" s="74"/>
    </row>
    <row r="840" spans="1:17" ht="15.6" customHeight="1">
      <c r="A840" s="36">
        <v>12</v>
      </c>
      <c r="B840" s="1">
        <v>8</v>
      </c>
      <c r="C840" s="36">
        <v>4</v>
      </c>
      <c r="D840" s="36" t="str">
        <f t="shared" si="52"/>
        <v>0293</v>
      </c>
      <c r="E840" s="36">
        <v>293</v>
      </c>
      <c r="F840" s="1" t="s">
        <v>553</v>
      </c>
      <c r="G840" s="1" t="s">
        <v>970</v>
      </c>
      <c r="H840" s="12">
        <v>519.20000000000005</v>
      </c>
      <c r="I840" s="12">
        <v>524.20000000000005</v>
      </c>
      <c r="J840" s="12">
        <v>451.2</v>
      </c>
      <c r="K840" s="31">
        <v>532.9</v>
      </c>
      <c r="L840" s="31">
        <v>525.79999999999995</v>
      </c>
      <c r="M840" s="31">
        <v>541</v>
      </c>
      <c r="N840" s="31">
        <v>531.20000000000005</v>
      </c>
      <c r="O840" s="31">
        <f t="shared" si="50"/>
        <v>538.6</v>
      </c>
      <c r="P840" s="31">
        <f t="shared" si="51"/>
        <v>547.82299999999907</v>
      </c>
      <c r="Q840" s="74"/>
    </row>
    <row r="841" spans="1:17" s="10" customFormat="1" ht="21" customHeight="1">
      <c r="A841" s="36">
        <v>14</v>
      </c>
      <c r="B841" s="21">
        <v>10</v>
      </c>
      <c r="C841" s="35">
        <v>6</v>
      </c>
      <c r="D841" s="35" t="str">
        <f t="shared" si="52"/>
        <v>0293</v>
      </c>
      <c r="E841" s="35">
        <v>293</v>
      </c>
      <c r="F841" s="21" t="s">
        <v>553</v>
      </c>
      <c r="G841" s="21" t="s">
        <v>653</v>
      </c>
      <c r="H841" s="13">
        <v>73661.964021571635</v>
      </c>
      <c r="I841" s="13">
        <v>76076.525352918732</v>
      </c>
      <c r="J841" s="13">
        <v>91702.51773049646</v>
      </c>
      <c r="K841" s="32">
        <v>79065.618952899225</v>
      </c>
      <c r="L841" s="32">
        <v>83275.04501711679</v>
      </c>
      <c r="M841" s="32">
        <v>83244.7561922366</v>
      </c>
      <c r="N841" s="32">
        <v>88182.256212349384</v>
      </c>
      <c r="O841" s="32">
        <f t="shared" si="50"/>
        <v>91399.806906795391</v>
      </c>
      <c r="P841" s="32">
        <f t="shared" si="51"/>
        <v>90023.871597213118</v>
      </c>
      <c r="Q841" s="74"/>
    </row>
    <row r="842" spans="1:17" ht="15.6" customHeight="1">
      <c r="A842" s="36">
        <v>13</v>
      </c>
      <c r="B842" s="1">
        <v>9</v>
      </c>
      <c r="C842" s="36">
        <v>5</v>
      </c>
      <c r="D842" s="36" t="str">
        <f t="shared" si="52"/>
        <v>0295</v>
      </c>
      <c r="E842" s="36">
        <v>295</v>
      </c>
      <c r="F842" s="1" t="s">
        <v>555</v>
      </c>
      <c r="G842" s="1" t="s">
        <v>657</v>
      </c>
      <c r="H842" s="12">
        <v>18471233.769999996</v>
      </c>
      <c r="I842" s="12">
        <v>18868593.489999998</v>
      </c>
      <c r="J842" s="12">
        <v>19117189.100000001</v>
      </c>
      <c r="K842" s="31">
        <v>19661131.584239133</v>
      </c>
      <c r="L842" s="31">
        <v>20160037.014268994</v>
      </c>
      <c r="M842" s="31">
        <v>20843655.126330402</v>
      </c>
      <c r="N842" s="31">
        <v>21857937.659999996</v>
      </c>
      <c r="O842" s="31">
        <f t="shared" si="50"/>
        <v>21943313.980636802</v>
      </c>
      <c r="P842" s="31">
        <f t="shared" si="51"/>
        <v>22637192.142783161</v>
      </c>
      <c r="Q842" s="74"/>
    </row>
    <row r="843" spans="1:17" ht="15.6" customHeight="1">
      <c r="A843" s="36">
        <v>12</v>
      </c>
      <c r="B843" s="1">
        <v>8</v>
      </c>
      <c r="C843" s="36">
        <v>4</v>
      </c>
      <c r="D843" s="36" t="str">
        <f t="shared" si="52"/>
        <v>0295</v>
      </c>
      <c r="E843" s="36">
        <v>295</v>
      </c>
      <c r="F843" s="1" t="s">
        <v>555</v>
      </c>
      <c r="G843" s="1" t="s">
        <v>970</v>
      </c>
      <c r="H843" s="12">
        <v>249.8</v>
      </c>
      <c r="I843" s="12">
        <v>252.5</v>
      </c>
      <c r="J843" s="12">
        <v>258.60000000000002</v>
      </c>
      <c r="K843" s="31">
        <v>260.10000000000002</v>
      </c>
      <c r="L843" s="31">
        <v>261.10000000000002</v>
      </c>
      <c r="M843" s="31">
        <v>261.3</v>
      </c>
      <c r="N843" s="31">
        <v>252.6</v>
      </c>
      <c r="O843" s="31">
        <f t="shared" ref="O843:O906" si="53">IFERROR(VLOOKUP($E843, summary, $B843, FALSE), 0)</f>
        <v>255</v>
      </c>
      <c r="P843" s="31">
        <f t="shared" ref="P843:P906" si="54">IFERROR(VLOOKUP($E843, summary, $A843, FALSE), 0)</f>
        <v>261.2849999999986</v>
      </c>
      <c r="Q843" s="74"/>
    </row>
    <row r="844" spans="1:17" s="10" customFormat="1" ht="21" customHeight="1">
      <c r="A844" s="36">
        <v>14</v>
      </c>
      <c r="B844" s="21">
        <v>10</v>
      </c>
      <c r="C844" s="35">
        <v>6</v>
      </c>
      <c r="D844" s="35" t="str">
        <f t="shared" si="52"/>
        <v>0295</v>
      </c>
      <c r="E844" s="35">
        <v>295</v>
      </c>
      <c r="F844" s="21" t="s">
        <v>555</v>
      </c>
      <c r="G844" s="21" t="s">
        <v>653</v>
      </c>
      <c r="H844" s="13">
        <v>73944.090352281812</v>
      </c>
      <c r="I844" s="13">
        <v>74727.102930693058</v>
      </c>
      <c r="J844" s="13">
        <v>73925.711910286162</v>
      </c>
      <c r="K844" s="32">
        <v>75590.663530331149</v>
      </c>
      <c r="L844" s="32">
        <v>77211.93800945612</v>
      </c>
      <c r="M844" s="32">
        <v>79769.059036855731</v>
      </c>
      <c r="N844" s="32">
        <v>86531.819714964353</v>
      </c>
      <c r="O844" s="32">
        <f t="shared" si="53"/>
        <v>86052.211688771771</v>
      </c>
      <c r="P844" s="32">
        <f t="shared" si="54"/>
        <v>86637.932306803996</v>
      </c>
      <c r="Q844" s="74"/>
    </row>
    <row r="845" spans="1:17" ht="15.6" customHeight="1">
      <c r="A845" s="36">
        <v>13</v>
      </c>
      <c r="B845" s="1">
        <v>9</v>
      </c>
      <c r="C845" s="36">
        <v>5</v>
      </c>
      <c r="D845" s="36" t="str">
        <f t="shared" si="52"/>
        <v>0296</v>
      </c>
      <c r="E845" s="36">
        <v>296</v>
      </c>
      <c r="F845" s="1" t="s">
        <v>557</v>
      </c>
      <c r="G845" s="1" t="s">
        <v>657</v>
      </c>
      <c r="H845" s="12">
        <v>3039214</v>
      </c>
      <c r="I845" s="12">
        <v>3151361</v>
      </c>
      <c r="J845" s="12">
        <v>3227814</v>
      </c>
      <c r="K845" s="31">
        <v>3285505</v>
      </c>
      <c r="L845" s="31">
        <v>3539897.86</v>
      </c>
      <c r="M845" s="31">
        <v>3683043</v>
      </c>
      <c r="N845" s="31">
        <v>3936700</v>
      </c>
      <c r="O845" s="31">
        <f t="shared" si="53"/>
        <v>4023072.58</v>
      </c>
      <c r="P845" s="31">
        <f t="shared" si="54"/>
        <v>3969635</v>
      </c>
      <c r="Q845" s="74"/>
    </row>
    <row r="846" spans="1:17" ht="15.6" customHeight="1">
      <c r="A846" s="36">
        <v>12</v>
      </c>
      <c r="B846" s="1">
        <v>8</v>
      </c>
      <c r="C846" s="36">
        <v>4</v>
      </c>
      <c r="D846" s="36" t="str">
        <f t="shared" si="52"/>
        <v>0296</v>
      </c>
      <c r="E846" s="36">
        <v>296</v>
      </c>
      <c r="F846" s="1" t="s">
        <v>557</v>
      </c>
      <c r="G846" s="1" t="s">
        <v>970</v>
      </c>
      <c r="H846" s="12">
        <v>37.4</v>
      </c>
      <c r="I846" s="12">
        <v>37.1</v>
      </c>
      <c r="J846" s="12">
        <v>36.5</v>
      </c>
      <c r="K846" s="31">
        <v>36.700000000000003</v>
      </c>
      <c r="L846" s="31">
        <v>37.910000000000004</v>
      </c>
      <c r="M846" s="31">
        <v>38.4</v>
      </c>
      <c r="N846" s="31">
        <v>39.799999999999997</v>
      </c>
      <c r="O846" s="31">
        <f t="shared" si="53"/>
        <v>39.5</v>
      </c>
      <c r="P846" s="31">
        <f t="shared" si="54"/>
        <v>38.68</v>
      </c>
      <c r="Q846" s="74"/>
    </row>
    <row r="847" spans="1:17" s="10" customFormat="1" ht="21" customHeight="1">
      <c r="A847" s="36">
        <v>14</v>
      </c>
      <c r="B847" s="21">
        <v>10</v>
      </c>
      <c r="C847" s="35">
        <v>6</v>
      </c>
      <c r="D847" s="35" t="str">
        <f t="shared" si="52"/>
        <v>0296</v>
      </c>
      <c r="E847" s="35">
        <v>296</v>
      </c>
      <c r="F847" s="21" t="s">
        <v>557</v>
      </c>
      <c r="G847" s="21" t="s">
        <v>653</v>
      </c>
      <c r="H847" s="13">
        <v>81262.406417112303</v>
      </c>
      <c r="I847" s="13">
        <v>84942.345013477083</v>
      </c>
      <c r="J847" s="13">
        <v>88433.260273972599</v>
      </c>
      <c r="K847" s="32">
        <v>89523.297002724794</v>
      </c>
      <c r="L847" s="32">
        <v>93376.361382221032</v>
      </c>
      <c r="M847" s="32">
        <v>95912.578125</v>
      </c>
      <c r="N847" s="32">
        <v>98912.060301507547</v>
      </c>
      <c r="O847" s="32">
        <f t="shared" si="53"/>
        <v>101849.93873417722</v>
      </c>
      <c r="P847" s="32">
        <f t="shared" si="54"/>
        <v>102627.58531540848</v>
      </c>
      <c r="Q847" s="74"/>
    </row>
    <row r="848" spans="1:17" ht="15.6" customHeight="1">
      <c r="A848" s="36">
        <v>13</v>
      </c>
      <c r="B848" s="1">
        <v>9</v>
      </c>
      <c r="C848" s="36">
        <v>5</v>
      </c>
      <c r="D848" s="36" t="str">
        <f t="shared" si="52"/>
        <v>0298</v>
      </c>
      <c r="E848" s="36">
        <v>298</v>
      </c>
      <c r="F848" s="1" t="s">
        <v>559</v>
      </c>
      <c r="G848" s="1" t="s">
        <v>657</v>
      </c>
      <c r="H848" s="12">
        <v>4076448.45</v>
      </c>
      <c r="I848" s="12">
        <v>3564385</v>
      </c>
      <c r="J848" s="12">
        <v>3910249</v>
      </c>
      <c r="K848" s="31">
        <v>4259126</v>
      </c>
      <c r="L848" s="31">
        <v>4480931</v>
      </c>
      <c r="M848" s="31">
        <v>4773912</v>
      </c>
      <c r="N848" s="31">
        <v>5084973</v>
      </c>
      <c r="O848" s="31">
        <f t="shared" si="53"/>
        <v>5284150</v>
      </c>
      <c r="P848" s="31">
        <f t="shared" si="54"/>
        <v>5208658</v>
      </c>
      <c r="Q848" s="74"/>
    </row>
    <row r="849" spans="1:17" ht="15.6" customHeight="1">
      <c r="A849" s="36">
        <v>12</v>
      </c>
      <c r="B849" s="1">
        <v>8</v>
      </c>
      <c r="C849" s="36">
        <v>4</v>
      </c>
      <c r="D849" s="36" t="str">
        <f t="shared" si="52"/>
        <v>0298</v>
      </c>
      <c r="E849" s="36">
        <v>298</v>
      </c>
      <c r="F849" s="1" t="s">
        <v>559</v>
      </c>
      <c r="G849" s="1" t="s">
        <v>970</v>
      </c>
      <c r="H849" s="12">
        <v>48.5</v>
      </c>
      <c r="I849" s="12">
        <v>51.6</v>
      </c>
      <c r="J849" s="12">
        <v>51.6</v>
      </c>
      <c r="K849" s="31">
        <v>48.5</v>
      </c>
      <c r="L849" s="31">
        <v>54.6</v>
      </c>
      <c r="M849" s="31">
        <v>55.5</v>
      </c>
      <c r="N849" s="31">
        <v>55.7</v>
      </c>
      <c r="O849" s="31">
        <f t="shared" si="53"/>
        <v>56.300000000000004</v>
      </c>
      <c r="P849" s="31">
        <f t="shared" si="54"/>
        <v>61.180000000000064</v>
      </c>
      <c r="Q849" s="74"/>
    </row>
    <row r="850" spans="1:17" s="10" customFormat="1" ht="21" customHeight="1">
      <c r="A850" s="36">
        <v>14</v>
      </c>
      <c r="B850" s="21">
        <v>10</v>
      </c>
      <c r="C850" s="35">
        <v>6</v>
      </c>
      <c r="D850" s="35" t="str">
        <f t="shared" si="52"/>
        <v>0298</v>
      </c>
      <c r="E850" s="35">
        <v>298</v>
      </c>
      <c r="F850" s="21" t="s">
        <v>559</v>
      </c>
      <c r="G850" s="21" t="s">
        <v>653</v>
      </c>
      <c r="H850" s="13">
        <v>84050.48350515464</v>
      </c>
      <c r="I850" s="13">
        <v>69077.228682170535</v>
      </c>
      <c r="J850" s="13">
        <v>75780.019379844962</v>
      </c>
      <c r="K850" s="32">
        <v>87817.030927835047</v>
      </c>
      <c r="L850" s="32">
        <v>82068.333333333328</v>
      </c>
      <c r="M850" s="32">
        <v>86016.432432432426</v>
      </c>
      <c r="N850" s="32">
        <v>91292.154398563725</v>
      </c>
      <c r="O850" s="32">
        <f t="shared" si="53"/>
        <v>93857.015985790407</v>
      </c>
      <c r="P850" s="32">
        <f t="shared" si="54"/>
        <v>85136.613272311122</v>
      </c>
      <c r="Q850" s="74"/>
    </row>
    <row r="851" spans="1:17" ht="15.6" customHeight="1">
      <c r="A851" s="36">
        <v>13</v>
      </c>
      <c r="B851" s="1">
        <v>9</v>
      </c>
      <c r="C851" s="36">
        <v>5</v>
      </c>
      <c r="D851" s="36" t="str">
        <f t="shared" si="52"/>
        <v>0878</v>
      </c>
      <c r="E851" s="36">
        <v>878</v>
      </c>
      <c r="F851" s="1" t="s">
        <v>997</v>
      </c>
      <c r="G851" s="1" t="s">
        <v>657</v>
      </c>
      <c r="H851" s="12">
        <v>7493981</v>
      </c>
      <c r="I851" s="12">
        <v>7428177</v>
      </c>
      <c r="J851" s="12">
        <v>7728023</v>
      </c>
      <c r="K851" s="31">
        <v>8289216</v>
      </c>
      <c r="L851" s="31">
        <v>8514015</v>
      </c>
      <c r="M851" s="31">
        <v>8356997</v>
      </c>
      <c r="N851" s="31">
        <v>8289758</v>
      </c>
      <c r="O851" s="31">
        <f t="shared" si="53"/>
        <v>8675491</v>
      </c>
      <c r="P851" s="31">
        <f t="shared" si="54"/>
        <v>8973239</v>
      </c>
      <c r="Q851" s="74"/>
    </row>
    <row r="852" spans="1:17" ht="15.6" customHeight="1">
      <c r="A852" s="36">
        <v>12</v>
      </c>
      <c r="B852" s="1">
        <v>8</v>
      </c>
      <c r="C852" s="36">
        <v>4</v>
      </c>
      <c r="D852" s="36" t="str">
        <f t="shared" si="52"/>
        <v>0878</v>
      </c>
      <c r="E852" s="36">
        <v>878</v>
      </c>
      <c r="F852" s="1" t="s">
        <v>997</v>
      </c>
      <c r="G852" s="1" t="s">
        <v>970</v>
      </c>
      <c r="H852" s="12">
        <v>94.7</v>
      </c>
      <c r="I852" s="12">
        <v>93.4</v>
      </c>
      <c r="J852" s="12">
        <v>91.4</v>
      </c>
      <c r="K852" s="31">
        <v>95.2</v>
      </c>
      <c r="L852" s="31">
        <v>93.6</v>
      </c>
      <c r="M852" s="31">
        <v>90.7</v>
      </c>
      <c r="N852" s="31">
        <v>88.2</v>
      </c>
      <c r="O852" s="31">
        <f t="shared" si="53"/>
        <v>90.9</v>
      </c>
      <c r="P852" s="31">
        <f t="shared" si="54"/>
        <v>85.65000000000002</v>
      </c>
      <c r="Q852" s="74"/>
    </row>
    <row r="853" spans="1:17" s="10" customFormat="1" ht="21" customHeight="1">
      <c r="A853" s="36">
        <v>14</v>
      </c>
      <c r="B853" s="21">
        <v>10</v>
      </c>
      <c r="C853" s="35">
        <v>6</v>
      </c>
      <c r="D853" s="35" t="str">
        <f t="shared" si="52"/>
        <v>0878</v>
      </c>
      <c r="E853" s="35">
        <v>878</v>
      </c>
      <c r="F853" s="21" t="s">
        <v>997</v>
      </c>
      <c r="G853" s="21" t="s">
        <v>653</v>
      </c>
      <c r="H853" s="13">
        <v>79133.907074973598</v>
      </c>
      <c r="I853" s="13">
        <v>79530.802997858671</v>
      </c>
      <c r="J853" s="13">
        <v>84551.673960612679</v>
      </c>
      <c r="K853" s="32">
        <v>87071.596638655465</v>
      </c>
      <c r="L853" s="32">
        <v>90961.698717948719</v>
      </c>
      <c r="M853" s="32">
        <v>92138.886438809262</v>
      </c>
      <c r="N853" s="32">
        <v>93988.185941043077</v>
      </c>
      <c r="O853" s="32">
        <f t="shared" si="53"/>
        <v>95439.944994499441</v>
      </c>
      <c r="P853" s="32">
        <f t="shared" si="54"/>
        <v>104766.36310566256</v>
      </c>
      <c r="Q853" s="74"/>
    </row>
    <row r="854" spans="1:17" ht="15.6" customHeight="1">
      <c r="A854" s="36">
        <v>13</v>
      </c>
      <c r="B854" s="1">
        <v>9</v>
      </c>
      <c r="C854" s="36">
        <v>5</v>
      </c>
      <c r="D854" s="36" t="str">
        <f t="shared" ref="D854:D917" si="55">"0"&amp;E854</f>
        <v>0773</v>
      </c>
      <c r="E854" s="36">
        <v>773</v>
      </c>
      <c r="F854" s="1" t="s">
        <v>563</v>
      </c>
      <c r="G854" s="1" t="s">
        <v>657</v>
      </c>
      <c r="H854" s="12">
        <v>16581702.369999999</v>
      </c>
      <c r="I854" s="12">
        <v>16898036.82</v>
      </c>
      <c r="J854" s="12">
        <v>15204610</v>
      </c>
      <c r="K854" s="31">
        <v>15589643</v>
      </c>
      <c r="L854" s="31">
        <v>15733906</v>
      </c>
      <c r="M854" s="31">
        <v>16403301</v>
      </c>
      <c r="N854" s="31">
        <v>16446092</v>
      </c>
      <c r="O854" s="31">
        <f t="shared" si="53"/>
        <v>18904367</v>
      </c>
      <c r="P854" s="31">
        <f t="shared" si="54"/>
        <v>20472147</v>
      </c>
      <c r="Q854" s="74"/>
    </row>
    <row r="855" spans="1:17" ht="15.6" customHeight="1">
      <c r="A855" s="36">
        <v>12</v>
      </c>
      <c r="B855" s="1">
        <v>8</v>
      </c>
      <c r="C855" s="36">
        <v>4</v>
      </c>
      <c r="D855" s="36" t="str">
        <f t="shared" si="55"/>
        <v>0773</v>
      </c>
      <c r="E855" s="36">
        <v>773</v>
      </c>
      <c r="F855" s="1" t="s">
        <v>563</v>
      </c>
      <c r="G855" s="1" t="s">
        <v>970</v>
      </c>
      <c r="H855" s="12">
        <v>220.8</v>
      </c>
      <c r="I855" s="12">
        <v>210.7</v>
      </c>
      <c r="J855" s="12">
        <v>204.5</v>
      </c>
      <c r="K855" s="31">
        <v>200.2</v>
      </c>
      <c r="L855" s="31">
        <v>199.3</v>
      </c>
      <c r="M855" s="31">
        <v>195.2</v>
      </c>
      <c r="N855" s="31">
        <v>194.5</v>
      </c>
      <c r="O855" s="31">
        <f t="shared" si="53"/>
        <v>197.9</v>
      </c>
      <c r="P855" s="31">
        <f t="shared" si="54"/>
        <v>212.47899999999854</v>
      </c>
      <c r="Q855" s="74"/>
    </row>
    <row r="856" spans="1:17" s="10" customFormat="1" ht="21" customHeight="1">
      <c r="A856" s="36">
        <v>14</v>
      </c>
      <c r="B856" s="21">
        <v>10</v>
      </c>
      <c r="C856" s="35">
        <v>6</v>
      </c>
      <c r="D856" s="35" t="str">
        <f t="shared" si="55"/>
        <v>0773</v>
      </c>
      <c r="E856" s="35">
        <v>773</v>
      </c>
      <c r="F856" s="21" t="s">
        <v>563</v>
      </c>
      <c r="G856" s="21" t="s">
        <v>653</v>
      </c>
      <c r="H856" s="13">
        <v>75098.28971920289</v>
      </c>
      <c r="I856" s="13">
        <v>80199.510299003334</v>
      </c>
      <c r="J856" s="13">
        <v>74350.171149144255</v>
      </c>
      <c r="K856" s="32">
        <v>77870.344655344656</v>
      </c>
      <c r="L856" s="32">
        <v>78945.840441545399</v>
      </c>
      <c r="M856" s="32">
        <v>84033.304303278695</v>
      </c>
      <c r="N856" s="32">
        <v>84555.742930591266</v>
      </c>
      <c r="O856" s="32">
        <f t="shared" si="53"/>
        <v>95524.845881758461</v>
      </c>
      <c r="P856" s="32">
        <f t="shared" si="54"/>
        <v>96349.036845994851</v>
      </c>
      <c r="Q856" s="74"/>
    </row>
    <row r="857" spans="1:17" ht="15.6" customHeight="1">
      <c r="A857" s="36">
        <v>13</v>
      </c>
      <c r="B857" s="1">
        <v>9</v>
      </c>
      <c r="C857" s="36">
        <v>5</v>
      </c>
      <c r="D857" s="36" t="str">
        <f t="shared" si="55"/>
        <v>0300</v>
      </c>
      <c r="E857" s="36">
        <v>300</v>
      </c>
      <c r="F857" s="1" t="s">
        <v>565</v>
      </c>
      <c r="G857" s="1" t="s">
        <v>657</v>
      </c>
      <c r="H857" s="12">
        <v>1149926</v>
      </c>
      <c r="I857" s="12">
        <v>1126924</v>
      </c>
      <c r="J857" s="12">
        <v>1191626.76</v>
      </c>
      <c r="K857" s="31">
        <v>1225681.8500000001</v>
      </c>
      <c r="L857" s="31">
        <v>1332122.3700000001</v>
      </c>
      <c r="M857" s="31">
        <v>1320344.1400000001</v>
      </c>
      <c r="N857" s="31">
        <v>1354325.77</v>
      </c>
      <c r="O857" s="31">
        <f t="shared" si="53"/>
        <v>1434641.64</v>
      </c>
      <c r="P857" s="31">
        <f t="shared" si="54"/>
        <v>1475960.71</v>
      </c>
      <c r="Q857" s="74"/>
    </row>
    <row r="858" spans="1:17" ht="15.6" customHeight="1">
      <c r="A858" s="36">
        <v>12</v>
      </c>
      <c r="B858" s="1">
        <v>8</v>
      </c>
      <c r="C858" s="36">
        <v>4</v>
      </c>
      <c r="D858" s="36" t="str">
        <f t="shared" si="55"/>
        <v>0300</v>
      </c>
      <c r="E858" s="36">
        <v>300</v>
      </c>
      <c r="F858" s="1" t="s">
        <v>565</v>
      </c>
      <c r="G858" s="1" t="s">
        <v>970</v>
      </c>
      <c r="H858" s="12">
        <v>15.8</v>
      </c>
      <c r="I858" s="12">
        <v>15.9</v>
      </c>
      <c r="J858" s="12">
        <v>15.9</v>
      </c>
      <c r="K858" s="31">
        <v>16.2</v>
      </c>
      <c r="L858" s="31">
        <v>16</v>
      </c>
      <c r="M858" s="31">
        <v>15.7</v>
      </c>
      <c r="N858" s="31">
        <v>14.2</v>
      </c>
      <c r="O858" s="31">
        <f t="shared" si="53"/>
        <v>18.400000000000002</v>
      </c>
      <c r="P858" s="31">
        <f t="shared" si="54"/>
        <v>18.143000000000001</v>
      </c>
      <c r="Q858" s="74"/>
    </row>
    <row r="859" spans="1:17" s="10" customFormat="1" ht="21" customHeight="1">
      <c r="A859" s="36">
        <v>14</v>
      </c>
      <c r="B859" s="21">
        <v>10</v>
      </c>
      <c r="C859" s="35">
        <v>6</v>
      </c>
      <c r="D859" s="35" t="str">
        <f t="shared" si="55"/>
        <v>0300</v>
      </c>
      <c r="E859" s="35">
        <v>300</v>
      </c>
      <c r="F859" s="21" t="s">
        <v>565</v>
      </c>
      <c r="G859" s="21" t="s">
        <v>653</v>
      </c>
      <c r="H859" s="13">
        <v>72780.126582278477</v>
      </c>
      <c r="I859" s="13">
        <v>70875.723270440256</v>
      </c>
      <c r="J859" s="13">
        <v>74945.079245283021</v>
      </c>
      <c r="K859" s="32">
        <v>75659.373456790127</v>
      </c>
      <c r="L859" s="32">
        <v>83257.648125000007</v>
      </c>
      <c r="M859" s="32">
        <v>84098.352866242043</v>
      </c>
      <c r="N859" s="32">
        <v>95375.054225352113</v>
      </c>
      <c r="O859" s="32">
        <f t="shared" si="53"/>
        <v>77969.654347826072</v>
      </c>
      <c r="P859" s="32">
        <f t="shared" si="54"/>
        <v>81351.524554924763</v>
      </c>
      <c r="Q859" s="74"/>
    </row>
    <row r="860" spans="1:17" ht="15.6" customHeight="1">
      <c r="A860" s="36">
        <v>13</v>
      </c>
      <c r="B860" s="1">
        <v>9</v>
      </c>
      <c r="C860" s="36">
        <v>5</v>
      </c>
      <c r="D860" s="36" t="str">
        <f t="shared" si="55"/>
        <v>0301</v>
      </c>
      <c r="E860" s="36">
        <v>301</v>
      </c>
      <c r="F860" s="1" t="s">
        <v>567</v>
      </c>
      <c r="G860" s="1" t="s">
        <v>657</v>
      </c>
      <c r="H860" s="12">
        <v>9508082</v>
      </c>
      <c r="I860" s="12">
        <v>9765442</v>
      </c>
      <c r="J860" s="12">
        <v>10125859</v>
      </c>
      <c r="K860" s="31">
        <v>10484575</v>
      </c>
      <c r="L860" s="31">
        <v>10413179</v>
      </c>
      <c r="M860" s="31">
        <v>10701481</v>
      </c>
      <c r="N860" s="31">
        <v>10849615</v>
      </c>
      <c r="O860" s="31">
        <f t="shared" si="53"/>
        <v>11104469.59</v>
      </c>
      <c r="P860" s="31">
        <f t="shared" si="54"/>
        <v>11495198</v>
      </c>
      <c r="Q860" s="74"/>
    </row>
    <row r="861" spans="1:17" ht="15.6" customHeight="1">
      <c r="A861" s="36">
        <v>12</v>
      </c>
      <c r="B861" s="1">
        <v>8</v>
      </c>
      <c r="C861" s="36">
        <v>4</v>
      </c>
      <c r="D861" s="36" t="str">
        <f t="shared" si="55"/>
        <v>0301</v>
      </c>
      <c r="E861" s="36">
        <v>301</v>
      </c>
      <c r="F861" s="1" t="s">
        <v>567</v>
      </c>
      <c r="G861" s="1" t="s">
        <v>970</v>
      </c>
      <c r="H861" s="12">
        <v>132.6</v>
      </c>
      <c r="I861" s="12">
        <v>131.6</v>
      </c>
      <c r="J861" s="12">
        <v>128.9</v>
      </c>
      <c r="K861" s="31">
        <v>126.92</v>
      </c>
      <c r="L861" s="31">
        <v>127.661</v>
      </c>
      <c r="M861" s="31">
        <v>128.1</v>
      </c>
      <c r="N861" s="31">
        <v>124.2</v>
      </c>
      <c r="O861" s="31">
        <f t="shared" si="53"/>
        <v>126.8</v>
      </c>
      <c r="P861" s="31">
        <f t="shared" si="54"/>
        <v>128.4230000000006</v>
      </c>
      <c r="Q861" s="74"/>
    </row>
    <row r="862" spans="1:17" s="10" customFormat="1" ht="21" customHeight="1">
      <c r="A862" s="36">
        <v>14</v>
      </c>
      <c r="B862" s="21">
        <v>10</v>
      </c>
      <c r="C862" s="35">
        <v>6</v>
      </c>
      <c r="D862" s="35" t="str">
        <f t="shared" si="55"/>
        <v>0301</v>
      </c>
      <c r="E862" s="35">
        <v>301</v>
      </c>
      <c r="F862" s="21" t="s">
        <v>567</v>
      </c>
      <c r="G862" s="21" t="s">
        <v>653</v>
      </c>
      <c r="H862" s="13">
        <v>71704.992458521869</v>
      </c>
      <c r="I862" s="13">
        <v>74205.486322188459</v>
      </c>
      <c r="J862" s="13">
        <v>78555.927075252126</v>
      </c>
      <c r="K862" s="32">
        <v>82607.745036243301</v>
      </c>
      <c r="L862" s="32">
        <v>81568.991312930331</v>
      </c>
      <c r="M862" s="32">
        <v>83540.054644808741</v>
      </c>
      <c r="N862" s="32">
        <v>87355.998389694039</v>
      </c>
      <c r="O862" s="32">
        <f t="shared" si="53"/>
        <v>87574.681309148262</v>
      </c>
      <c r="P862" s="32">
        <f t="shared" si="54"/>
        <v>89510.430374620948</v>
      </c>
      <c r="Q862" s="74"/>
    </row>
    <row r="863" spans="1:17" ht="15.6" customHeight="1">
      <c r="A863" s="36">
        <v>13</v>
      </c>
      <c r="B863" s="1">
        <v>9</v>
      </c>
      <c r="C863" s="36">
        <v>5</v>
      </c>
      <c r="D863" s="36" t="str">
        <f t="shared" si="55"/>
        <v>0774</v>
      </c>
      <c r="E863" s="36">
        <v>774</v>
      </c>
      <c r="F863" s="1" t="s">
        <v>931</v>
      </c>
      <c r="G863" s="1" t="s">
        <v>657</v>
      </c>
      <c r="H863" s="12">
        <v>3581179</v>
      </c>
      <c r="I863" s="12">
        <v>3698084</v>
      </c>
      <c r="J863" s="12">
        <v>3947449</v>
      </c>
      <c r="K863" s="31">
        <v>4053704.99</v>
      </c>
      <c r="L863" s="31">
        <v>4527693</v>
      </c>
      <c r="M863" s="31">
        <v>4639018.28</v>
      </c>
      <c r="N863" s="31">
        <v>4670694</v>
      </c>
      <c r="O863" s="31">
        <f t="shared" si="53"/>
        <v>4793744.1400000006</v>
      </c>
      <c r="P863" s="31">
        <f t="shared" si="54"/>
        <v>5297017</v>
      </c>
      <c r="Q863" s="74"/>
    </row>
    <row r="864" spans="1:17" ht="15.6" customHeight="1">
      <c r="A864" s="36">
        <v>12</v>
      </c>
      <c r="B864" s="1">
        <v>8</v>
      </c>
      <c r="C864" s="36">
        <v>4</v>
      </c>
      <c r="D864" s="36" t="str">
        <f t="shared" si="55"/>
        <v>0774</v>
      </c>
      <c r="E864" s="36">
        <v>774</v>
      </c>
      <c r="F864" s="1" t="s">
        <v>931</v>
      </c>
      <c r="G864" s="1" t="s">
        <v>970</v>
      </c>
      <c r="H864" s="12">
        <v>42.9</v>
      </c>
      <c r="I864" s="12">
        <v>43.8</v>
      </c>
      <c r="J864" s="12">
        <v>44.7</v>
      </c>
      <c r="K864" s="31">
        <v>45.5</v>
      </c>
      <c r="L864" s="31">
        <v>50.4</v>
      </c>
      <c r="M864" s="31">
        <v>52.3</v>
      </c>
      <c r="N864" s="31">
        <v>50</v>
      </c>
      <c r="O864" s="31">
        <f t="shared" si="53"/>
        <v>47.4</v>
      </c>
      <c r="P864" s="31">
        <f t="shared" si="54"/>
        <v>52.848000000000027</v>
      </c>
      <c r="Q864" s="74"/>
    </row>
    <row r="865" spans="1:17" s="10" customFormat="1" ht="21" customHeight="1">
      <c r="A865" s="36">
        <v>14</v>
      </c>
      <c r="B865" s="21">
        <v>10</v>
      </c>
      <c r="C865" s="35">
        <v>6</v>
      </c>
      <c r="D865" s="35" t="str">
        <f t="shared" si="55"/>
        <v>0774</v>
      </c>
      <c r="E865" s="35">
        <v>774</v>
      </c>
      <c r="F865" s="21" t="s">
        <v>931</v>
      </c>
      <c r="G865" s="21" t="s">
        <v>653</v>
      </c>
      <c r="H865" s="13">
        <v>83477.365967365971</v>
      </c>
      <c r="I865" s="13">
        <v>84431.141552511428</v>
      </c>
      <c r="J865" s="13">
        <v>88309.82102908277</v>
      </c>
      <c r="K865" s="32">
        <v>89092.417362637367</v>
      </c>
      <c r="L865" s="32">
        <v>89835.17857142858</v>
      </c>
      <c r="M865" s="32">
        <v>88700.158317399633</v>
      </c>
      <c r="N865" s="32">
        <v>93413.88</v>
      </c>
      <c r="O865" s="32">
        <f t="shared" si="53"/>
        <v>101133.84261603377</v>
      </c>
      <c r="P865" s="32">
        <f t="shared" si="54"/>
        <v>100231.17241901296</v>
      </c>
      <c r="Q865" s="74"/>
    </row>
    <row r="866" spans="1:17" ht="15.6" customHeight="1">
      <c r="A866" s="36">
        <v>13</v>
      </c>
      <c r="B866" s="1">
        <v>9</v>
      </c>
      <c r="C866" s="36">
        <v>5</v>
      </c>
      <c r="D866" s="36" t="str">
        <f t="shared" si="55"/>
        <v>0879</v>
      </c>
      <c r="E866" s="36">
        <v>879</v>
      </c>
      <c r="F866" s="1" t="s">
        <v>998</v>
      </c>
      <c r="G866" s="1" t="s">
        <v>657</v>
      </c>
      <c r="H866" s="12">
        <v>5017329.38</v>
      </c>
      <c r="I866" s="12">
        <v>5207945.97</v>
      </c>
      <c r="J866" s="12">
        <v>5426458.8400000008</v>
      </c>
      <c r="K866" s="31">
        <v>5774190.1100000003</v>
      </c>
      <c r="L866" s="31">
        <v>5637224.5100000007</v>
      </c>
      <c r="M866" s="31">
        <v>6076711</v>
      </c>
      <c r="N866" s="31">
        <v>6101750</v>
      </c>
      <c r="O866" s="31">
        <f t="shared" si="53"/>
        <v>6610258</v>
      </c>
      <c r="P866" s="31">
        <f t="shared" si="54"/>
        <v>7288080</v>
      </c>
      <c r="Q866" s="74"/>
    </row>
    <row r="867" spans="1:17" ht="15.6" customHeight="1">
      <c r="A867" s="36">
        <v>12</v>
      </c>
      <c r="B867" s="1">
        <v>8</v>
      </c>
      <c r="C867" s="36">
        <v>4</v>
      </c>
      <c r="D867" s="36" t="str">
        <f t="shared" si="55"/>
        <v>0879</v>
      </c>
      <c r="E867" s="36">
        <v>879</v>
      </c>
      <c r="F867" s="1" t="s">
        <v>998</v>
      </c>
      <c r="G867" s="1" t="s">
        <v>970</v>
      </c>
      <c r="H867" s="12">
        <v>73</v>
      </c>
      <c r="I867" s="12">
        <v>74.650000000000006</v>
      </c>
      <c r="J867" s="12">
        <v>75.150000000000006</v>
      </c>
      <c r="K867" s="31">
        <v>79.099999999999994</v>
      </c>
      <c r="L867" s="31">
        <v>79.2</v>
      </c>
      <c r="M867" s="31">
        <v>79.3</v>
      </c>
      <c r="N867" s="31">
        <v>78.7</v>
      </c>
      <c r="O867" s="31">
        <f t="shared" si="53"/>
        <v>80.8</v>
      </c>
      <c r="P867" s="31">
        <f t="shared" si="54"/>
        <v>86.920999999999836</v>
      </c>
      <c r="Q867" s="74"/>
    </row>
    <row r="868" spans="1:17" s="10" customFormat="1" ht="21" customHeight="1">
      <c r="A868" s="36">
        <v>14</v>
      </c>
      <c r="B868" s="21">
        <v>10</v>
      </c>
      <c r="C868" s="35">
        <v>6</v>
      </c>
      <c r="D868" s="35" t="str">
        <f t="shared" si="55"/>
        <v>0879</v>
      </c>
      <c r="E868" s="35">
        <v>879</v>
      </c>
      <c r="F868" s="21" t="s">
        <v>998</v>
      </c>
      <c r="G868" s="21" t="s">
        <v>653</v>
      </c>
      <c r="H868" s="13">
        <v>68730.5394520548</v>
      </c>
      <c r="I868" s="13">
        <v>69764.848894842595</v>
      </c>
      <c r="J868" s="13">
        <v>72208.367797737868</v>
      </c>
      <c r="K868" s="32">
        <v>72998.610745891288</v>
      </c>
      <c r="L868" s="32">
        <v>71177.077146464653</v>
      </c>
      <c r="M868" s="32">
        <v>76629.394703657003</v>
      </c>
      <c r="N868" s="32">
        <v>77531.766200762388</v>
      </c>
      <c r="O868" s="32">
        <f t="shared" si="53"/>
        <v>81810.123762376243</v>
      </c>
      <c r="P868" s="32">
        <f t="shared" si="54"/>
        <v>83847.171569586339</v>
      </c>
      <c r="Q868" s="74"/>
    </row>
    <row r="869" spans="1:17" ht="15.6" customHeight="1">
      <c r="A869" s="36">
        <v>13</v>
      </c>
      <c r="B869" s="1">
        <v>9</v>
      </c>
      <c r="C869" s="36">
        <v>5</v>
      </c>
      <c r="D869" s="36" t="str">
        <f t="shared" si="55"/>
        <v>0304</v>
      </c>
      <c r="E869" s="36">
        <v>304</v>
      </c>
      <c r="F869" s="1" t="s">
        <v>573</v>
      </c>
      <c r="G869" s="1" t="s">
        <v>657</v>
      </c>
      <c r="H869" s="12">
        <v>8890566.0800000001</v>
      </c>
      <c r="I869" s="12">
        <v>9159831.5899999999</v>
      </c>
      <c r="J869" s="12">
        <v>9644416</v>
      </c>
      <c r="K869" s="31">
        <v>9514781</v>
      </c>
      <c r="L869" s="31">
        <v>9725823</v>
      </c>
      <c r="M869" s="31">
        <v>9979239</v>
      </c>
      <c r="N869" s="31">
        <v>10650704.73</v>
      </c>
      <c r="O869" s="31">
        <f t="shared" si="53"/>
        <v>11243576.85</v>
      </c>
      <c r="P869" s="31">
        <f t="shared" si="54"/>
        <v>11411794.790000001</v>
      </c>
      <c r="Q869" s="74"/>
    </row>
    <row r="870" spans="1:17" ht="15.6" customHeight="1">
      <c r="A870" s="36">
        <v>12</v>
      </c>
      <c r="B870" s="1">
        <v>8</v>
      </c>
      <c r="C870" s="36">
        <v>4</v>
      </c>
      <c r="D870" s="36" t="str">
        <f t="shared" si="55"/>
        <v>0304</v>
      </c>
      <c r="E870" s="36">
        <v>304</v>
      </c>
      <c r="F870" s="1" t="s">
        <v>573</v>
      </c>
      <c r="G870" s="1" t="s">
        <v>970</v>
      </c>
      <c r="H870" s="12">
        <v>126.6</v>
      </c>
      <c r="I870" s="12">
        <v>125.8</v>
      </c>
      <c r="J870" s="12">
        <v>130.69999999999999</v>
      </c>
      <c r="K870" s="31">
        <v>109.39999999999999</v>
      </c>
      <c r="L870" s="31">
        <v>131</v>
      </c>
      <c r="M870" s="31">
        <v>130.1</v>
      </c>
      <c r="N870" s="31">
        <v>135.1</v>
      </c>
      <c r="O870" s="31">
        <f t="shared" si="53"/>
        <v>133.6</v>
      </c>
      <c r="P870" s="31">
        <f t="shared" si="54"/>
        <v>134.46899999999997</v>
      </c>
      <c r="Q870" s="74"/>
    </row>
    <row r="871" spans="1:17" s="10" customFormat="1" ht="21" customHeight="1">
      <c r="A871" s="36">
        <v>14</v>
      </c>
      <c r="B871" s="21">
        <v>10</v>
      </c>
      <c r="C871" s="35">
        <v>6</v>
      </c>
      <c r="D871" s="35" t="str">
        <f t="shared" si="55"/>
        <v>0304</v>
      </c>
      <c r="E871" s="35">
        <v>304</v>
      </c>
      <c r="F871" s="21" t="s">
        <v>573</v>
      </c>
      <c r="G871" s="21" t="s">
        <v>653</v>
      </c>
      <c r="H871" s="13">
        <v>70225.640442338074</v>
      </c>
      <c r="I871" s="13">
        <v>72812.651748807635</v>
      </c>
      <c r="J871" s="13">
        <v>73790.482019892894</v>
      </c>
      <c r="K871" s="32">
        <v>86972.404021937851</v>
      </c>
      <c r="L871" s="32">
        <v>74242.923664122136</v>
      </c>
      <c r="M871" s="32">
        <v>76704.373558800929</v>
      </c>
      <c r="N871" s="32">
        <v>78835.712287194678</v>
      </c>
      <c r="O871" s="32">
        <f t="shared" si="53"/>
        <v>84158.509356287424</v>
      </c>
      <c r="P871" s="32">
        <f t="shared" si="54"/>
        <v>84865.618023484989</v>
      </c>
      <c r="Q871" s="74"/>
    </row>
    <row r="872" spans="1:17" ht="15.6" customHeight="1">
      <c r="A872" s="36">
        <v>13</v>
      </c>
      <c r="B872" s="1">
        <v>9</v>
      </c>
      <c r="C872" s="36">
        <v>5</v>
      </c>
      <c r="D872" s="36" t="str">
        <f t="shared" si="55"/>
        <v>0775</v>
      </c>
      <c r="E872" s="36">
        <v>775</v>
      </c>
      <c r="F872" s="1" t="s">
        <v>575</v>
      </c>
      <c r="G872" s="1" t="s">
        <v>657</v>
      </c>
      <c r="H872" s="12">
        <v>31595350.180000003</v>
      </c>
      <c r="I872" s="12">
        <v>32777537.079999998</v>
      </c>
      <c r="J872" s="12">
        <v>33697443.440000005</v>
      </c>
      <c r="K872" s="31">
        <v>34578832.060000002</v>
      </c>
      <c r="L872" s="31">
        <v>36107090.050000004</v>
      </c>
      <c r="M872" s="31">
        <v>37684439.390000001</v>
      </c>
      <c r="N872" s="31">
        <v>38556190</v>
      </c>
      <c r="O872" s="31">
        <f t="shared" si="53"/>
        <v>40963807.82</v>
      </c>
      <c r="P872" s="31">
        <f t="shared" si="54"/>
        <v>41907922.460000001</v>
      </c>
      <c r="Q872" s="74"/>
    </row>
    <row r="873" spans="1:17" ht="15.6" customHeight="1">
      <c r="A873" s="36">
        <v>12</v>
      </c>
      <c r="B873" s="1">
        <v>8</v>
      </c>
      <c r="C873" s="36">
        <v>4</v>
      </c>
      <c r="D873" s="36" t="str">
        <f t="shared" si="55"/>
        <v>0775</v>
      </c>
      <c r="E873" s="36">
        <v>775</v>
      </c>
      <c r="F873" s="1" t="s">
        <v>575</v>
      </c>
      <c r="G873" s="1" t="s">
        <v>970</v>
      </c>
      <c r="H873" s="12">
        <v>459</v>
      </c>
      <c r="I873" s="12">
        <v>458.8</v>
      </c>
      <c r="J873" s="12">
        <v>474.68700000000001</v>
      </c>
      <c r="K873" s="31">
        <v>463.3</v>
      </c>
      <c r="L873" s="31">
        <v>463.7</v>
      </c>
      <c r="M873" s="31">
        <v>449</v>
      </c>
      <c r="N873" s="31">
        <v>453.6</v>
      </c>
      <c r="O873" s="31" t="str">
        <f t="shared" si="53"/>
        <v>-</v>
      </c>
      <c r="P873" s="31">
        <f t="shared" si="54"/>
        <v>473.09199999999436</v>
      </c>
      <c r="Q873" s="74"/>
    </row>
    <row r="874" spans="1:17" s="10" customFormat="1" ht="21" customHeight="1">
      <c r="A874" s="36">
        <v>14</v>
      </c>
      <c r="B874" s="21">
        <v>10</v>
      </c>
      <c r="C874" s="35">
        <v>6</v>
      </c>
      <c r="D874" s="35" t="str">
        <f t="shared" si="55"/>
        <v>0775</v>
      </c>
      <c r="E874" s="35">
        <v>775</v>
      </c>
      <c r="F874" s="21" t="s">
        <v>575</v>
      </c>
      <c r="G874" s="21" t="s">
        <v>653</v>
      </c>
      <c r="H874" s="13">
        <v>68835.185577342054</v>
      </c>
      <c r="I874" s="13">
        <v>71441.885527462946</v>
      </c>
      <c r="J874" s="13">
        <v>70988.764048731071</v>
      </c>
      <c r="K874" s="32">
        <v>74635.942283617536</v>
      </c>
      <c r="L874" s="32">
        <v>77867.349687297828</v>
      </c>
      <c r="M874" s="32">
        <v>83929.709109131407</v>
      </c>
      <c r="N874" s="32">
        <v>85000.418871252201</v>
      </c>
      <c r="O874" s="32" t="str">
        <f t="shared" si="53"/>
        <v>-</v>
      </c>
      <c r="P874" s="32">
        <f t="shared" si="54"/>
        <v>88583.029220533223</v>
      </c>
      <c r="Q874" s="74"/>
    </row>
    <row r="875" spans="1:17" ht="15.6" customHeight="1">
      <c r="A875" s="36">
        <v>13</v>
      </c>
      <c r="B875" s="1">
        <v>9</v>
      </c>
      <c r="C875" s="36">
        <v>5</v>
      </c>
      <c r="D875" s="36" t="str">
        <f t="shared" si="55"/>
        <v>0305</v>
      </c>
      <c r="E875" s="36">
        <v>305</v>
      </c>
      <c r="F875" s="1" t="s">
        <v>577</v>
      </c>
      <c r="G875" s="1" t="s">
        <v>657</v>
      </c>
      <c r="H875" s="12">
        <v>17495437</v>
      </c>
      <c r="I875" s="12">
        <v>18484212</v>
      </c>
      <c r="J875" s="12">
        <v>19637357.82</v>
      </c>
      <c r="K875" s="31">
        <v>20542573.880000003</v>
      </c>
      <c r="L875" s="31">
        <v>21414526.68</v>
      </c>
      <c r="M875" s="31">
        <v>21993832</v>
      </c>
      <c r="N875" s="31">
        <v>22588350</v>
      </c>
      <c r="O875" s="31">
        <f t="shared" si="53"/>
        <v>24334378</v>
      </c>
      <c r="P875" s="31">
        <f t="shared" si="54"/>
        <v>25972636</v>
      </c>
      <c r="Q875" s="74"/>
    </row>
    <row r="876" spans="1:17" ht="15.6" customHeight="1">
      <c r="A876" s="36">
        <v>12</v>
      </c>
      <c r="B876" s="1">
        <v>8</v>
      </c>
      <c r="C876" s="36">
        <v>4</v>
      </c>
      <c r="D876" s="36" t="str">
        <f t="shared" si="55"/>
        <v>0305</v>
      </c>
      <c r="E876" s="36">
        <v>305</v>
      </c>
      <c r="F876" s="1" t="s">
        <v>577</v>
      </c>
      <c r="G876" s="1" t="s">
        <v>970</v>
      </c>
      <c r="H876" s="12">
        <v>253.9</v>
      </c>
      <c r="I876" s="12">
        <v>268</v>
      </c>
      <c r="J876" s="12">
        <v>265.72000000000003</v>
      </c>
      <c r="K876" s="31">
        <v>256.89999999999998</v>
      </c>
      <c r="L876" s="31">
        <v>264.60000000000002</v>
      </c>
      <c r="M876" s="31">
        <v>263.8</v>
      </c>
      <c r="N876" s="31">
        <v>265.60000000000002</v>
      </c>
      <c r="O876" s="31">
        <f t="shared" si="53"/>
        <v>273</v>
      </c>
      <c r="P876" s="31">
        <f t="shared" si="54"/>
        <v>275.96699999999885</v>
      </c>
      <c r="Q876" s="74"/>
    </row>
    <row r="877" spans="1:17" s="10" customFormat="1" ht="21" customHeight="1">
      <c r="A877" s="36">
        <v>14</v>
      </c>
      <c r="B877" s="21">
        <v>10</v>
      </c>
      <c r="C877" s="35">
        <v>6</v>
      </c>
      <c r="D877" s="35" t="str">
        <f t="shared" si="55"/>
        <v>0305</v>
      </c>
      <c r="E877" s="35">
        <v>305</v>
      </c>
      <c r="F877" s="21" t="s">
        <v>577</v>
      </c>
      <c r="G877" s="21" t="s">
        <v>653</v>
      </c>
      <c r="H877" s="13">
        <v>68906.801890508068</v>
      </c>
      <c r="I877" s="13">
        <v>68970.940298507456</v>
      </c>
      <c r="J877" s="13">
        <v>73902.445506548247</v>
      </c>
      <c r="K877" s="32">
        <v>79963.308213312586</v>
      </c>
      <c r="L877" s="32">
        <v>80931.695691609973</v>
      </c>
      <c r="M877" s="32">
        <v>83373.131159969664</v>
      </c>
      <c r="N877" s="32">
        <v>85046.498493975902</v>
      </c>
      <c r="O877" s="32">
        <f t="shared" si="53"/>
        <v>89136.915750915752</v>
      </c>
      <c r="P877" s="32">
        <f t="shared" si="54"/>
        <v>94115.006504401288</v>
      </c>
      <c r="Q877" s="74"/>
    </row>
    <row r="878" spans="1:17" ht="15.6" customHeight="1">
      <c r="A878" s="36">
        <v>13</v>
      </c>
      <c r="B878" s="1">
        <v>9</v>
      </c>
      <c r="C878" s="36">
        <v>5</v>
      </c>
      <c r="D878" s="36" t="str">
        <f t="shared" si="55"/>
        <v>0306</v>
      </c>
      <c r="E878" s="36">
        <v>306</v>
      </c>
      <c r="F878" s="1" t="s">
        <v>579</v>
      </c>
      <c r="G878" s="1" t="s">
        <v>657</v>
      </c>
      <c r="H878" s="12">
        <v>740295</v>
      </c>
      <c r="I878" s="12">
        <v>742346</v>
      </c>
      <c r="J878" s="12">
        <v>752297</v>
      </c>
      <c r="K878" s="31">
        <v>798801</v>
      </c>
      <c r="L878" s="31">
        <v>820652</v>
      </c>
      <c r="M878" s="31">
        <v>863499</v>
      </c>
      <c r="N878" s="31">
        <v>800219</v>
      </c>
      <c r="O878" s="31">
        <f t="shared" si="53"/>
        <v>723328</v>
      </c>
      <c r="P878" s="31">
        <f t="shared" si="54"/>
        <v>681475.61</v>
      </c>
      <c r="Q878" s="74"/>
    </row>
    <row r="879" spans="1:17" ht="15.6" customHeight="1">
      <c r="A879" s="36">
        <v>12</v>
      </c>
      <c r="B879" s="1">
        <v>8</v>
      </c>
      <c r="C879" s="36">
        <v>4</v>
      </c>
      <c r="D879" s="36" t="str">
        <f t="shared" si="55"/>
        <v>0306</v>
      </c>
      <c r="E879" s="36">
        <v>306</v>
      </c>
      <c r="F879" s="1" t="s">
        <v>579</v>
      </c>
      <c r="G879" s="1" t="s">
        <v>970</v>
      </c>
      <c r="H879" s="12">
        <v>11.5</v>
      </c>
      <c r="I879" s="12">
        <v>10.9</v>
      </c>
      <c r="J879" s="12">
        <v>10.4</v>
      </c>
      <c r="K879" s="31">
        <v>10.4</v>
      </c>
      <c r="L879" s="31">
        <v>10.4</v>
      </c>
      <c r="M879" s="31">
        <v>10.4</v>
      </c>
      <c r="N879" s="31">
        <v>9.5</v>
      </c>
      <c r="O879" s="31">
        <f t="shared" si="53"/>
        <v>9.3000000000000007</v>
      </c>
      <c r="P879" s="31">
        <f t="shared" si="54"/>
        <v>9.3000000000000025</v>
      </c>
      <c r="Q879" s="74"/>
    </row>
    <row r="880" spans="1:17" s="10" customFormat="1" ht="21" customHeight="1">
      <c r="A880" s="36">
        <v>14</v>
      </c>
      <c r="B880" s="21">
        <v>10</v>
      </c>
      <c r="C880" s="35">
        <v>6</v>
      </c>
      <c r="D880" s="35" t="str">
        <f t="shared" si="55"/>
        <v>0306</v>
      </c>
      <c r="E880" s="35">
        <v>306</v>
      </c>
      <c r="F880" s="21" t="s">
        <v>579</v>
      </c>
      <c r="G880" s="21" t="s">
        <v>653</v>
      </c>
      <c r="H880" s="13">
        <v>64373.478260869568</v>
      </c>
      <c r="I880" s="13">
        <v>68105.137614678897</v>
      </c>
      <c r="J880" s="13">
        <v>72336.25</v>
      </c>
      <c r="K880" s="32">
        <v>76807.788461538454</v>
      </c>
      <c r="L880" s="32">
        <v>78908.846153846156</v>
      </c>
      <c r="M880" s="32">
        <v>83028.75</v>
      </c>
      <c r="N880" s="32">
        <v>84233.578947368427</v>
      </c>
      <c r="O880" s="32">
        <f t="shared" si="53"/>
        <v>77777.204301075268</v>
      </c>
      <c r="P880" s="32">
        <f t="shared" si="54"/>
        <v>73276.947311827942</v>
      </c>
      <c r="Q880" s="74"/>
    </row>
    <row r="881" spans="1:17" ht="15.6" customHeight="1">
      <c r="A881" s="36">
        <v>13</v>
      </c>
      <c r="B881" s="1">
        <v>9</v>
      </c>
      <c r="C881" s="36">
        <v>5</v>
      </c>
      <c r="D881" s="36" t="str">
        <f t="shared" si="55"/>
        <v>0307</v>
      </c>
      <c r="E881" s="36">
        <v>307</v>
      </c>
      <c r="F881" s="1" t="s">
        <v>581</v>
      </c>
      <c r="G881" s="1" t="s">
        <v>657</v>
      </c>
      <c r="H881" s="12">
        <v>21607041.009999998</v>
      </c>
      <c r="I881" s="12">
        <v>21838879.260000002</v>
      </c>
      <c r="J881" s="12">
        <v>21140529.859999999</v>
      </c>
      <c r="K881" s="31">
        <v>22252525.589999996</v>
      </c>
      <c r="L881" s="31">
        <v>23462778.039999995</v>
      </c>
      <c r="M881" s="31">
        <v>24261606.890000001</v>
      </c>
      <c r="N881" s="31">
        <v>23996393.719999999</v>
      </c>
      <c r="O881" s="31">
        <f t="shared" si="53"/>
        <v>25411704.960000001</v>
      </c>
      <c r="P881" s="31">
        <f t="shared" si="54"/>
        <v>27576765.52</v>
      </c>
      <c r="Q881" s="74"/>
    </row>
    <row r="882" spans="1:17" ht="15.6" customHeight="1">
      <c r="A882" s="36">
        <v>12</v>
      </c>
      <c r="B882" s="1">
        <v>8</v>
      </c>
      <c r="C882" s="36">
        <v>4</v>
      </c>
      <c r="D882" s="36" t="str">
        <f t="shared" si="55"/>
        <v>0307</v>
      </c>
      <c r="E882" s="36">
        <v>307</v>
      </c>
      <c r="F882" s="1" t="s">
        <v>581</v>
      </c>
      <c r="G882" s="1" t="s">
        <v>970</v>
      </c>
      <c r="H882" s="12">
        <v>291.5</v>
      </c>
      <c r="I882" s="12">
        <v>289.80200000000002</v>
      </c>
      <c r="J882" s="12">
        <v>288.80200000000002</v>
      </c>
      <c r="K882" s="31">
        <v>290.7</v>
      </c>
      <c r="L882" s="31">
        <v>294.10000000000002</v>
      </c>
      <c r="M882" s="31">
        <v>289.7</v>
      </c>
      <c r="N882" s="31">
        <v>282.5</v>
      </c>
      <c r="O882" s="31">
        <f t="shared" si="53"/>
        <v>289.2</v>
      </c>
      <c r="P882" s="31">
        <f t="shared" si="54"/>
        <v>311.19699999999557</v>
      </c>
      <c r="Q882" s="74"/>
    </row>
    <row r="883" spans="1:17" s="10" customFormat="1" ht="21" customHeight="1">
      <c r="A883" s="36">
        <v>14</v>
      </c>
      <c r="B883" s="21">
        <v>10</v>
      </c>
      <c r="C883" s="35">
        <v>6</v>
      </c>
      <c r="D883" s="35" t="str">
        <f t="shared" si="55"/>
        <v>0307</v>
      </c>
      <c r="E883" s="35">
        <v>307</v>
      </c>
      <c r="F883" s="21" t="s">
        <v>581</v>
      </c>
      <c r="G883" s="21" t="s">
        <v>653</v>
      </c>
      <c r="H883" s="13">
        <v>74123.639828473402</v>
      </c>
      <c r="I883" s="13">
        <v>75357.931484254761</v>
      </c>
      <c r="J883" s="13">
        <v>73200.773748104228</v>
      </c>
      <c r="K883" s="32">
        <v>76548.075644994824</v>
      </c>
      <c r="L883" s="32">
        <v>79778.232029921768</v>
      </c>
      <c r="M883" s="32">
        <v>83747.348602002079</v>
      </c>
      <c r="N883" s="32">
        <v>84942.986619469026</v>
      </c>
      <c r="O883" s="32">
        <f t="shared" si="53"/>
        <v>87868.96597510374</v>
      </c>
      <c r="P883" s="32">
        <f t="shared" si="54"/>
        <v>88615.139349030971</v>
      </c>
      <c r="Q883" s="74"/>
    </row>
    <row r="884" spans="1:17" ht="15.6" customHeight="1">
      <c r="A884" s="36">
        <v>13</v>
      </c>
      <c r="B884" s="1">
        <v>9</v>
      </c>
      <c r="C884" s="36">
        <v>5</v>
      </c>
      <c r="D884" s="36" t="str">
        <f t="shared" si="55"/>
        <v>0308</v>
      </c>
      <c r="E884" s="36">
        <v>308</v>
      </c>
      <c r="F884" s="1" t="s">
        <v>583</v>
      </c>
      <c r="G884" s="1" t="s">
        <v>657</v>
      </c>
      <c r="H884" s="12">
        <v>36422448.950000003</v>
      </c>
      <c r="I884" s="12">
        <v>36867482.009999998</v>
      </c>
      <c r="J884" s="12">
        <v>39008945.259999998</v>
      </c>
      <c r="K884" s="31">
        <v>41196340.949999996</v>
      </c>
      <c r="L884" s="31">
        <v>42988665</v>
      </c>
      <c r="M884" s="31">
        <v>45293801.57</v>
      </c>
      <c r="N884" s="31">
        <v>47079599.299999997</v>
      </c>
      <c r="O884" s="31">
        <f t="shared" si="53"/>
        <v>49036724</v>
      </c>
      <c r="P884" s="31">
        <f t="shared" si="54"/>
        <v>51219548</v>
      </c>
      <c r="Q884" s="74"/>
    </row>
    <row r="885" spans="1:17" ht="15.6" customHeight="1">
      <c r="A885" s="36">
        <v>12</v>
      </c>
      <c r="B885" s="1">
        <v>8</v>
      </c>
      <c r="C885" s="36">
        <v>4</v>
      </c>
      <c r="D885" s="36" t="str">
        <f t="shared" si="55"/>
        <v>0308</v>
      </c>
      <c r="E885" s="36">
        <v>308</v>
      </c>
      <c r="F885" s="1" t="s">
        <v>583</v>
      </c>
      <c r="G885" s="1" t="s">
        <v>970</v>
      </c>
      <c r="H885" s="12">
        <v>483.16700000000003</v>
      </c>
      <c r="I885" s="12">
        <v>481.31700000000006</v>
      </c>
      <c r="J885" s="12">
        <v>498.12899999999996</v>
      </c>
      <c r="K885" s="31">
        <v>520.1</v>
      </c>
      <c r="L885" s="31">
        <v>524.40300000000002</v>
      </c>
      <c r="M885" s="31">
        <v>529.70000000000005</v>
      </c>
      <c r="N885" s="31">
        <v>506.2</v>
      </c>
      <c r="O885" s="31">
        <f t="shared" si="53"/>
        <v>552.70000000000005</v>
      </c>
      <c r="P885" s="31">
        <f t="shared" si="54"/>
        <v>564.27000000000044</v>
      </c>
      <c r="Q885" s="74"/>
    </row>
    <row r="886" spans="1:17" s="10" customFormat="1" ht="21" customHeight="1">
      <c r="A886" s="36">
        <v>14</v>
      </c>
      <c r="B886" s="21">
        <v>10</v>
      </c>
      <c r="C886" s="35">
        <v>6</v>
      </c>
      <c r="D886" s="35" t="str">
        <f t="shared" si="55"/>
        <v>0308</v>
      </c>
      <c r="E886" s="35">
        <v>308</v>
      </c>
      <c r="F886" s="21" t="s">
        <v>583</v>
      </c>
      <c r="G886" s="21" t="s">
        <v>653</v>
      </c>
      <c r="H886" s="13">
        <v>75382.73298880097</v>
      </c>
      <c r="I886" s="13">
        <v>76597.090919290189</v>
      </c>
      <c r="J886" s="13">
        <v>78310.930020135347</v>
      </c>
      <c r="K886" s="32">
        <v>79208.500192270702</v>
      </c>
      <c r="L886" s="32">
        <v>81976.390295250021</v>
      </c>
      <c r="M886" s="32">
        <v>85508.403945629601</v>
      </c>
      <c r="N886" s="32">
        <v>93005.925128407747</v>
      </c>
      <c r="O886" s="32">
        <f t="shared" si="53"/>
        <v>88722.134973765147</v>
      </c>
      <c r="P886" s="32">
        <f t="shared" si="54"/>
        <v>90771.347050170953</v>
      </c>
      <c r="Q886" s="74"/>
    </row>
    <row r="887" spans="1:17" ht="15.6" customHeight="1">
      <c r="A887" s="36">
        <v>13</v>
      </c>
      <c r="B887" s="1">
        <v>9</v>
      </c>
      <c r="C887" s="36">
        <v>5</v>
      </c>
      <c r="D887" s="36" t="str">
        <f t="shared" si="55"/>
        <v>0309</v>
      </c>
      <c r="E887" s="36">
        <v>309</v>
      </c>
      <c r="F887" s="1" t="s">
        <v>585</v>
      </c>
      <c r="G887" s="1" t="s">
        <v>657</v>
      </c>
      <c r="H887" s="12">
        <v>5440456</v>
      </c>
      <c r="I887" s="12">
        <v>5539430.5499999998</v>
      </c>
      <c r="J887" s="12">
        <v>5763875.4500000002</v>
      </c>
      <c r="K887" s="31">
        <v>5793404</v>
      </c>
      <c r="L887" s="31">
        <v>5989791</v>
      </c>
      <c r="M887" s="31">
        <v>6345819</v>
      </c>
      <c r="N887" s="31">
        <v>6458928</v>
      </c>
      <c r="O887" s="31">
        <f t="shared" si="53"/>
        <v>6448466</v>
      </c>
      <c r="P887" s="31">
        <f t="shared" si="54"/>
        <v>7050409.7999999998</v>
      </c>
      <c r="Q887" s="74"/>
    </row>
    <row r="888" spans="1:17" ht="15.6" customHeight="1">
      <c r="A888" s="36">
        <v>12</v>
      </c>
      <c r="B888" s="1">
        <v>8</v>
      </c>
      <c r="C888" s="36">
        <v>4</v>
      </c>
      <c r="D888" s="36" t="str">
        <f t="shared" si="55"/>
        <v>0309</v>
      </c>
      <c r="E888" s="36">
        <v>309</v>
      </c>
      <c r="F888" s="1" t="s">
        <v>585</v>
      </c>
      <c r="G888" s="1" t="s">
        <v>970</v>
      </c>
      <c r="H888" s="12">
        <v>88.8</v>
      </c>
      <c r="I888" s="12">
        <v>91.6</v>
      </c>
      <c r="J888" s="12">
        <v>89.6</v>
      </c>
      <c r="K888" s="31">
        <v>91</v>
      </c>
      <c r="L888" s="31">
        <v>92</v>
      </c>
      <c r="M888" s="31">
        <v>94.7</v>
      </c>
      <c r="N888" s="31">
        <v>88.6</v>
      </c>
      <c r="O888" s="31">
        <f t="shared" si="53"/>
        <v>87.9</v>
      </c>
      <c r="P888" s="31">
        <f t="shared" si="54"/>
        <v>91.770000000000081</v>
      </c>
      <c r="Q888" s="74"/>
    </row>
    <row r="889" spans="1:17" s="10" customFormat="1" ht="21" customHeight="1">
      <c r="A889" s="36">
        <v>14</v>
      </c>
      <c r="B889" s="21">
        <v>10</v>
      </c>
      <c r="C889" s="35">
        <v>6</v>
      </c>
      <c r="D889" s="35" t="str">
        <f t="shared" si="55"/>
        <v>0309</v>
      </c>
      <c r="E889" s="35">
        <v>309</v>
      </c>
      <c r="F889" s="21" t="s">
        <v>585</v>
      </c>
      <c r="G889" s="21" t="s">
        <v>653</v>
      </c>
      <c r="H889" s="13">
        <v>61266.396396396398</v>
      </c>
      <c r="I889" s="13">
        <v>60474.132641921402</v>
      </c>
      <c r="J889" s="13">
        <v>64328.967075892862</v>
      </c>
      <c r="K889" s="32">
        <v>63663.780219780223</v>
      </c>
      <c r="L889" s="32">
        <v>65106.42391304348</v>
      </c>
      <c r="M889" s="32">
        <v>67009.704329461456</v>
      </c>
      <c r="N889" s="32">
        <v>72899.864559819413</v>
      </c>
      <c r="O889" s="32">
        <f t="shared" si="53"/>
        <v>73361.387940841858</v>
      </c>
      <c r="P889" s="32">
        <f t="shared" si="54"/>
        <v>76826.956521739063</v>
      </c>
      <c r="Q889" s="74"/>
    </row>
    <row r="890" spans="1:17" ht="15.6" customHeight="1">
      <c r="A890" s="36">
        <v>13</v>
      </c>
      <c r="B890" s="1">
        <v>9</v>
      </c>
      <c r="C890" s="36">
        <v>5</v>
      </c>
      <c r="D890" s="36" t="str">
        <f t="shared" si="55"/>
        <v>0310</v>
      </c>
      <c r="E890" s="36">
        <v>310</v>
      </c>
      <c r="F890" s="1" t="s">
        <v>587</v>
      </c>
      <c r="G890" s="1" t="s">
        <v>657</v>
      </c>
      <c r="H890" s="12">
        <v>13858037</v>
      </c>
      <c r="I890" s="12">
        <v>13483291</v>
      </c>
      <c r="J890" s="12">
        <v>13959441</v>
      </c>
      <c r="K890" s="31">
        <v>14097152.4</v>
      </c>
      <c r="L890" s="31">
        <v>13757999.48</v>
      </c>
      <c r="M890" s="31">
        <v>14674467.089999998</v>
      </c>
      <c r="N890" s="31">
        <v>14744655.030000001</v>
      </c>
      <c r="O890" s="31">
        <f t="shared" si="53"/>
        <v>15405760.090000002</v>
      </c>
      <c r="P890" s="31">
        <f t="shared" si="54"/>
        <v>15039734.209999999</v>
      </c>
      <c r="Q890" s="74"/>
    </row>
    <row r="891" spans="1:17" ht="15.6" customHeight="1">
      <c r="A891" s="36">
        <v>12</v>
      </c>
      <c r="B891" s="1">
        <v>8</v>
      </c>
      <c r="C891" s="36">
        <v>4</v>
      </c>
      <c r="D891" s="36" t="str">
        <f t="shared" si="55"/>
        <v>0310</v>
      </c>
      <c r="E891" s="36">
        <v>310</v>
      </c>
      <c r="F891" s="1" t="s">
        <v>587</v>
      </c>
      <c r="G891" s="1" t="s">
        <v>970</v>
      </c>
      <c r="H891" s="12">
        <v>202.3</v>
      </c>
      <c r="I891" s="12">
        <v>199.1</v>
      </c>
      <c r="J891" s="12">
        <v>188.8</v>
      </c>
      <c r="K891" s="31">
        <v>189.4</v>
      </c>
      <c r="L891" s="31">
        <v>180.9</v>
      </c>
      <c r="M891" s="31">
        <v>184.1</v>
      </c>
      <c r="N891" s="31">
        <v>172</v>
      </c>
      <c r="O891" s="31">
        <f t="shared" si="53"/>
        <v>177</v>
      </c>
      <c r="P891" s="31">
        <f t="shared" si="54"/>
        <v>178.8839999999995</v>
      </c>
      <c r="Q891" s="74"/>
    </row>
    <row r="892" spans="1:17" s="10" customFormat="1" ht="21" customHeight="1">
      <c r="A892" s="36">
        <v>14</v>
      </c>
      <c r="B892" s="21">
        <v>10</v>
      </c>
      <c r="C892" s="35">
        <v>6</v>
      </c>
      <c r="D892" s="35" t="str">
        <f t="shared" si="55"/>
        <v>0310</v>
      </c>
      <c r="E892" s="35">
        <v>310</v>
      </c>
      <c r="F892" s="21" t="s">
        <v>587</v>
      </c>
      <c r="G892" s="21" t="s">
        <v>653</v>
      </c>
      <c r="H892" s="13">
        <v>68502.407315867516</v>
      </c>
      <c r="I892" s="13">
        <v>67721.200401808135</v>
      </c>
      <c r="J892" s="13">
        <v>73937.717161016946</v>
      </c>
      <c r="K892" s="32">
        <v>74430.582893347411</v>
      </c>
      <c r="L892" s="32">
        <v>76053.065118850194</v>
      </c>
      <c r="M892" s="32">
        <v>79709.218305268863</v>
      </c>
      <c r="N892" s="32">
        <v>85724.738546511639</v>
      </c>
      <c r="O892" s="32">
        <f t="shared" si="53"/>
        <v>87038.192598870068</v>
      </c>
      <c r="P892" s="32">
        <f t="shared" si="54"/>
        <v>84075.346090203937</v>
      </c>
      <c r="Q892" s="74"/>
    </row>
    <row r="893" spans="1:17" ht="15.6" customHeight="1">
      <c r="A893" s="36">
        <v>13</v>
      </c>
      <c r="B893" s="1">
        <v>9</v>
      </c>
      <c r="C893" s="36">
        <v>5</v>
      </c>
      <c r="D893" s="36" t="str">
        <f t="shared" si="55"/>
        <v>0314</v>
      </c>
      <c r="E893" s="36">
        <v>314</v>
      </c>
      <c r="F893" s="1" t="s">
        <v>589</v>
      </c>
      <c r="G893" s="1" t="s">
        <v>657</v>
      </c>
      <c r="H893" s="12">
        <v>18114540.490000002</v>
      </c>
      <c r="I893" s="12">
        <v>19382092</v>
      </c>
      <c r="J893" s="12">
        <v>20386914</v>
      </c>
      <c r="K893" s="31">
        <v>21298877.680000003</v>
      </c>
      <c r="L893" s="31">
        <v>21926119.809999999</v>
      </c>
      <c r="M893" s="31">
        <v>22533473</v>
      </c>
      <c r="N893" s="31">
        <v>22758594.469999999</v>
      </c>
      <c r="O893" s="31">
        <f t="shared" si="53"/>
        <v>23798030.34</v>
      </c>
      <c r="P893" s="31">
        <f t="shared" si="54"/>
        <v>25884628</v>
      </c>
      <c r="Q893" s="74"/>
    </row>
    <row r="894" spans="1:17" ht="15.6" customHeight="1">
      <c r="A894" s="36">
        <v>12</v>
      </c>
      <c r="B894" s="1">
        <v>8</v>
      </c>
      <c r="C894" s="36">
        <v>4</v>
      </c>
      <c r="D894" s="36" t="str">
        <f t="shared" si="55"/>
        <v>0314</v>
      </c>
      <c r="E894" s="36">
        <v>314</v>
      </c>
      <c r="F894" s="1" t="s">
        <v>589</v>
      </c>
      <c r="G894" s="1" t="s">
        <v>970</v>
      </c>
      <c r="H894" s="12">
        <v>235.6</v>
      </c>
      <c r="I894" s="12">
        <v>247.79900000000001</v>
      </c>
      <c r="J894" s="12">
        <v>238.79999999999998</v>
      </c>
      <c r="K894" s="31">
        <v>253.3</v>
      </c>
      <c r="L894" s="31">
        <v>262.2</v>
      </c>
      <c r="M894" s="31">
        <v>268.7</v>
      </c>
      <c r="N894" s="31">
        <v>259.60000000000002</v>
      </c>
      <c r="O894" s="31">
        <f t="shared" si="53"/>
        <v>271.39999999999998</v>
      </c>
      <c r="P894" s="31">
        <f t="shared" si="54"/>
        <v>273.01899999999841</v>
      </c>
      <c r="Q894" s="74"/>
    </row>
    <row r="895" spans="1:17" s="10" customFormat="1" ht="21" customHeight="1">
      <c r="A895" s="36">
        <v>14</v>
      </c>
      <c r="B895" s="21">
        <v>10</v>
      </c>
      <c r="C895" s="35">
        <v>6</v>
      </c>
      <c r="D895" s="35" t="str">
        <f t="shared" si="55"/>
        <v>0314</v>
      </c>
      <c r="E895" s="35">
        <v>314</v>
      </c>
      <c r="F895" s="21" t="s">
        <v>589</v>
      </c>
      <c r="G895" s="21" t="s">
        <v>653</v>
      </c>
      <c r="H895" s="13">
        <v>76886.844185059439</v>
      </c>
      <c r="I895" s="13">
        <v>78216.99038333488</v>
      </c>
      <c r="J895" s="13">
        <v>85372.336683417088</v>
      </c>
      <c r="K895" s="32">
        <v>84085.581050138193</v>
      </c>
      <c r="L895" s="32">
        <v>83623.645347063313</v>
      </c>
      <c r="M895" s="32">
        <v>83861.082992184602</v>
      </c>
      <c r="N895" s="32">
        <v>87667.929391371334</v>
      </c>
      <c r="O895" s="32">
        <f t="shared" si="53"/>
        <v>87686.184008843047</v>
      </c>
      <c r="P895" s="32">
        <f t="shared" si="54"/>
        <v>94808.888758658373</v>
      </c>
      <c r="Q895" s="74"/>
    </row>
    <row r="896" spans="1:17" ht="15.6" customHeight="1">
      <c r="A896" s="36">
        <v>13</v>
      </c>
      <c r="B896" s="1">
        <v>9</v>
      </c>
      <c r="C896" s="36">
        <v>5</v>
      </c>
      <c r="D896" s="36" t="str">
        <f t="shared" si="55"/>
        <v>0315</v>
      </c>
      <c r="E896" s="36">
        <v>315</v>
      </c>
      <c r="F896" s="1" t="s">
        <v>591</v>
      </c>
      <c r="G896" s="1" t="s">
        <v>657</v>
      </c>
      <c r="H896" s="12">
        <v>18474376.5</v>
      </c>
      <c r="I896" s="12">
        <v>19347813.48</v>
      </c>
      <c r="J896" s="12">
        <v>19873999</v>
      </c>
      <c r="K896" s="31">
        <v>21268036.030000001</v>
      </c>
      <c r="L896" s="31">
        <v>20987893.600000001</v>
      </c>
      <c r="M896" s="31">
        <v>22586130.359999999</v>
      </c>
      <c r="N896" s="31">
        <v>24141190.07</v>
      </c>
      <c r="O896" s="31">
        <f t="shared" si="53"/>
        <v>24896330.109999999</v>
      </c>
      <c r="P896" s="31">
        <f t="shared" si="54"/>
        <v>26251723.59</v>
      </c>
      <c r="Q896" s="74"/>
    </row>
    <row r="897" spans="1:17" ht="15.6" customHeight="1">
      <c r="A897" s="36">
        <v>12</v>
      </c>
      <c r="B897" s="1">
        <v>8</v>
      </c>
      <c r="C897" s="36">
        <v>4</v>
      </c>
      <c r="D897" s="36" t="str">
        <f t="shared" si="55"/>
        <v>0315</v>
      </c>
      <c r="E897" s="36">
        <v>315</v>
      </c>
      <c r="F897" s="1" t="s">
        <v>591</v>
      </c>
      <c r="G897" s="1" t="s">
        <v>970</v>
      </c>
      <c r="H897" s="12">
        <v>205.5</v>
      </c>
      <c r="I897" s="12">
        <v>207.8</v>
      </c>
      <c r="J897" s="12">
        <v>206.8</v>
      </c>
      <c r="K897" s="31">
        <v>217.6</v>
      </c>
      <c r="L897" s="31">
        <v>216.1</v>
      </c>
      <c r="M897" s="31">
        <v>220.8</v>
      </c>
      <c r="N897" s="31">
        <v>228.5</v>
      </c>
      <c r="O897" s="31">
        <f t="shared" si="53"/>
        <v>233.70000000000002</v>
      </c>
      <c r="P897" s="31">
        <f t="shared" si="54"/>
        <v>236.27099999999911</v>
      </c>
      <c r="Q897" s="74"/>
    </row>
    <row r="898" spans="1:17" s="10" customFormat="1" ht="21" customHeight="1">
      <c r="A898" s="36">
        <v>14</v>
      </c>
      <c r="B898" s="21">
        <v>10</v>
      </c>
      <c r="C898" s="35">
        <v>6</v>
      </c>
      <c r="D898" s="35" t="str">
        <f t="shared" si="55"/>
        <v>0315</v>
      </c>
      <c r="E898" s="35">
        <v>315</v>
      </c>
      <c r="F898" s="21" t="s">
        <v>591</v>
      </c>
      <c r="G898" s="21" t="s">
        <v>653</v>
      </c>
      <c r="H898" s="13">
        <v>89899.642335766417</v>
      </c>
      <c r="I898" s="13">
        <v>93107.860827718963</v>
      </c>
      <c r="J898" s="13">
        <v>96102.509671179883</v>
      </c>
      <c r="K898" s="32">
        <v>97739.136167279416</v>
      </c>
      <c r="L898" s="32">
        <v>97121.210550670992</v>
      </c>
      <c r="M898" s="32">
        <v>102292.25706521739</v>
      </c>
      <c r="N898" s="32">
        <v>105650.72240700219</v>
      </c>
      <c r="O898" s="32">
        <f t="shared" si="53"/>
        <v>106531.15151904149</v>
      </c>
      <c r="P898" s="32">
        <f t="shared" si="54"/>
        <v>111108.53041634437</v>
      </c>
      <c r="Q898" s="74"/>
    </row>
    <row r="899" spans="1:17" ht="15.6" customHeight="1">
      <c r="A899" s="36">
        <v>13</v>
      </c>
      <c r="B899" s="1">
        <v>9</v>
      </c>
      <c r="C899" s="36">
        <v>5</v>
      </c>
      <c r="D899" s="36" t="str">
        <f t="shared" si="55"/>
        <v>0316</v>
      </c>
      <c r="E899" s="36">
        <v>316</v>
      </c>
      <c r="F899" s="1" t="s">
        <v>593</v>
      </c>
      <c r="G899" s="1" t="s">
        <v>657</v>
      </c>
      <c r="H899" s="12">
        <v>9460992</v>
      </c>
      <c r="I899" s="12">
        <v>9621602.4700000007</v>
      </c>
      <c r="J899" s="12">
        <v>9621852</v>
      </c>
      <c r="K899" s="31">
        <v>9690046.0199999996</v>
      </c>
      <c r="L899" s="31">
        <v>10452328</v>
      </c>
      <c r="M899" s="31">
        <v>10297537</v>
      </c>
      <c r="N899" s="31">
        <v>10343136</v>
      </c>
      <c r="O899" s="31">
        <f t="shared" si="53"/>
        <v>11560347</v>
      </c>
      <c r="P899" s="31">
        <f t="shared" si="54"/>
        <v>12099321</v>
      </c>
      <c r="Q899" s="74"/>
    </row>
    <row r="900" spans="1:17" ht="15.6" customHeight="1">
      <c r="A900" s="36">
        <v>12</v>
      </c>
      <c r="B900" s="1">
        <v>8</v>
      </c>
      <c r="C900" s="36">
        <v>4</v>
      </c>
      <c r="D900" s="36" t="str">
        <f t="shared" si="55"/>
        <v>0316</v>
      </c>
      <c r="E900" s="36">
        <v>316</v>
      </c>
      <c r="F900" s="1" t="s">
        <v>593</v>
      </c>
      <c r="G900" s="1" t="s">
        <v>970</v>
      </c>
      <c r="H900" s="12">
        <v>132.80000000000001</v>
      </c>
      <c r="I900" s="12">
        <v>128</v>
      </c>
      <c r="J900" s="12">
        <v>133.10000000000002</v>
      </c>
      <c r="K900" s="31">
        <v>138.9</v>
      </c>
      <c r="L900" s="31">
        <v>140.5</v>
      </c>
      <c r="M900" s="31">
        <v>139.30000000000001</v>
      </c>
      <c r="N900" s="31">
        <v>132.9</v>
      </c>
      <c r="O900" s="31">
        <f t="shared" si="53"/>
        <v>142.80000000000001</v>
      </c>
      <c r="P900" s="31">
        <f t="shared" si="54"/>
        <v>151.30900000000003</v>
      </c>
      <c r="Q900" s="74"/>
    </row>
    <row r="901" spans="1:17" s="10" customFormat="1" ht="21" customHeight="1">
      <c r="A901" s="36">
        <v>14</v>
      </c>
      <c r="B901" s="21">
        <v>10</v>
      </c>
      <c r="C901" s="35">
        <v>6</v>
      </c>
      <c r="D901" s="35" t="str">
        <f t="shared" si="55"/>
        <v>0316</v>
      </c>
      <c r="E901" s="35">
        <v>316</v>
      </c>
      <c r="F901" s="21" t="s">
        <v>593</v>
      </c>
      <c r="G901" s="21" t="s">
        <v>653</v>
      </c>
      <c r="H901" s="13">
        <v>71242.409638554207</v>
      </c>
      <c r="I901" s="13">
        <v>75168.769296875005</v>
      </c>
      <c r="J901" s="13">
        <v>72290.398196844471</v>
      </c>
      <c r="K901" s="32">
        <v>69762.750323974076</v>
      </c>
      <c r="L901" s="32">
        <v>74393.793594306044</v>
      </c>
      <c r="M901" s="32">
        <v>73923.452979181617</v>
      </c>
      <c r="N901" s="32">
        <v>77826.455981941312</v>
      </c>
      <c r="O901" s="32">
        <f t="shared" si="53"/>
        <v>80954.81092436974</v>
      </c>
      <c r="P901" s="32">
        <f t="shared" si="54"/>
        <v>79964.318051140363</v>
      </c>
      <c r="Q901" s="74"/>
    </row>
    <row r="902" spans="1:17" ht="15.6" customHeight="1">
      <c r="A902" s="36">
        <v>13</v>
      </c>
      <c r="B902" s="1">
        <v>9</v>
      </c>
      <c r="C902" s="36">
        <v>5</v>
      </c>
      <c r="D902" s="36" t="str">
        <f t="shared" si="55"/>
        <v>0317</v>
      </c>
      <c r="E902" s="36">
        <v>317</v>
      </c>
      <c r="F902" s="1" t="s">
        <v>595</v>
      </c>
      <c r="G902" s="1" t="s">
        <v>657</v>
      </c>
      <c r="H902" s="12">
        <v>34204648.670000002</v>
      </c>
      <c r="I902" s="12">
        <v>35045997.719999999</v>
      </c>
      <c r="J902" s="12">
        <v>35203013</v>
      </c>
      <c r="K902" s="31">
        <v>37390357.919999994</v>
      </c>
      <c r="L902" s="31">
        <v>38346484.130000003</v>
      </c>
      <c r="M902" s="31">
        <v>39912876.579999991</v>
      </c>
      <c r="N902" s="31">
        <v>42357180.600000001</v>
      </c>
      <c r="O902" s="31">
        <f t="shared" si="53"/>
        <v>42090271.719999999</v>
      </c>
      <c r="P902" s="31">
        <f t="shared" si="54"/>
        <v>42402150.31000001</v>
      </c>
      <c r="Q902" s="74"/>
    </row>
    <row r="903" spans="1:17" ht="15.6" customHeight="1">
      <c r="A903" s="36">
        <v>12</v>
      </c>
      <c r="B903" s="1">
        <v>8</v>
      </c>
      <c r="C903" s="36">
        <v>4</v>
      </c>
      <c r="D903" s="36" t="str">
        <f t="shared" si="55"/>
        <v>0317</v>
      </c>
      <c r="E903" s="36">
        <v>317</v>
      </c>
      <c r="F903" s="1" t="s">
        <v>595</v>
      </c>
      <c r="G903" s="1" t="s">
        <v>970</v>
      </c>
      <c r="H903" s="12">
        <v>379.88</v>
      </c>
      <c r="I903" s="12">
        <v>374.68</v>
      </c>
      <c r="J903" s="12">
        <v>384.82500000000005</v>
      </c>
      <c r="K903" s="31">
        <v>392.05</v>
      </c>
      <c r="L903" s="31">
        <v>394.1</v>
      </c>
      <c r="M903" s="31">
        <v>393.2</v>
      </c>
      <c r="N903" s="31">
        <v>420.3</v>
      </c>
      <c r="O903" s="31">
        <f t="shared" si="53"/>
        <v>389.7</v>
      </c>
      <c r="P903" s="31">
        <f t="shared" si="54"/>
        <v>386.06399999999695</v>
      </c>
      <c r="Q903" s="74"/>
    </row>
    <row r="904" spans="1:17" s="10" customFormat="1" ht="21" customHeight="1">
      <c r="A904" s="36">
        <v>14</v>
      </c>
      <c r="B904" s="21">
        <v>10</v>
      </c>
      <c r="C904" s="35">
        <v>6</v>
      </c>
      <c r="D904" s="35" t="str">
        <f t="shared" si="55"/>
        <v>0317</v>
      </c>
      <c r="E904" s="35">
        <v>317</v>
      </c>
      <c r="F904" s="21" t="s">
        <v>595</v>
      </c>
      <c r="G904" s="21" t="s">
        <v>653</v>
      </c>
      <c r="H904" s="13">
        <v>90040.667237022222</v>
      </c>
      <c r="I904" s="13">
        <v>93535.81114551083</v>
      </c>
      <c r="J904" s="13">
        <v>91477.978301825497</v>
      </c>
      <c r="K904" s="32">
        <v>95371.401402882271</v>
      </c>
      <c r="L904" s="32">
        <v>97301.406064450654</v>
      </c>
      <c r="M904" s="32">
        <v>101507.82446592062</v>
      </c>
      <c r="N904" s="32">
        <v>100778.44539614562</v>
      </c>
      <c r="O904" s="32">
        <f t="shared" si="53"/>
        <v>108006.85583782397</v>
      </c>
      <c r="P904" s="32">
        <f t="shared" si="54"/>
        <v>109831.91986302879</v>
      </c>
      <c r="Q904" s="74"/>
    </row>
    <row r="905" spans="1:17" ht="15.6" customHeight="1">
      <c r="A905" s="36">
        <v>13</v>
      </c>
      <c r="B905" s="1">
        <v>9</v>
      </c>
      <c r="C905" s="36">
        <v>5</v>
      </c>
      <c r="D905" s="36" t="str">
        <f t="shared" si="55"/>
        <v>0318</v>
      </c>
      <c r="E905" s="36">
        <v>318</v>
      </c>
      <c r="F905" s="1" t="s">
        <v>597</v>
      </c>
      <c r="G905" s="1" t="s">
        <v>657</v>
      </c>
      <c r="H905" s="12">
        <v>1199764.9100000001</v>
      </c>
      <c r="I905" s="12">
        <v>1182945.53</v>
      </c>
      <c r="J905" s="12">
        <v>1251312</v>
      </c>
      <c r="K905" s="31">
        <v>1229342</v>
      </c>
      <c r="L905" s="31">
        <v>1025695</v>
      </c>
      <c r="M905" s="31">
        <v>1055322</v>
      </c>
      <c r="N905" s="31">
        <v>1131585</v>
      </c>
      <c r="O905" s="31">
        <f t="shared" si="53"/>
        <v>1127930</v>
      </c>
      <c r="P905" s="31">
        <f t="shared" si="54"/>
        <v>990838.2</v>
      </c>
      <c r="Q905" s="74"/>
    </row>
    <row r="906" spans="1:17" ht="15.6" customHeight="1">
      <c r="A906" s="36">
        <v>12</v>
      </c>
      <c r="B906" s="1">
        <v>8</v>
      </c>
      <c r="C906" s="36">
        <v>4</v>
      </c>
      <c r="D906" s="36" t="str">
        <f t="shared" si="55"/>
        <v>0318</v>
      </c>
      <c r="E906" s="36">
        <v>318</v>
      </c>
      <c r="F906" s="1" t="s">
        <v>597</v>
      </c>
      <c r="G906" s="1" t="s">
        <v>970</v>
      </c>
      <c r="H906" s="12">
        <v>14.972</v>
      </c>
      <c r="I906" s="12">
        <v>16.399999999999999</v>
      </c>
      <c r="J906" s="12">
        <v>17</v>
      </c>
      <c r="K906" s="31">
        <v>14.8</v>
      </c>
      <c r="L906" s="31">
        <v>13</v>
      </c>
      <c r="M906" s="31">
        <v>11.2</v>
      </c>
      <c r="N906" s="31">
        <v>15.2</v>
      </c>
      <c r="O906" s="31">
        <f t="shared" si="53"/>
        <v>12.3</v>
      </c>
      <c r="P906" s="31">
        <f t="shared" si="54"/>
        <v>11.550000000000004</v>
      </c>
      <c r="Q906" s="74"/>
    </row>
    <row r="907" spans="1:17" s="10" customFormat="1" ht="21" customHeight="1">
      <c r="A907" s="36">
        <v>14</v>
      </c>
      <c r="B907" s="21">
        <v>10</v>
      </c>
      <c r="C907" s="35">
        <v>6</v>
      </c>
      <c r="D907" s="35" t="str">
        <f t="shared" si="55"/>
        <v>0318</v>
      </c>
      <c r="E907" s="35">
        <v>318</v>
      </c>
      <c r="F907" s="21" t="s">
        <v>597</v>
      </c>
      <c r="G907" s="21" t="s">
        <v>653</v>
      </c>
      <c r="H907" s="13">
        <v>80133.910633181949</v>
      </c>
      <c r="I907" s="13">
        <v>72130.825000000012</v>
      </c>
      <c r="J907" s="13">
        <v>73606.588235294112</v>
      </c>
      <c r="K907" s="32">
        <v>83063.648648648639</v>
      </c>
      <c r="L907" s="32">
        <v>78899.61538461539</v>
      </c>
      <c r="M907" s="32">
        <v>94225.17857142858</v>
      </c>
      <c r="N907" s="32">
        <v>74446.381578947374</v>
      </c>
      <c r="O907" s="32">
        <f t="shared" ref="O907:O970" si="56">IFERROR(VLOOKUP($E907, summary, $B907, FALSE), 0)</f>
        <v>91701.626016260154</v>
      </c>
      <c r="P907" s="32">
        <f t="shared" ref="P907:P970" si="57">IFERROR(VLOOKUP($E907, summary, $A907, FALSE), 0)</f>
        <v>85786.857142857101</v>
      </c>
      <c r="Q907" s="74"/>
    </row>
    <row r="908" spans="1:17" ht="15.6" customHeight="1">
      <c r="A908" s="36">
        <v>13</v>
      </c>
      <c r="B908" s="1">
        <v>9</v>
      </c>
      <c r="C908" s="36">
        <v>5</v>
      </c>
      <c r="D908" s="36" t="str">
        <f t="shared" si="55"/>
        <v>0322</v>
      </c>
      <c r="E908" s="36">
        <v>322</v>
      </c>
      <c r="F908" s="1" t="s">
        <v>599</v>
      </c>
      <c r="G908" s="1" t="s">
        <v>657</v>
      </c>
      <c r="H908" s="12">
        <v>5592906.9800000004</v>
      </c>
      <c r="I908" s="12">
        <v>5809832.6200000001</v>
      </c>
      <c r="J908" s="12">
        <v>6018546.29</v>
      </c>
      <c r="K908" s="31">
        <v>6336921.1999999993</v>
      </c>
      <c r="L908" s="31">
        <v>6735616.6000000006</v>
      </c>
      <c r="M908" s="31">
        <v>6733028</v>
      </c>
      <c r="N908" s="31">
        <v>6872489.1299999999</v>
      </c>
      <c r="O908" s="31">
        <f t="shared" si="56"/>
        <v>7281819.1799999997</v>
      </c>
      <c r="P908" s="31">
        <f t="shared" si="57"/>
        <v>7308520.1299999999</v>
      </c>
      <c r="Q908" s="74"/>
    </row>
    <row r="909" spans="1:17" ht="15.6" customHeight="1">
      <c r="A909" s="36">
        <v>12</v>
      </c>
      <c r="B909" s="1">
        <v>8</v>
      </c>
      <c r="C909" s="36">
        <v>4</v>
      </c>
      <c r="D909" s="36" t="str">
        <f t="shared" si="55"/>
        <v>0322</v>
      </c>
      <c r="E909" s="36">
        <v>322</v>
      </c>
      <c r="F909" s="1" t="s">
        <v>599</v>
      </c>
      <c r="G909" s="1" t="s">
        <v>970</v>
      </c>
      <c r="H909" s="12">
        <v>79</v>
      </c>
      <c r="I909" s="12">
        <v>79.900000000000006</v>
      </c>
      <c r="J909" s="12">
        <v>82.2</v>
      </c>
      <c r="K909" s="31">
        <v>83.4</v>
      </c>
      <c r="L909" s="31">
        <v>82.7</v>
      </c>
      <c r="M909" s="31">
        <v>82.5</v>
      </c>
      <c r="N909" s="31">
        <v>86.7</v>
      </c>
      <c r="O909" s="31">
        <f t="shared" si="56"/>
        <v>79.7</v>
      </c>
      <c r="P909" s="31">
        <f t="shared" si="57"/>
        <v>81.655000000000015</v>
      </c>
      <c r="Q909" s="74"/>
    </row>
    <row r="910" spans="1:17" s="10" customFormat="1" ht="21" customHeight="1">
      <c r="A910" s="36">
        <v>14</v>
      </c>
      <c r="B910" s="21">
        <v>10</v>
      </c>
      <c r="C910" s="35">
        <v>6</v>
      </c>
      <c r="D910" s="35" t="str">
        <f t="shared" si="55"/>
        <v>0322</v>
      </c>
      <c r="E910" s="35">
        <v>322</v>
      </c>
      <c r="F910" s="21" t="s">
        <v>599</v>
      </c>
      <c r="G910" s="21" t="s">
        <v>653</v>
      </c>
      <c r="H910" s="13">
        <v>70796.290886075949</v>
      </c>
      <c r="I910" s="13">
        <v>72713.8</v>
      </c>
      <c r="J910" s="13">
        <v>73218.324695863746</v>
      </c>
      <c r="K910" s="32">
        <v>75982.268585131882</v>
      </c>
      <c r="L910" s="32">
        <v>81446.391777509067</v>
      </c>
      <c r="M910" s="32">
        <v>81612.460606060602</v>
      </c>
      <c r="N910" s="32">
        <v>79267.464013840829</v>
      </c>
      <c r="O910" s="32">
        <f t="shared" si="56"/>
        <v>91365.359849435379</v>
      </c>
      <c r="P910" s="32">
        <f t="shared" si="57"/>
        <v>89504.869634437549</v>
      </c>
      <c r="Q910" s="74"/>
    </row>
    <row r="911" spans="1:17" ht="15.6" customHeight="1">
      <c r="A911" s="36">
        <v>13</v>
      </c>
      <c r="B911" s="1">
        <v>9</v>
      </c>
      <c r="C911" s="36">
        <v>5</v>
      </c>
      <c r="D911" s="36" t="str">
        <f t="shared" si="55"/>
        <v>0323</v>
      </c>
      <c r="E911" s="36">
        <v>323</v>
      </c>
      <c r="F911" s="1" t="s">
        <v>601</v>
      </c>
      <c r="G911" s="1" t="s">
        <v>657</v>
      </c>
      <c r="H911" s="12">
        <v>6039286</v>
      </c>
      <c r="I911" s="12">
        <v>6417768</v>
      </c>
      <c r="J911" s="12">
        <v>6786682.6600000001</v>
      </c>
      <c r="K911" s="31">
        <v>7306058</v>
      </c>
      <c r="L911" s="31">
        <v>7279034</v>
      </c>
      <c r="M911" s="31">
        <v>7306334</v>
      </c>
      <c r="N911" s="31">
        <v>7918772</v>
      </c>
      <c r="O911" s="31">
        <f t="shared" si="56"/>
        <v>7928865</v>
      </c>
      <c r="P911" s="31">
        <f t="shared" si="57"/>
        <v>8196248</v>
      </c>
      <c r="Q911" s="74"/>
    </row>
    <row r="912" spans="1:17" ht="15.6" customHeight="1">
      <c r="A912" s="36">
        <v>12</v>
      </c>
      <c r="B912" s="1">
        <v>8</v>
      </c>
      <c r="C912" s="36">
        <v>4</v>
      </c>
      <c r="D912" s="36" t="str">
        <f t="shared" si="55"/>
        <v>0323</v>
      </c>
      <c r="E912" s="36">
        <v>323</v>
      </c>
      <c r="F912" s="1" t="s">
        <v>601</v>
      </c>
      <c r="G912" s="1" t="s">
        <v>970</v>
      </c>
      <c r="H912" s="12">
        <v>91.2</v>
      </c>
      <c r="I912" s="12">
        <v>91.90100000000001</v>
      </c>
      <c r="J912" s="12">
        <v>89.600999999999999</v>
      </c>
      <c r="K912" s="31">
        <v>94</v>
      </c>
      <c r="L912" s="31">
        <v>89.2</v>
      </c>
      <c r="M912" s="31">
        <v>91.8</v>
      </c>
      <c r="N912" s="31">
        <v>97.6</v>
      </c>
      <c r="O912" s="31">
        <f t="shared" si="56"/>
        <v>91.8</v>
      </c>
      <c r="P912" s="31">
        <f t="shared" si="57"/>
        <v>99.968000000000387</v>
      </c>
      <c r="Q912" s="74"/>
    </row>
    <row r="913" spans="1:17" s="10" customFormat="1" ht="21" customHeight="1">
      <c r="A913" s="36">
        <v>14</v>
      </c>
      <c r="B913" s="21">
        <v>10</v>
      </c>
      <c r="C913" s="35">
        <v>6</v>
      </c>
      <c r="D913" s="35" t="str">
        <f t="shared" si="55"/>
        <v>0323</v>
      </c>
      <c r="E913" s="35">
        <v>323</v>
      </c>
      <c r="F913" s="21" t="s">
        <v>601</v>
      </c>
      <c r="G913" s="21" t="s">
        <v>653</v>
      </c>
      <c r="H913" s="13">
        <v>66220.241228070168</v>
      </c>
      <c r="I913" s="13">
        <v>69833.494738903813</v>
      </c>
      <c r="J913" s="13">
        <v>75743.380765839669</v>
      </c>
      <c r="K913" s="32">
        <v>77724.02127659574</v>
      </c>
      <c r="L913" s="32">
        <v>81603.520179372194</v>
      </c>
      <c r="M913" s="32">
        <v>79589.694989106763</v>
      </c>
      <c r="N913" s="32">
        <v>81134.959016393448</v>
      </c>
      <c r="O913" s="32">
        <f t="shared" si="56"/>
        <v>86371.078431372545</v>
      </c>
      <c r="P913" s="32">
        <f t="shared" si="57"/>
        <v>81988.716389244248</v>
      </c>
      <c r="Q913" s="74"/>
    </row>
    <row r="914" spans="1:17" ht="15.6" customHeight="1">
      <c r="A914" s="36">
        <v>13</v>
      </c>
      <c r="B914" s="1">
        <v>9</v>
      </c>
      <c r="C914" s="36">
        <v>5</v>
      </c>
      <c r="D914" s="36" t="str">
        <f t="shared" si="55"/>
        <v>0332</v>
      </c>
      <c r="E914" s="36">
        <v>332</v>
      </c>
      <c r="F914" s="1" t="s">
        <v>603</v>
      </c>
      <c r="G914" s="1" t="s">
        <v>657</v>
      </c>
      <c r="H914" s="12">
        <v>19858513</v>
      </c>
      <c r="I914" s="12">
        <v>20608097</v>
      </c>
      <c r="J914" s="12">
        <v>21630529</v>
      </c>
      <c r="K914" s="31">
        <v>21668574</v>
      </c>
      <c r="L914" s="31">
        <v>22929387</v>
      </c>
      <c r="M914" s="31">
        <v>23926068</v>
      </c>
      <c r="N914" s="31">
        <v>24365256</v>
      </c>
      <c r="O914" s="31">
        <f t="shared" si="56"/>
        <v>26180093</v>
      </c>
      <c r="P914" s="31">
        <f t="shared" si="57"/>
        <v>27470349.419999998</v>
      </c>
      <c r="Q914" s="74"/>
    </row>
    <row r="915" spans="1:17" ht="15.6" customHeight="1">
      <c r="A915" s="36">
        <v>12</v>
      </c>
      <c r="B915" s="1">
        <v>8</v>
      </c>
      <c r="C915" s="36">
        <v>4</v>
      </c>
      <c r="D915" s="36" t="str">
        <f t="shared" si="55"/>
        <v>0332</v>
      </c>
      <c r="E915" s="36">
        <v>332</v>
      </c>
      <c r="F915" s="1" t="s">
        <v>603</v>
      </c>
      <c r="G915" s="1" t="s">
        <v>970</v>
      </c>
      <c r="H915" s="12">
        <v>294.89999999999998</v>
      </c>
      <c r="I915" s="12">
        <v>301.89999999999998</v>
      </c>
      <c r="J915" s="12">
        <v>321.60000000000002</v>
      </c>
      <c r="K915" s="31">
        <v>328.9</v>
      </c>
      <c r="L915" s="31">
        <v>326.5</v>
      </c>
      <c r="M915" s="31">
        <v>327.8</v>
      </c>
      <c r="N915" s="31">
        <v>323.89999999999998</v>
      </c>
      <c r="O915" s="31">
        <f t="shared" si="56"/>
        <v>344.2</v>
      </c>
      <c r="P915" s="31">
        <f t="shared" si="57"/>
        <v>349.97399999999681</v>
      </c>
      <c r="Q915" s="74"/>
    </row>
    <row r="916" spans="1:17" s="10" customFormat="1" ht="21" customHeight="1">
      <c r="A916" s="36">
        <v>14</v>
      </c>
      <c r="B916" s="21">
        <v>10</v>
      </c>
      <c r="C916" s="35">
        <v>6</v>
      </c>
      <c r="D916" s="35" t="str">
        <f t="shared" si="55"/>
        <v>0332</v>
      </c>
      <c r="E916" s="35">
        <v>332</v>
      </c>
      <c r="F916" s="21" t="s">
        <v>603</v>
      </c>
      <c r="G916" s="21" t="s">
        <v>653</v>
      </c>
      <c r="H916" s="13">
        <v>67339.820278060361</v>
      </c>
      <c r="I916" s="13">
        <v>68261.334879099042</v>
      </c>
      <c r="J916" s="13">
        <v>67259.107587064675</v>
      </c>
      <c r="K916" s="32">
        <v>65881.951961082406</v>
      </c>
      <c r="L916" s="32">
        <v>70227.831546707501</v>
      </c>
      <c r="M916" s="32">
        <v>72989.835265405738</v>
      </c>
      <c r="N916" s="32">
        <v>75224.624884223536</v>
      </c>
      <c r="O916" s="32">
        <f t="shared" si="56"/>
        <v>76060.700174317259</v>
      </c>
      <c r="P916" s="32">
        <f t="shared" si="57"/>
        <v>78492.543503232373</v>
      </c>
      <c r="Q916" s="74"/>
    </row>
    <row r="917" spans="1:17" ht="15.6" customHeight="1">
      <c r="A917" s="36">
        <v>13</v>
      </c>
      <c r="B917" s="1">
        <v>9</v>
      </c>
      <c r="C917" s="36">
        <v>5</v>
      </c>
      <c r="D917" s="36" t="str">
        <f t="shared" si="55"/>
        <v>0321</v>
      </c>
      <c r="E917" s="36">
        <v>321</v>
      </c>
      <c r="F917" s="1" t="s">
        <v>605</v>
      </c>
      <c r="G917" s="1" t="s">
        <v>657</v>
      </c>
      <c r="H917" s="12">
        <v>21578374.009999998</v>
      </c>
      <c r="I917" s="12">
        <v>22202831.550000001</v>
      </c>
      <c r="J917" s="12">
        <v>23701733.600000005</v>
      </c>
      <c r="K917" s="31">
        <v>25691037.950000007</v>
      </c>
      <c r="L917" s="31">
        <v>26088355.670000002</v>
      </c>
      <c r="M917" s="31">
        <v>27573005.640000001</v>
      </c>
      <c r="N917" s="31">
        <v>27186396.819999997</v>
      </c>
      <c r="O917" s="31">
        <f t="shared" si="56"/>
        <v>29384706.249999996</v>
      </c>
      <c r="P917" s="31">
        <f t="shared" si="57"/>
        <v>29801347.819999997</v>
      </c>
      <c r="Q917" s="74"/>
    </row>
    <row r="918" spans="1:17" ht="15.6" customHeight="1">
      <c r="A918" s="36">
        <v>12</v>
      </c>
      <c r="B918" s="1">
        <v>8</v>
      </c>
      <c r="C918" s="36">
        <v>4</v>
      </c>
      <c r="D918" s="36" t="str">
        <f t="shared" ref="D918:D979" si="58">"0"&amp;E918</f>
        <v>0321</v>
      </c>
      <c r="E918" s="36">
        <v>321</v>
      </c>
      <c r="F918" s="1" t="s">
        <v>605</v>
      </c>
      <c r="G918" s="1" t="s">
        <v>970</v>
      </c>
      <c r="H918" s="12">
        <v>274.32</v>
      </c>
      <c r="I918" s="12">
        <v>297.42999999999995</v>
      </c>
      <c r="J918" s="12">
        <v>302.892</v>
      </c>
      <c r="K918" s="31">
        <v>324.81</v>
      </c>
      <c r="L918" s="31">
        <v>329.5</v>
      </c>
      <c r="M918" s="31">
        <v>331.5</v>
      </c>
      <c r="N918" s="31">
        <v>336.1</v>
      </c>
      <c r="O918" s="31">
        <f t="shared" si="56"/>
        <v>349.3</v>
      </c>
      <c r="P918" s="31">
        <f t="shared" si="57"/>
        <v>335.9319999999974</v>
      </c>
      <c r="Q918" s="74"/>
    </row>
    <row r="919" spans="1:17" s="10" customFormat="1" ht="21" customHeight="1">
      <c r="A919" s="36">
        <v>14</v>
      </c>
      <c r="B919" s="21">
        <v>10</v>
      </c>
      <c r="C919" s="35">
        <v>6</v>
      </c>
      <c r="D919" s="35" t="str">
        <f t="shared" si="58"/>
        <v>0321</v>
      </c>
      <c r="E919" s="35">
        <v>321</v>
      </c>
      <c r="F919" s="21" t="s">
        <v>605</v>
      </c>
      <c r="G919" s="21" t="s">
        <v>653</v>
      </c>
      <c r="H919" s="13">
        <v>78661.322579469226</v>
      </c>
      <c r="I919" s="13">
        <v>74648.931008976913</v>
      </c>
      <c r="J919" s="13">
        <v>78251.43483485865</v>
      </c>
      <c r="K919" s="32">
        <v>79095.588036082656</v>
      </c>
      <c r="L919" s="32">
        <v>79175.586251896821</v>
      </c>
      <c r="M919" s="32">
        <v>83176.48760180996</v>
      </c>
      <c r="N919" s="32">
        <v>80887.821541207959</v>
      </c>
      <c r="O919" s="32">
        <f t="shared" si="56"/>
        <v>84124.552676782128</v>
      </c>
      <c r="P919" s="32">
        <f t="shared" si="57"/>
        <v>88712.441267876318</v>
      </c>
      <c r="Q919" s="74"/>
    </row>
    <row r="920" spans="1:17" ht="15.6" customHeight="1">
      <c r="A920" s="36">
        <v>13</v>
      </c>
      <c r="B920" s="1">
        <v>9</v>
      </c>
      <c r="C920" s="36">
        <v>5</v>
      </c>
      <c r="D920" s="36" t="str">
        <f t="shared" si="58"/>
        <v>0325</v>
      </c>
      <c r="E920" s="36">
        <v>325</v>
      </c>
      <c r="F920" s="1" t="s">
        <v>607</v>
      </c>
      <c r="G920" s="1" t="s">
        <v>657</v>
      </c>
      <c r="H920" s="12">
        <v>29473572.300000001</v>
      </c>
      <c r="I920" s="12">
        <v>30449769</v>
      </c>
      <c r="J920" s="12">
        <v>29676999</v>
      </c>
      <c r="K920" s="31">
        <v>30137425</v>
      </c>
      <c r="L920" s="31">
        <v>31548758</v>
      </c>
      <c r="M920" s="31">
        <v>31645720</v>
      </c>
      <c r="N920" s="31">
        <v>31064386.800000001</v>
      </c>
      <c r="O920" s="31">
        <f t="shared" si="56"/>
        <v>31580161</v>
      </c>
      <c r="P920" s="31">
        <f t="shared" si="57"/>
        <v>32791652</v>
      </c>
      <c r="Q920" s="74"/>
    </row>
    <row r="921" spans="1:17" ht="15.6" customHeight="1">
      <c r="A921" s="36">
        <v>12</v>
      </c>
      <c r="B921" s="1">
        <v>8</v>
      </c>
      <c r="C921" s="36">
        <v>4</v>
      </c>
      <c r="D921" s="36" t="str">
        <f t="shared" si="58"/>
        <v>0325</v>
      </c>
      <c r="E921" s="36">
        <v>325</v>
      </c>
      <c r="F921" s="1" t="s">
        <v>607</v>
      </c>
      <c r="G921" s="1" t="s">
        <v>970</v>
      </c>
      <c r="H921" s="12">
        <v>438.7</v>
      </c>
      <c r="I921" s="12">
        <v>431.2</v>
      </c>
      <c r="J921" s="12">
        <v>422.3</v>
      </c>
      <c r="K921" s="31">
        <v>428.34000000000003</v>
      </c>
      <c r="L921" s="31">
        <v>426.46</v>
      </c>
      <c r="M921" s="31">
        <v>430.1</v>
      </c>
      <c r="N921" s="31">
        <v>413.6</v>
      </c>
      <c r="O921" s="31">
        <f t="shared" si="56"/>
        <v>415.6</v>
      </c>
      <c r="P921" s="31">
        <f t="shared" si="57"/>
        <v>427.39499999999816</v>
      </c>
      <c r="Q921" s="74"/>
    </row>
    <row r="922" spans="1:17" s="10" customFormat="1" ht="21" customHeight="1">
      <c r="A922" s="36">
        <v>14</v>
      </c>
      <c r="B922" s="21">
        <v>10</v>
      </c>
      <c r="C922" s="35">
        <v>6</v>
      </c>
      <c r="D922" s="35" t="str">
        <f t="shared" si="58"/>
        <v>0325</v>
      </c>
      <c r="E922" s="35">
        <v>325</v>
      </c>
      <c r="F922" s="21" t="s">
        <v>607</v>
      </c>
      <c r="G922" s="21" t="s">
        <v>653</v>
      </c>
      <c r="H922" s="13">
        <v>67183.889446090732</v>
      </c>
      <c r="I922" s="13">
        <v>70616.347402597399</v>
      </c>
      <c r="J922" s="13">
        <v>70274.683874023205</v>
      </c>
      <c r="K922" s="32">
        <v>70358.652005416254</v>
      </c>
      <c r="L922" s="32">
        <v>73978.234769966701</v>
      </c>
      <c r="M922" s="32">
        <v>73577.586607765639</v>
      </c>
      <c r="N922" s="32">
        <v>75107.318181818177</v>
      </c>
      <c r="O922" s="32">
        <f t="shared" si="56"/>
        <v>75986.912897016358</v>
      </c>
      <c r="P922" s="32">
        <f t="shared" si="57"/>
        <v>76724.463318476206</v>
      </c>
      <c r="Q922" s="74"/>
    </row>
    <row r="923" spans="1:17" ht="15.6" customHeight="1">
      <c r="A923" s="36">
        <v>13</v>
      </c>
      <c r="B923" s="1">
        <v>9</v>
      </c>
      <c r="C923" s="36">
        <v>5</v>
      </c>
      <c r="D923" s="36" t="str">
        <f t="shared" si="58"/>
        <v>0326</v>
      </c>
      <c r="E923" s="36">
        <v>326</v>
      </c>
      <c r="F923" s="1" t="s">
        <v>609</v>
      </c>
      <c r="G923" s="1" t="s">
        <v>657</v>
      </c>
      <c r="H923" s="12">
        <v>27457554.52</v>
      </c>
      <c r="I923" s="12">
        <v>28450525.98</v>
      </c>
      <c r="J923" s="12">
        <v>29138267</v>
      </c>
      <c r="K923" s="31">
        <v>30501942.75</v>
      </c>
      <c r="L923" s="31">
        <v>31756045.07</v>
      </c>
      <c r="M923" s="31">
        <v>32207894.350000001</v>
      </c>
      <c r="N923" s="31">
        <v>32274546</v>
      </c>
      <c r="O923" s="31">
        <f t="shared" si="56"/>
        <v>32936717.579999998</v>
      </c>
      <c r="P923" s="31">
        <f t="shared" si="57"/>
        <v>33142028.260000002</v>
      </c>
      <c r="Q923" s="74"/>
    </row>
    <row r="924" spans="1:17" ht="15.6" customHeight="1">
      <c r="A924" s="36">
        <v>12</v>
      </c>
      <c r="B924" s="1">
        <v>8</v>
      </c>
      <c r="C924" s="36">
        <v>4</v>
      </c>
      <c r="D924" s="36" t="str">
        <f t="shared" si="58"/>
        <v>0326</v>
      </c>
      <c r="E924" s="36">
        <v>326</v>
      </c>
      <c r="F924" s="1" t="s">
        <v>609</v>
      </c>
      <c r="G924" s="1" t="s">
        <v>970</v>
      </c>
      <c r="H924" s="12">
        <v>360.5</v>
      </c>
      <c r="I924" s="12">
        <v>360.4</v>
      </c>
      <c r="J924" s="12">
        <v>363.9</v>
      </c>
      <c r="K924" s="31">
        <v>343.9</v>
      </c>
      <c r="L924" s="31">
        <v>368.19200000000001</v>
      </c>
      <c r="M924" s="31">
        <v>364.8</v>
      </c>
      <c r="N924" s="31">
        <v>345</v>
      </c>
      <c r="O924" s="31">
        <f t="shared" si="56"/>
        <v>368.40000000000003</v>
      </c>
      <c r="P924" s="31">
        <f t="shared" si="57"/>
        <v>370.95999999999702</v>
      </c>
      <c r="Q924" s="74"/>
    </row>
    <row r="925" spans="1:17" s="10" customFormat="1" ht="21" customHeight="1">
      <c r="A925" s="36">
        <v>14</v>
      </c>
      <c r="B925" s="21">
        <v>10</v>
      </c>
      <c r="C925" s="35">
        <v>6</v>
      </c>
      <c r="D925" s="35" t="str">
        <f t="shared" si="58"/>
        <v>0326</v>
      </c>
      <c r="E925" s="35">
        <v>326</v>
      </c>
      <c r="F925" s="21" t="s">
        <v>609</v>
      </c>
      <c r="G925" s="21" t="s">
        <v>653</v>
      </c>
      <c r="H925" s="13">
        <v>76165.199778085997</v>
      </c>
      <c r="I925" s="13">
        <v>78941.526026637075</v>
      </c>
      <c r="J925" s="13">
        <v>80072.181918109374</v>
      </c>
      <c r="K925" s="32">
        <v>88694.221430648453</v>
      </c>
      <c r="L925" s="32">
        <v>86248.60146336694</v>
      </c>
      <c r="M925" s="32">
        <v>88289.184073464916</v>
      </c>
      <c r="N925" s="32">
        <v>93549.408695652179</v>
      </c>
      <c r="O925" s="32">
        <f t="shared" si="56"/>
        <v>89404.770846905521</v>
      </c>
      <c r="P925" s="32">
        <f t="shared" si="57"/>
        <v>89341.2450398972</v>
      </c>
      <c r="Q925" s="74"/>
    </row>
    <row r="926" spans="1:17" ht="15.6" customHeight="1">
      <c r="A926" s="36">
        <v>13</v>
      </c>
      <c r="B926" s="1">
        <v>9</v>
      </c>
      <c r="C926" s="36">
        <v>5</v>
      </c>
      <c r="D926" s="36" t="str">
        <f t="shared" si="58"/>
        <v>0327</v>
      </c>
      <c r="E926" s="36">
        <v>327</v>
      </c>
      <c r="F926" s="1" t="s">
        <v>611</v>
      </c>
      <c r="G926" s="1" t="s">
        <v>657</v>
      </c>
      <c r="H926" s="12">
        <v>746878</v>
      </c>
      <c r="I926" s="12">
        <v>798562</v>
      </c>
      <c r="J926" s="12">
        <v>819418</v>
      </c>
      <c r="K926" s="31">
        <v>855405</v>
      </c>
      <c r="L926" s="31">
        <v>892259</v>
      </c>
      <c r="M926" s="31">
        <v>956020.39</v>
      </c>
      <c r="N926" s="31">
        <v>910672.71</v>
      </c>
      <c r="O926" s="31">
        <f t="shared" si="56"/>
        <v>1070613.76</v>
      </c>
      <c r="P926" s="31">
        <f t="shared" si="57"/>
        <v>0</v>
      </c>
      <c r="Q926" s="74"/>
    </row>
    <row r="927" spans="1:17" ht="15.6" customHeight="1">
      <c r="A927" s="36">
        <v>12</v>
      </c>
      <c r="B927" s="1">
        <v>8</v>
      </c>
      <c r="C927" s="36">
        <v>4</v>
      </c>
      <c r="D927" s="36" t="str">
        <f t="shared" si="58"/>
        <v>0327</v>
      </c>
      <c r="E927" s="36">
        <v>327</v>
      </c>
      <c r="F927" s="1" t="s">
        <v>611</v>
      </c>
      <c r="G927" s="1" t="s">
        <v>970</v>
      </c>
      <c r="H927" s="12">
        <v>11.9</v>
      </c>
      <c r="I927" s="12">
        <v>11.9</v>
      </c>
      <c r="J927" s="12">
        <v>12.4</v>
      </c>
      <c r="K927" s="31">
        <v>14.4</v>
      </c>
      <c r="L927" s="31">
        <v>14.7</v>
      </c>
      <c r="M927" s="31">
        <v>14.6</v>
      </c>
      <c r="N927" s="31">
        <v>15.5</v>
      </c>
      <c r="O927" s="31">
        <f t="shared" si="56"/>
        <v>16.399999999999999</v>
      </c>
      <c r="P927" s="31">
        <f t="shared" si="57"/>
        <v>16.600000000000009</v>
      </c>
      <c r="Q927" s="74"/>
    </row>
    <row r="928" spans="1:17" s="10" customFormat="1" ht="21" customHeight="1">
      <c r="A928" s="36">
        <v>14</v>
      </c>
      <c r="B928" s="21">
        <v>10</v>
      </c>
      <c r="C928" s="35">
        <v>6</v>
      </c>
      <c r="D928" s="35" t="str">
        <f t="shared" si="58"/>
        <v>0327</v>
      </c>
      <c r="E928" s="35">
        <v>327</v>
      </c>
      <c r="F928" s="21" t="s">
        <v>611</v>
      </c>
      <c r="G928" s="21" t="s">
        <v>653</v>
      </c>
      <c r="H928" s="13">
        <v>62762.857142857138</v>
      </c>
      <c r="I928" s="13">
        <v>67106.05042016806</v>
      </c>
      <c r="J928" s="13">
        <v>66082.096774193546</v>
      </c>
      <c r="K928" s="32">
        <v>59403.125</v>
      </c>
      <c r="L928" s="32">
        <v>60697.891156462589</v>
      </c>
      <c r="M928" s="32">
        <v>65480.848630136992</v>
      </c>
      <c r="N928" s="32">
        <v>58753.078064516129</v>
      </c>
      <c r="O928" s="32">
        <f t="shared" si="56"/>
        <v>65281.326829268299</v>
      </c>
      <c r="P928" s="32">
        <f t="shared" si="57"/>
        <v>0</v>
      </c>
      <c r="Q928" s="74"/>
    </row>
    <row r="929" spans="1:17" ht="15.6" customHeight="1">
      <c r="A929" s="36">
        <v>13</v>
      </c>
      <c r="B929" s="1">
        <v>9</v>
      </c>
      <c r="C929" s="36">
        <v>5</v>
      </c>
      <c r="D929" s="36" t="str">
        <f t="shared" si="58"/>
        <v>0330</v>
      </c>
      <c r="E929" s="36">
        <v>330</v>
      </c>
      <c r="F929" s="1" t="s">
        <v>613</v>
      </c>
      <c r="G929" s="1" t="s">
        <v>657</v>
      </c>
      <c r="H929" s="12">
        <v>18480494</v>
      </c>
      <c r="I929" s="12">
        <v>17935605</v>
      </c>
      <c r="J929" s="12">
        <v>19118385.989999998</v>
      </c>
      <c r="K929" s="31">
        <v>18872764</v>
      </c>
      <c r="L929" s="31">
        <v>18573716.509999998</v>
      </c>
      <c r="M929" s="31">
        <v>19115142.680000003</v>
      </c>
      <c r="N929" s="31">
        <v>19906740.390000001</v>
      </c>
      <c r="O929" s="31">
        <f t="shared" si="56"/>
        <v>19100860.649999999</v>
      </c>
      <c r="P929" s="31">
        <f t="shared" si="57"/>
        <v>20543337.830000002</v>
      </c>
      <c r="Q929" s="74"/>
    </row>
    <row r="930" spans="1:17" ht="15.6" customHeight="1">
      <c r="A930" s="36">
        <v>12</v>
      </c>
      <c r="B930" s="1">
        <v>8</v>
      </c>
      <c r="C930" s="36">
        <v>4</v>
      </c>
      <c r="D930" s="36" t="str">
        <f t="shared" si="58"/>
        <v>0330</v>
      </c>
      <c r="E930" s="36">
        <v>330</v>
      </c>
      <c r="F930" s="1" t="s">
        <v>613</v>
      </c>
      <c r="G930" s="1" t="s">
        <v>970</v>
      </c>
      <c r="H930" s="12">
        <v>196.7</v>
      </c>
      <c r="I930" s="12">
        <v>197</v>
      </c>
      <c r="J930" s="12">
        <v>191.4</v>
      </c>
      <c r="K930" s="31">
        <v>185.66000000000003</v>
      </c>
      <c r="L930" s="31">
        <v>184.13</v>
      </c>
      <c r="M930" s="31">
        <v>180.4</v>
      </c>
      <c r="N930" s="31">
        <v>179.5</v>
      </c>
      <c r="O930" s="31">
        <f t="shared" si="56"/>
        <v>167.3</v>
      </c>
      <c r="P930" s="31">
        <f t="shared" si="57"/>
        <v>151.05300000000071</v>
      </c>
      <c r="Q930" s="74"/>
    </row>
    <row r="931" spans="1:17" s="10" customFormat="1" ht="21" customHeight="1">
      <c r="A931" s="36">
        <v>14</v>
      </c>
      <c r="B931" s="21">
        <v>10</v>
      </c>
      <c r="C931" s="35">
        <v>6</v>
      </c>
      <c r="D931" s="35" t="str">
        <f t="shared" si="58"/>
        <v>0330</v>
      </c>
      <c r="E931" s="35">
        <v>330</v>
      </c>
      <c r="F931" s="21" t="s">
        <v>613</v>
      </c>
      <c r="G931" s="21" t="s">
        <v>653</v>
      </c>
      <c r="H931" s="13">
        <v>93952.689374682261</v>
      </c>
      <c r="I931" s="13">
        <v>91043.680203045689</v>
      </c>
      <c r="J931" s="13">
        <v>99887.07413793102</v>
      </c>
      <c r="K931" s="32">
        <v>101652.28913066896</v>
      </c>
      <c r="L931" s="32">
        <v>100872.8426111986</v>
      </c>
      <c r="M931" s="32">
        <v>105959.77095343682</v>
      </c>
      <c r="N931" s="32">
        <v>110901.06066852369</v>
      </c>
      <c r="O931" s="32">
        <f t="shared" si="56"/>
        <v>114171.31291093842</v>
      </c>
      <c r="P931" s="32">
        <f t="shared" si="57"/>
        <v>136000.85949964519</v>
      </c>
      <c r="Q931" s="74"/>
    </row>
    <row r="932" spans="1:17" ht="15.6" customHeight="1">
      <c r="A932" s="36">
        <v>13</v>
      </c>
      <c r="B932" s="1">
        <v>9</v>
      </c>
      <c r="C932" s="36">
        <v>5</v>
      </c>
      <c r="D932" s="36" t="str">
        <f t="shared" si="58"/>
        <v>0331</v>
      </c>
      <c r="E932" s="36">
        <v>331</v>
      </c>
      <c r="F932" s="1" t="s">
        <v>615</v>
      </c>
      <c r="G932" s="1" t="s">
        <v>657</v>
      </c>
      <c r="H932" s="12">
        <v>8106319</v>
      </c>
      <c r="I932" s="12">
        <v>8314058</v>
      </c>
      <c r="J932" s="12">
        <v>8671744</v>
      </c>
      <c r="K932" s="31">
        <v>8903921</v>
      </c>
      <c r="L932" s="31">
        <v>9065611</v>
      </c>
      <c r="M932" s="31">
        <v>9460609</v>
      </c>
      <c r="N932" s="31">
        <v>9584069</v>
      </c>
      <c r="O932" s="31">
        <f t="shared" si="56"/>
        <v>9854370</v>
      </c>
      <c r="P932" s="31">
        <f t="shared" si="57"/>
        <v>10112022</v>
      </c>
      <c r="Q932" s="74"/>
    </row>
    <row r="933" spans="1:17" ht="15.6" customHeight="1">
      <c r="A933" s="36">
        <v>12</v>
      </c>
      <c r="B933" s="1">
        <v>8</v>
      </c>
      <c r="C933" s="36">
        <v>4</v>
      </c>
      <c r="D933" s="36" t="str">
        <f t="shared" si="58"/>
        <v>0331</v>
      </c>
      <c r="E933" s="36">
        <v>331</v>
      </c>
      <c r="F933" s="1" t="s">
        <v>615</v>
      </c>
      <c r="G933" s="1" t="s">
        <v>970</v>
      </c>
      <c r="H933" s="12">
        <v>108.7</v>
      </c>
      <c r="I933" s="12">
        <v>110.6</v>
      </c>
      <c r="J933" s="12">
        <v>106.666</v>
      </c>
      <c r="K933" s="31">
        <v>118.7</v>
      </c>
      <c r="L933" s="31">
        <v>112</v>
      </c>
      <c r="M933" s="31">
        <v>113.6</v>
      </c>
      <c r="N933" s="31">
        <v>117.4</v>
      </c>
      <c r="O933" s="31">
        <f t="shared" si="56"/>
        <v>115.3</v>
      </c>
      <c r="P933" s="31">
        <f t="shared" si="57"/>
        <v>120.91200000000011</v>
      </c>
      <c r="Q933" s="74"/>
    </row>
    <row r="934" spans="1:17" s="10" customFormat="1" ht="21" customHeight="1">
      <c r="A934" s="36">
        <v>14</v>
      </c>
      <c r="B934" s="21">
        <v>10</v>
      </c>
      <c r="C934" s="35">
        <v>6</v>
      </c>
      <c r="D934" s="35" t="str">
        <f t="shared" si="58"/>
        <v>0331</v>
      </c>
      <c r="E934" s="35">
        <v>331</v>
      </c>
      <c r="F934" s="21" t="s">
        <v>615</v>
      </c>
      <c r="G934" s="21" t="s">
        <v>653</v>
      </c>
      <c r="H934" s="13">
        <v>74575.151793928235</v>
      </c>
      <c r="I934" s="13">
        <v>75172.314647377949</v>
      </c>
      <c r="J934" s="13">
        <v>81298.108113175709</v>
      </c>
      <c r="K934" s="32">
        <v>75011.971356360576</v>
      </c>
      <c r="L934" s="32">
        <v>80942.955357142855</v>
      </c>
      <c r="M934" s="32">
        <v>83280.008802816912</v>
      </c>
      <c r="N934" s="32">
        <v>81636.022146507661</v>
      </c>
      <c r="O934" s="32">
        <f t="shared" si="56"/>
        <v>85467.215958369474</v>
      </c>
      <c r="P934" s="32">
        <f t="shared" si="57"/>
        <v>83631.252481143238</v>
      </c>
      <c r="Q934" s="74"/>
    </row>
    <row r="935" spans="1:17" ht="15.6" customHeight="1">
      <c r="A935" s="36">
        <v>13</v>
      </c>
      <c r="B935" s="1">
        <v>9</v>
      </c>
      <c r="C935" s="36">
        <v>5</v>
      </c>
      <c r="D935" s="36" t="str">
        <f t="shared" si="58"/>
        <v>0335</v>
      </c>
      <c r="E935" s="36">
        <v>335</v>
      </c>
      <c r="F935" s="1" t="s">
        <v>617</v>
      </c>
      <c r="G935" s="1" t="s">
        <v>657</v>
      </c>
      <c r="H935" s="12">
        <v>19994957.470000003</v>
      </c>
      <c r="I935" s="12">
        <v>20893932.969999999</v>
      </c>
      <c r="J935" s="12">
        <v>21778941.749999996</v>
      </c>
      <c r="K935" s="31">
        <v>22705299.989999998</v>
      </c>
      <c r="L935" s="31">
        <v>23371335</v>
      </c>
      <c r="M935" s="31">
        <v>24123358</v>
      </c>
      <c r="N935" s="31">
        <v>24115421</v>
      </c>
      <c r="O935" s="31">
        <f t="shared" si="56"/>
        <v>24539155.370000001</v>
      </c>
      <c r="P935" s="31">
        <f t="shared" si="57"/>
        <v>26120731</v>
      </c>
      <c r="Q935" s="74"/>
    </row>
    <row r="936" spans="1:17" ht="15.6" customHeight="1">
      <c r="A936" s="36">
        <v>12</v>
      </c>
      <c r="B936" s="1">
        <v>8</v>
      </c>
      <c r="C936" s="36">
        <v>4</v>
      </c>
      <c r="D936" s="36" t="str">
        <f t="shared" si="58"/>
        <v>0335</v>
      </c>
      <c r="E936" s="36">
        <v>335</v>
      </c>
      <c r="F936" s="1" t="s">
        <v>617</v>
      </c>
      <c r="G936" s="1" t="s">
        <v>970</v>
      </c>
      <c r="H936" s="12">
        <v>232.3</v>
      </c>
      <c r="I936" s="12">
        <v>235.4</v>
      </c>
      <c r="J936" s="12">
        <v>234.9</v>
      </c>
      <c r="K936" s="31">
        <v>235.5</v>
      </c>
      <c r="L936" s="31">
        <v>243.4</v>
      </c>
      <c r="M936" s="31">
        <v>242.1</v>
      </c>
      <c r="N936" s="31">
        <v>242.5</v>
      </c>
      <c r="O936" s="31">
        <f t="shared" si="56"/>
        <v>235.3</v>
      </c>
      <c r="P936" s="31">
        <f t="shared" si="57"/>
        <v>240.11699999999828</v>
      </c>
      <c r="Q936" s="74"/>
    </row>
    <row r="937" spans="1:17" s="10" customFormat="1" ht="21" customHeight="1">
      <c r="A937" s="36">
        <v>14</v>
      </c>
      <c r="B937" s="21">
        <v>10</v>
      </c>
      <c r="C937" s="35">
        <v>6</v>
      </c>
      <c r="D937" s="35" t="str">
        <f t="shared" si="58"/>
        <v>0335</v>
      </c>
      <c r="E937" s="35">
        <v>335</v>
      </c>
      <c r="F937" s="21" t="s">
        <v>617</v>
      </c>
      <c r="G937" s="21" t="s">
        <v>653</v>
      </c>
      <c r="H937" s="13">
        <v>86073.859104606119</v>
      </c>
      <c r="I937" s="13">
        <v>88759.273449447748</v>
      </c>
      <c r="J937" s="13">
        <v>92715.801404853104</v>
      </c>
      <c r="K937" s="32">
        <v>96413.163439490439</v>
      </c>
      <c r="L937" s="32">
        <v>96020.275267050121</v>
      </c>
      <c r="M937" s="32">
        <v>99642.123089632383</v>
      </c>
      <c r="N937" s="32">
        <v>99445.035051546394</v>
      </c>
      <c r="O937" s="32">
        <f t="shared" si="56"/>
        <v>104288.80310242243</v>
      </c>
      <c r="P937" s="32">
        <f t="shared" si="57"/>
        <v>108783.34728486607</v>
      </c>
      <c r="Q937" s="74"/>
    </row>
    <row r="938" spans="1:17" ht="15.6" customHeight="1">
      <c r="A938" s="36">
        <v>13</v>
      </c>
      <c r="B938" s="1">
        <v>9</v>
      </c>
      <c r="C938" s="36">
        <v>5</v>
      </c>
      <c r="D938" s="36" t="str">
        <f t="shared" si="58"/>
        <v>0336</v>
      </c>
      <c r="E938" s="36">
        <v>336</v>
      </c>
      <c r="F938" s="1" t="s">
        <v>619</v>
      </c>
      <c r="G938" s="1" t="s">
        <v>657</v>
      </c>
      <c r="H938" s="12">
        <v>33321360.890000001</v>
      </c>
      <c r="I938" s="12">
        <v>33278365.010000002</v>
      </c>
      <c r="J938" s="12">
        <v>34109340.870000005</v>
      </c>
      <c r="K938" s="31">
        <v>35556394.689999998</v>
      </c>
      <c r="L938" s="31">
        <v>35817692.655999988</v>
      </c>
      <c r="M938" s="31">
        <v>36178090</v>
      </c>
      <c r="N938" s="31">
        <v>40726588</v>
      </c>
      <c r="O938" s="31">
        <f t="shared" si="56"/>
        <v>40066377</v>
      </c>
      <c r="P938" s="31">
        <f t="shared" si="57"/>
        <v>38834176.609999999</v>
      </c>
      <c r="Q938" s="74"/>
    </row>
    <row r="939" spans="1:17" ht="15.6" customHeight="1">
      <c r="A939" s="36">
        <v>12</v>
      </c>
      <c r="B939" s="1">
        <v>8</v>
      </c>
      <c r="C939" s="36">
        <v>4</v>
      </c>
      <c r="D939" s="36" t="str">
        <f t="shared" si="58"/>
        <v>0336</v>
      </c>
      <c r="E939" s="36">
        <v>336</v>
      </c>
      <c r="F939" s="1" t="s">
        <v>619</v>
      </c>
      <c r="G939" s="1" t="s">
        <v>970</v>
      </c>
      <c r="H939" s="12">
        <v>416.3</v>
      </c>
      <c r="I939" s="12">
        <v>422.2</v>
      </c>
      <c r="J939" s="12">
        <v>423.2</v>
      </c>
      <c r="K939" s="31">
        <v>440.6</v>
      </c>
      <c r="L939" s="31">
        <v>432.9</v>
      </c>
      <c r="M939" s="31">
        <v>450.4</v>
      </c>
      <c r="N939" s="31">
        <v>426.5</v>
      </c>
      <c r="O939" s="31">
        <f t="shared" si="56"/>
        <v>457.8</v>
      </c>
      <c r="P939" s="31">
        <f t="shared" si="57"/>
        <v>454.33699999999686</v>
      </c>
      <c r="Q939" s="74"/>
    </row>
    <row r="940" spans="1:17" s="10" customFormat="1" ht="21" customHeight="1">
      <c r="A940" s="36">
        <v>14</v>
      </c>
      <c r="B940" s="21">
        <v>10</v>
      </c>
      <c r="C940" s="35">
        <v>6</v>
      </c>
      <c r="D940" s="35" t="str">
        <f t="shared" si="58"/>
        <v>0336</v>
      </c>
      <c r="E940" s="35">
        <v>336</v>
      </c>
      <c r="F940" s="21" t="s">
        <v>619</v>
      </c>
      <c r="G940" s="21" t="s">
        <v>653</v>
      </c>
      <c r="H940" s="13">
        <v>80041.702834494354</v>
      </c>
      <c r="I940" s="13">
        <v>78821.328777830422</v>
      </c>
      <c r="J940" s="13">
        <v>80598.63154536864</v>
      </c>
      <c r="K940" s="32">
        <v>80699.942555605987</v>
      </c>
      <c r="L940" s="32">
        <v>82738.952774312755</v>
      </c>
      <c r="M940" s="32">
        <v>80324.356127886334</v>
      </c>
      <c r="N940" s="32">
        <v>95490.241500586169</v>
      </c>
      <c r="O940" s="32">
        <f t="shared" si="56"/>
        <v>87519.39056356487</v>
      </c>
      <c r="P940" s="32">
        <f t="shared" si="57"/>
        <v>85474.387095922779</v>
      </c>
      <c r="Q940" s="74"/>
    </row>
    <row r="941" spans="1:17" ht="15.6" customHeight="1">
      <c r="A941" s="36">
        <v>13</v>
      </c>
      <c r="B941" s="1">
        <v>9</v>
      </c>
      <c r="C941" s="36">
        <v>5</v>
      </c>
      <c r="D941" s="36" t="str">
        <f t="shared" si="58"/>
        <v>0337</v>
      </c>
      <c r="E941" s="36">
        <v>337</v>
      </c>
      <c r="F941" s="1" t="s">
        <v>621</v>
      </c>
      <c r="G941" s="1" t="s">
        <v>657</v>
      </c>
      <c r="H941" s="12">
        <v>623618</v>
      </c>
      <c r="I941" s="12">
        <v>641044</v>
      </c>
      <c r="J941" s="12">
        <v>671541</v>
      </c>
      <c r="K941" s="31">
        <v>782847</v>
      </c>
      <c r="L941" s="31">
        <v>767695.15</v>
      </c>
      <c r="M941" s="31">
        <v>825546.13</v>
      </c>
      <c r="N941" s="31">
        <v>827852.7</v>
      </c>
      <c r="O941" s="31">
        <f t="shared" si="56"/>
        <v>867926.74</v>
      </c>
      <c r="P941" s="31">
        <f t="shared" si="57"/>
        <v>879730.67</v>
      </c>
      <c r="Q941" s="74"/>
    </row>
    <row r="942" spans="1:17" ht="15.6" customHeight="1">
      <c r="A942" s="36">
        <v>12</v>
      </c>
      <c r="B942" s="1">
        <v>8</v>
      </c>
      <c r="C942" s="36">
        <v>4</v>
      </c>
      <c r="D942" s="36" t="str">
        <f t="shared" si="58"/>
        <v>0337</v>
      </c>
      <c r="E942" s="36">
        <v>337</v>
      </c>
      <c r="F942" s="1" t="s">
        <v>621</v>
      </c>
      <c r="G942" s="1" t="s">
        <v>970</v>
      </c>
      <c r="H942" s="12">
        <v>7.1</v>
      </c>
      <c r="I942" s="12">
        <v>9.0990000000000002</v>
      </c>
      <c r="J942" s="12">
        <v>11.3</v>
      </c>
      <c r="K942" s="31">
        <v>12.7</v>
      </c>
      <c r="L942" s="31">
        <v>12.6</v>
      </c>
      <c r="M942" s="31">
        <v>12.4</v>
      </c>
      <c r="N942" s="31">
        <v>12.6</v>
      </c>
      <c r="O942" s="31">
        <f t="shared" si="56"/>
        <v>12.6</v>
      </c>
      <c r="P942" s="31">
        <f t="shared" si="57"/>
        <v>14.490000000000009</v>
      </c>
      <c r="Q942" s="74"/>
    </row>
    <row r="943" spans="1:17" s="10" customFormat="1" ht="21" customHeight="1">
      <c r="A943" s="36">
        <v>14</v>
      </c>
      <c r="B943" s="21">
        <v>10</v>
      </c>
      <c r="C943" s="35">
        <v>6</v>
      </c>
      <c r="D943" s="35" t="str">
        <f t="shared" si="58"/>
        <v>0337</v>
      </c>
      <c r="E943" s="35">
        <v>337</v>
      </c>
      <c r="F943" s="21" t="s">
        <v>621</v>
      </c>
      <c r="G943" s="21" t="s">
        <v>653</v>
      </c>
      <c r="H943" s="13">
        <v>87833.521126760563</v>
      </c>
      <c r="I943" s="13">
        <v>70452.137597538196</v>
      </c>
      <c r="J943" s="13">
        <v>59428.407079646015</v>
      </c>
      <c r="K943" s="32">
        <v>61641.496062992126</v>
      </c>
      <c r="L943" s="32">
        <v>60928.186507936509</v>
      </c>
      <c r="M943" s="32">
        <v>66576.300806451618</v>
      </c>
      <c r="N943" s="32">
        <v>65702.595238095237</v>
      </c>
      <c r="O943" s="32">
        <f t="shared" si="56"/>
        <v>68883.074603174609</v>
      </c>
      <c r="P943" s="32">
        <f t="shared" si="57"/>
        <v>60712.951690821217</v>
      </c>
      <c r="Q943" s="74"/>
    </row>
    <row r="944" spans="1:17" ht="15.6" customHeight="1">
      <c r="A944" s="36">
        <v>13</v>
      </c>
      <c r="B944" s="1">
        <v>9</v>
      </c>
      <c r="C944" s="36">
        <v>5</v>
      </c>
      <c r="D944" s="36" t="str">
        <f t="shared" si="58"/>
        <v>0780</v>
      </c>
      <c r="E944" s="36">
        <v>780</v>
      </c>
      <c r="F944" s="1" t="s">
        <v>623</v>
      </c>
      <c r="G944" s="1" t="s">
        <v>657</v>
      </c>
      <c r="H944" s="12">
        <v>18794243.73</v>
      </c>
      <c r="I944" s="12">
        <v>19205539.920000002</v>
      </c>
      <c r="J944" s="12">
        <v>20636760.609999999</v>
      </c>
      <c r="K944" s="31">
        <v>20517696.66</v>
      </c>
      <c r="L944" s="31">
        <v>20601181.25</v>
      </c>
      <c r="M944" s="31">
        <v>20859789</v>
      </c>
      <c r="N944" s="31">
        <v>22051296.460000001</v>
      </c>
      <c r="O944" s="31">
        <f t="shared" si="56"/>
        <v>23617542.210000001</v>
      </c>
      <c r="P944" s="31">
        <f t="shared" si="57"/>
        <v>25281532</v>
      </c>
      <c r="Q944" s="74"/>
    </row>
    <row r="945" spans="1:17" ht="15.6" customHeight="1">
      <c r="A945" s="36">
        <v>12</v>
      </c>
      <c r="B945" s="1">
        <v>8</v>
      </c>
      <c r="C945" s="36">
        <v>4</v>
      </c>
      <c r="D945" s="36" t="str">
        <f t="shared" si="58"/>
        <v>0780</v>
      </c>
      <c r="E945" s="36">
        <v>780</v>
      </c>
      <c r="F945" s="1" t="s">
        <v>623</v>
      </c>
      <c r="G945" s="1" t="s">
        <v>970</v>
      </c>
      <c r="H945" s="12">
        <v>241.3</v>
      </c>
      <c r="I945" s="12">
        <v>238.5</v>
      </c>
      <c r="J945" s="12">
        <v>253.8</v>
      </c>
      <c r="K945" s="31">
        <v>248.7</v>
      </c>
      <c r="L945" s="31">
        <v>248.6</v>
      </c>
      <c r="M945" s="31">
        <v>242</v>
      </c>
      <c r="N945" s="31">
        <v>246.2</v>
      </c>
      <c r="O945" s="31">
        <f t="shared" si="56"/>
        <v>249</v>
      </c>
      <c r="P945" s="31">
        <f t="shared" si="57"/>
        <v>261.34699999999879</v>
      </c>
      <c r="Q945" s="74"/>
    </row>
    <row r="946" spans="1:17" s="10" customFormat="1" ht="21" customHeight="1">
      <c r="A946" s="36">
        <v>14</v>
      </c>
      <c r="B946" s="21">
        <v>10</v>
      </c>
      <c r="C946" s="35">
        <v>6</v>
      </c>
      <c r="D946" s="35" t="str">
        <f t="shared" si="58"/>
        <v>0780</v>
      </c>
      <c r="E946" s="35">
        <v>780</v>
      </c>
      <c r="F946" s="21" t="s">
        <v>623</v>
      </c>
      <c r="G946" s="21" t="s">
        <v>653</v>
      </c>
      <c r="H946" s="13">
        <v>77887.45847492748</v>
      </c>
      <c r="I946" s="13">
        <v>80526.372830188688</v>
      </c>
      <c r="J946" s="13">
        <v>81311.113514578406</v>
      </c>
      <c r="K946" s="32">
        <v>82499.785524728592</v>
      </c>
      <c r="L946" s="32">
        <v>82868.790225261473</v>
      </c>
      <c r="M946" s="32">
        <v>86197.475206611576</v>
      </c>
      <c r="N946" s="32">
        <v>89566.598131600331</v>
      </c>
      <c r="O946" s="32">
        <f t="shared" si="56"/>
        <v>94849.567108433737</v>
      </c>
      <c r="P946" s="32">
        <f t="shared" si="57"/>
        <v>96735.497250781977</v>
      </c>
      <c r="Q946" s="74"/>
    </row>
    <row r="947" spans="1:17" ht="15.6" customHeight="1">
      <c r="A947" s="36">
        <v>13</v>
      </c>
      <c r="B947" s="1">
        <v>9</v>
      </c>
      <c r="C947" s="36">
        <v>5</v>
      </c>
      <c r="D947" s="36" t="str">
        <f t="shared" si="58"/>
        <v>0885</v>
      </c>
      <c r="E947" s="36">
        <v>885</v>
      </c>
      <c r="F947" s="1" t="s">
        <v>999</v>
      </c>
      <c r="G947" s="1" t="s">
        <v>657</v>
      </c>
      <c r="H947" s="12">
        <v>9092041</v>
      </c>
      <c r="I947" s="12">
        <v>9353064</v>
      </c>
      <c r="J947" s="12">
        <v>9501520</v>
      </c>
      <c r="K947" s="31">
        <v>9696899</v>
      </c>
      <c r="L947" s="31">
        <v>9887539</v>
      </c>
      <c r="M947" s="31">
        <v>10192769</v>
      </c>
      <c r="N947" s="31">
        <v>10139320</v>
      </c>
      <c r="O947" s="31">
        <f t="shared" si="56"/>
        <v>11140817</v>
      </c>
      <c r="P947" s="31">
        <f t="shared" si="57"/>
        <v>11584396</v>
      </c>
      <c r="Q947" s="74"/>
    </row>
    <row r="948" spans="1:17" ht="15.6" customHeight="1">
      <c r="A948" s="36">
        <v>12</v>
      </c>
      <c r="B948" s="1">
        <v>8</v>
      </c>
      <c r="C948" s="36">
        <v>4</v>
      </c>
      <c r="D948" s="36" t="str">
        <f t="shared" si="58"/>
        <v>0885</v>
      </c>
      <c r="E948" s="36">
        <v>885</v>
      </c>
      <c r="F948" s="1" t="s">
        <v>999</v>
      </c>
      <c r="G948" s="1" t="s">
        <v>970</v>
      </c>
      <c r="H948" s="12">
        <v>109.2</v>
      </c>
      <c r="I948" s="12">
        <v>111.8</v>
      </c>
      <c r="J948" s="12">
        <v>113.2</v>
      </c>
      <c r="K948" s="31">
        <v>113.9</v>
      </c>
      <c r="L948" s="31">
        <v>113.2</v>
      </c>
      <c r="M948" s="31">
        <v>113.8</v>
      </c>
      <c r="N948" s="31">
        <v>106</v>
      </c>
      <c r="O948" s="31">
        <f t="shared" si="56"/>
        <v>114.7</v>
      </c>
      <c r="P948" s="31">
        <f t="shared" si="57"/>
        <v>107.34899999999988</v>
      </c>
      <c r="Q948" s="74"/>
    </row>
    <row r="949" spans="1:17" s="10" customFormat="1" ht="21" customHeight="1">
      <c r="A949" s="36">
        <v>14</v>
      </c>
      <c r="B949" s="21">
        <v>10</v>
      </c>
      <c r="C949" s="35">
        <v>6</v>
      </c>
      <c r="D949" s="35" t="str">
        <f t="shared" si="58"/>
        <v>0885</v>
      </c>
      <c r="E949" s="35">
        <v>885</v>
      </c>
      <c r="F949" s="21" t="s">
        <v>999</v>
      </c>
      <c r="G949" s="21" t="s">
        <v>653</v>
      </c>
      <c r="H949" s="13">
        <v>83260.448717948719</v>
      </c>
      <c r="I949" s="13">
        <v>83658.890876565303</v>
      </c>
      <c r="J949" s="13">
        <v>83935.689045936393</v>
      </c>
      <c r="K949" s="32">
        <v>85135.197541703237</v>
      </c>
      <c r="L949" s="32">
        <v>87345.750883392218</v>
      </c>
      <c r="M949" s="32">
        <v>89567.390158172231</v>
      </c>
      <c r="N949" s="32">
        <v>95653.962264150949</v>
      </c>
      <c r="O949" s="32">
        <f t="shared" si="56"/>
        <v>97130.052310374886</v>
      </c>
      <c r="P949" s="32">
        <f t="shared" si="57"/>
        <v>107913.40394414493</v>
      </c>
      <c r="Q949" s="74"/>
    </row>
    <row r="950" spans="1:17" ht="15.6" customHeight="1">
      <c r="A950" s="36">
        <v>13</v>
      </c>
      <c r="B950" s="1">
        <v>9</v>
      </c>
      <c r="C950" s="36">
        <v>5</v>
      </c>
      <c r="D950" s="36" t="str">
        <f t="shared" si="58"/>
        <v>0340</v>
      </c>
      <c r="E950" s="36">
        <v>340</v>
      </c>
      <c r="F950" s="1" t="s">
        <v>627</v>
      </c>
      <c r="G950" s="1" t="s">
        <v>657</v>
      </c>
      <c r="H950" s="12">
        <v>1077884</v>
      </c>
      <c r="I950" s="12">
        <v>1133904</v>
      </c>
      <c r="J950" s="12">
        <v>1178785</v>
      </c>
      <c r="K950" s="31">
        <v>1171650</v>
      </c>
      <c r="L950" s="31">
        <v>1103189</v>
      </c>
      <c r="M950" s="31">
        <v>1137608.17</v>
      </c>
      <c r="N950" s="31">
        <v>1192997.68</v>
      </c>
      <c r="O950" s="31">
        <f t="shared" si="56"/>
        <v>1206987.5899999999</v>
      </c>
      <c r="P950" s="31">
        <f t="shared" si="57"/>
        <v>0</v>
      </c>
      <c r="Q950" s="74"/>
    </row>
    <row r="951" spans="1:17" ht="15.6" customHeight="1">
      <c r="A951" s="36">
        <v>12</v>
      </c>
      <c r="B951" s="1">
        <v>8</v>
      </c>
      <c r="C951" s="36">
        <v>4</v>
      </c>
      <c r="D951" s="36" t="str">
        <f t="shared" si="58"/>
        <v>0340</v>
      </c>
      <c r="E951" s="36">
        <v>340</v>
      </c>
      <c r="F951" s="1" t="s">
        <v>627</v>
      </c>
      <c r="G951" s="1" t="s">
        <v>970</v>
      </c>
      <c r="H951" s="12">
        <v>16.5</v>
      </c>
      <c r="I951" s="12">
        <v>17.2</v>
      </c>
      <c r="J951" s="12">
        <v>15.7</v>
      </c>
      <c r="K951" s="31">
        <v>17.2</v>
      </c>
      <c r="L951" s="31">
        <v>15.3</v>
      </c>
      <c r="M951" s="31">
        <v>16.7</v>
      </c>
      <c r="N951" s="31">
        <v>17.3</v>
      </c>
      <c r="O951" s="31">
        <f t="shared" si="56"/>
        <v>16.3</v>
      </c>
      <c r="P951" s="31">
        <f t="shared" si="57"/>
        <v>15.650000000000004</v>
      </c>
      <c r="Q951" s="74"/>
    </row>
    <row r="952" spans="1:17" s="10" customFormat="1" ht="21" customHeight="1">
      <c r="A952" s="36">
        <v>14</v>
      </c>
      <c r="B952" s="21">
        <v>10</v>
      </c>
      <c r="C952" s="35">
        <v>6</v>
      </c>
      <c r="D952" s="35" t="str">
        <f t="shared" si="58"/>
        <v>0340</v>
      </c>
      <c r="E952" s="35">
        <v>340</v>
      </c>
      <c r="F952" s="21" t="s">
        <v>627</v>
      </c>
      <c r="G952" s="21" t="s">
        <v>653</v>
      </c>
      <c r="H952" s="13">
        <v>65326.303030303032</v>
      </c>
      <c r="I952" s="13">
        <v>65924.651162790702</v>
      </c>
      <c r="J952" s="13">
        <v>75081.847133757969</v>
      </c>
      <c r="K952" s="32">
        <v>68119.186046511633</v>
      </c>
      <c r="L952" s="32">
        <v>72103.856209150326</v>
      </c>
      <c r="M952" s="32">
        <v>68120.249700598797</v>
      </c>
      <c r="N952" s="32">
        <v>68959.403468208082</v>
      </c>
      <c r="O952" s="32">
        <f t="shared" si="56"/>
        <v>74048.318404907957</v>
      </c>
      <c r="P952" s="32">
        <f t="shared" si="57"/>
        <v>0</v>
      </c>
      <c r="Q952" s="74"/>
    </row>
    <row r="953" spans="1:17" ht="15.6" customHeight="1">
      <c r="A953" s="36">
        <v>13</v>
      </c>
      <c r="B953" s="1">
        <v>9</v>
      </c>
      <c r="C953" s="36">
        <v>5</v>
      </c>
      <c r="D953" s="36" t="str">
        <f t="shared" si="58"/>
        <v>0341</v>
      </c>
      <c r="E953" s="36">
        <v>341</v>
      </c>
      <c r="F953" s="1" t="s">
        <v>629</v>
      </c>
      <c r="G953" s="1" t="s">
        <v>657</v>
      </c>
      <c r="H953" s="12">
        <v>2596834.2000000002</v>
      </c>
      <c r="I953" s="12">
        <v>2596282</v>
      </c>
      <c r="J953" s="12">
        <v>2526394.75</v>
      </c>
      <c r="K953" s="31">
        <v>2539152.73</v>
      </c>
      <c r="L953" s="31" t="s">
        <v>1189</v>
      </c>
      <c r="M953" s="31" t="s">
        <v>1189</v>
      </c>
      <c r="N953" s="31" t="s">
        <v>1189</v>
      </c>
      <c r="O953" s="31" t="str">
        <f t="shared" si="56"/>
        <v>-</v>
      </c>
      <c r="P953" s="31" t="str">
        <f t="shared" si="57"/>
        <v/>
      </c>
      <c r="Q953" s="74"/>
    </row>
    <row r="954" spans="1:17" ht="15.6" customHeight="1">
      <c r="A954" s="36">
        <v>12</v>
      </c>
      <c r="B954" s="1">
        <v>8</v>
      </c>
      <c r="C954" s="36">
        <v>4</v>
      </c>
      <c r="D954" s="36" t="str">
        <f t="shared" si="58"/>
        <v>0341</v>
      </c>
      <c r="E954" s="36">
        <v>341</v>
      </c>
      <c r="F954" s="1" t="s">
        <v>629</v>
      </c>
      <c r="G954" s="1" t="s">
        <v>970</v>
      </c>
      <c r="H954" s="12">
        <v>36.6</v>
      </c>
      <c r="I954" s="12">
        <v>37</v>
      </c>
      <c r="J954" s="12">
        <v>38.200000000000003</v>
      </c>
      <c r="K954" s="31">
        <v>38.799999999999997</v>
      </c>
      <c r="L954" s="31" t="s">
        <v>1189</v>
      </c>
      <c r="M954" s="31" t="s">
        <v>1189</v>
      </c>
      <c r="N954" s="31" t="s">
        <v>1189</v>
      </c>
      <c r="O954" s="31" t="str">
        <f t="shared" si="56"/>
        <v>-</v>
      </c>
      <c r="P954" s="31" t="str">
        <f t="shared" si="57"/>
        <v>-</v>
      </c>
      <c r="Q954" s="74"/>
    </row>
    <row r="955" spans="1:17" s="10" customFormat="1" ht="21" customHeight="1">
      <c r="A955" s="36">
        <v>14</v>
      </c>
      <c r="B955" s="21">
        <v>10</v>
      </c>
      <c r="C955" s="35">
        <v>6</v>
      </c>
      <c r="D955" s="35" t="str">
        <f t="shared" si="58"/>
        <v>0341</v>
      </c>
      <c r="E955" s="35">
        <v>341</v>
      </c>
      <c r="F955" s="21" t="s">
        <v>629</v>
      </c>
      <c r="G955" s="21" t="s">
        <v>653</v>
      </c>
      <c r="H955" s="13">
        <v>70951.75409836066</v>
      </c>
      <c r="I955" s="13">
        <v>70169.783783783787</v>
      </c>
      <c r="J955" s="13">
        <v>66135.988219895284</v>
      </c>
      <c r="K955" s="32">
        <v>65442.080670103096</v>
      </c>
      <c r="L955" s="32" t="s">
        <v>1189</v>
      </c>
      <c r="M955" s="32" t="s">
        <v>1189</v>
      </c>
      <c r="N955" s="32" t="s">
        <v>1189</v>
      </c>
      <c r="O955" s="32" t="str">
        <f t="shared" si="56"/>
        <v>-</v>
      </c>
      <c r="P955" s="32" t="str">
        <f t="shared" si="57"/>
        <v>-</v>
      </c>
      <c r="Q955" s="74"/>
    </row>
    <row r="956" spans="1:17" ht="15.6" customHeight="1">
      <c r="A956" s="36">
        <v>13</v>
      </c>
      <c r="B956" s="1">
        <v>9</v>
      </c>
      <c r="C956" s="36">
        <v>5</v>
      </c>
      <c r="D956" s="36" t="str">
        <f t="shared" si="58"/>
        <v>0342</v>
      </c>
      <c r="E956" s="36">
        <v>342</v>
      </c>
      <c r="F956" s="1" t="s">
        <v>631</v>
      </c>
      <c r="G956" s="1" t="s">
        <v>657</v>
      </c>
      <c r="H956" s="12">
        <v>19466899</v>
      </c>
      <c r="I956" s="12">
        <v>20682894</v>
      </c>
      <c r="J956" s="12">
        <v>20950230.690000001</v>
      </c>
      <c r="K956" s="31">
        <v>21646091.350000001</v>
      </c>
      <c r="L956" s="31">
        <v>22499413</v>
      </c>
      <c r="M956" s="31">
        <v>23059212</v>
      </c>
      <c r="N956" s="31">
        <v>23437337.039999999</v>
      </c>
      <c r="O956" s="31">
        <f t="shared" si="56"/>
        <v>23762828</v>
      </c>
      <c r="P956" s="31">
        <f t="shared" si="57"/>
        <v>24512095</v>
      </c>
      <c r="Q956" s="74"/>
    </row>
    <row r="957" spans="1:17" ht="15.6" customHeight="1">
      <c r="A957" s="36">
        <v>12</v>
      </c>
      <c r="B957" s="1">
        <v>8</v>
      </c>
      <c r="C957" s="36">
        <v>4</v>
      </c>
      <c r="D957" s="36" t="str">
        <f t="shared" si="58"/>
        <v>0342</v>
      </c>
      <c r="E957" s="36">
        <v>342</v>
      </c>
      <c r="F957" s="1" t="s">
        <v>631</v>
      </c>
      <c r="G957" s="1" t="s">
        <v>970</v>
      </c>
      <c r="H957" s="12">
        <v>273.10000000000002</v>
      </c>
      <c r="I957" s="12">
        <v>277</v>
      </c>
      <c r="J957" s="12">
        <v>275.34499999999997</v>
      </c>
      <c r="K957" s="31">
        <v>283</v>
      </c>
      <c r="L957" s="31">
        <v>280.60000000000002</v>
      </c>
      <c r="M957" s="31">
        <v>272.60000000000002</v>
      </c>
      <c r="N957" s="31">
        <v>268.89999999999998</v>
      </c>
      <c r="O957" s="31">
        <f t="shared" si="56"/>
        <v>265.10000000000002</v>
      </c>
      <c r="P957" s="31">
        <f t="shared" si="57"/>
        <v>279.584999999996</v>
      </c>
      <c r="Q957" s="74"/>
    </row>
    <row r="958" spans="1:17" s="10" customFormat="1" ht="21" customHeight="1">
      <c r="A958" s="36">
        <v>14</v>
      </c>
      <c r="B958" s="21">
        <v>10</v>
      </c>
      <c r="C958" s="35">
        <v>6</v>
      </c>
      <c r="D958" s="35" t="str">
        <f t="shared" si="58"/>
        <v>0342</v>
      </c>
      <c r="E958" s="35">
        <v>342</v>
      </c>
      <c r="F958" s="21" t="s">
        <v>631</v>
      </c>
      <c r="G958" s="21" t="s">
        <v>653</v>
      </c>
      <c r="H958" s="13">
        <v>71281.212010252653</v>
      </c>
      <c r="I958" s="13">
        <v>74667.487364620945</v>
      </c>
      <c r="J958" s="13">
        <v>76087.202200875283</v>
      </c>
      <c r="K958" s="32">
        <v>76487.955300353366</v>
      </c>
      <c r="L958" s="32">
        <v>80183.225231646458</v>
      </c>
      <c r="M958" s="32">
        <v>84589.919295671309</v>
      </c>
      <c r="N958" s="32">
        <v>87160.048493863898</v>
      </c>
      <c r="O958" s="32">
        <f t="shared" si="56"/>
        <v>89637.223689173887</v>
      </c>
      <c r="P958" s="32">
        <f t="shared" si="57"/>
        <v>87673.140547598581</v>
      </c>
      <c r="Q958" s="74"/>
    </row>
    <row r="959" spans="1:17" ht="15.6" customHeight="1">
      <c r="A959" s="36">
        <v>13</v>
      </c>
      <c r="B959" s="1">
        <v>9</v>
      </c>
      <c r="C959" s="36">
        <v>5</v>
      </c>
      <c r="D959" s="36" t="str">
        <f t="shared" si="58"/>
        <v>0343</v>
      </c>
      <c r="E959" s="36">
        <v>343</v>
      </c>
      <c r="F959" s="1" t="s">
        <v>633</v>
      </c>
      <c r="G959" s="1" t="s">
        <v>657</v>
      </c>
      <c r="H959" s="12">
        <v>7721371.5099999998</v>
      </c>
      <c r="I959" s="12">
        <v>6666894.4400000004</v>
      </c>
      <c r="J959" s="12">
        <v>6921965.1399999987</v>
      </c>
      <c r="K959" s="31">
        <v>6710825.7400000002</v>
      </c>
      <c r="L959" s="31">
        <v>6874700</v>
      </c>
      <c r="M959" s="31">
        <v>7135255.3499999987</v>
      </c>
      <c r="N959" s="31">
        <v>6506371.0599999987</v>
      </c>
      <c r="O959" s="31">
        <f t="shared" si="56"/>
        <v>7271800.5099999998</v>
      </c>
      <c r="P959" s="31">
        <f t="shared" si="57"/>
        <v>7974745.4400000004</v>
      </c>
      <c r="Q959" s="74"/>
    </row>
    <row r="960" spans="1:17" ht="15.6" customHeight="1">
      <c r="A960" s="36">
        <v>12</v>
      </c>
      <c r="B960" s="1">
        <v>8</v>
      </c>
      <c r="C960" s="36">
        <v>4</v>
      </c>
      <c r="D960" s="36" t="str">
        <f t="shared" si="58"/>
        <v>0343</v>
      </c>
      <c r="E960" s="36">
        <v>343</v>
      </c>
      <c r="F960" s="1" t="s">
        <v>633</v>
      </c>
      <c r="G960" s="1" t="s">
        <v>970</v>
      </c>
      <c r="H960" s="12">
        <v>101</v>
      </c>
      <c r="I960" s="12">
        <v>95</v>
      </c>
      <c r="J960" s="12">
        <v>97.8</v>
      </c>
      <c r="K960" s="31">
        <v>88.2</v>
      </c>
      <c r="L960" s="31">
        <v>89.3</v>
      </c>
      <c r="M960" s="31">
        <v>88.1</v>
      </c>
      <c r="N960" s="31">
        <v>77.900000000000006</v>
      </c>
      <c r="O960" s="31">
        <f t="shared" si="56"/>
        <v>84.8</v>
      </c>
      <c r="P960" s="31">
        <f t="shared" si="57"/>
        <v>96.875000000000057</v>
      </c>
      <c r="Q960" s="74"/>
    </row>
    <row r="961" spans="1:17" s="10" customFormat="1" ht="21" customHeight="1">
      <c r="A961" s="36">
        <v>14</v>
      </c>
      <c r="B961" s="21">
        <v>10</v>
      </c>
      <c r="C961" s="35">
        <v>6</v>
      </c>
      <c r="D961" s="35" t="str">
        <f t="shared" si="58"/>
        <v>0343</v>
      </c>
      <c r="E961" s="35">
        <v>343</v>
      </c>
      <c r="F961" s="21" t="s">
        <v>633</v>
      </c>
      <c r="G961" s="21" t="s">
        <v>653</v>
      </c>
      <c r="H961" s="13">
        <v>76449.222871287129</v>
      </c>
      <c r="I961" s="13">
        <v>70177.836210526322</v>
      </c>
      <c r="J961" s="13">
        <v>70776.739672801632</v>
      </c>
      <c r="K961" s="32">
        <v>76086.459637188207</v>
      </c>
      <c r="L961" s="32">
        <v>76984.322508398662</v>
      </c>
      <c r="M961" s="32">
        <v>80990.412599318952</v>
      </c>
      <c r="N961" s="32">
        <v>83522.093196405622</v>
      </c>
      <c r="O961" s="32">
        <f t="shared" si="56"/>
        <v>85752.364504716985</v>
      </c>
      <c r="P961" s="32">
        <f t="shared" si="57"/>
        <v>82319.95292903221</v>
      </c>
      <c r="Q961" s="74"/>
    </row>
    <row r="962" spans="1:17" ht="15.6" customHeight="1">
      <c r="A962" s="36">
        <v>13</v>
      </c>
      <c r="B962" s="1">
        <v>9</v>
      </c>
      <c r="C962" s="36">
        <v>5</v>
      </c>
      <c r="D962" s="36" t="str">
        <f t="shared" si="58"/>
        <v>0344</v>
      </c>
      <c r="E962" s="36">
        <v>344</v>
      </c>
      <c r="F962" s="1" t="s">
        <v>635</v>
      </c>
      <c r="G962" s="1" t="s">
        <v>657</v>
      </c>
      <c r="H962" s="12">
        <v>24712151.5</v>
      </c>
      <c r="I962" s="12">
        <v>25804880.620000042</v>
      </c>
      <c r="J962" s="12">
        <v>26953311.070819672</v>
      </c>
      <c r="K962" s="31">
        <v>28551815.059999999</v>
      </c>
      <c r="L962" s="31">
        <v>28918485</v>
      </c>
      <c r="M962" s="31">
        <v>30611902.489999998</v>
      </c>
      <c r="N962" s="31">
        <v>31188347.710000001</v>
      </c>
      <c r="O962" s="31">
        <f t="shared" si="56"/>
        <v>32508961.73</v>
      </c>
      <c r="P962" s="31">
        <f t="shared" si="57"/>
        <v>34047747.399999999</v>
      </c>
      <c r="Q962" s="74"/>
    </row>
    <row r="963" spans="1:17" ht="15.6" customHeight="1">
      <c r="A963" s="36">
        <v>12</v>
      </c>
      <c r="B963" s="1">
        <v>8</v>
      </c>
      <c r="C963" s="36">
        <v>4</v>
      </c>
      <c r="D963" s="36" t="str">
        <f t="shared" si="58"/>
        <v>0344</v>
      </c>
      <c r="E963" s="36">
        <v>344</v>
      </c>
      <c r="F963" s="1" t="s">
        <v>635</v>
      </c>
      <c r="G963" s="1" t="s">
        <v>970</v>
      </c>
      <c r="H963" s="12">
        <v>333.8</v>
      </c>
      <c r="I963" s="12">
        <v>336.4</v>
      </c>
      <c r="J963" s="12">
        <v>355.80799999999999</v>
      </c>
      <c r="K963" s="31">
        <v>360.3</v>
      </c>
      <c r="L963" s="31">
        <v>360.4</v>
      </c>
      <c r="M963" s="31">
        <v>356.3</v>
      </c>
      <c r="N963" s="31">
        <v>348.7</v>
      </c>
      <c r="O963" s="31">
        <f t="shared" si="56"/>
        <v>355.90000000000003</v>
      </c>
      <c r="P963" s="31">
        <f t="shared" si="57"/>
        <v>353.60399999999993</v>
      </c>
      <c r="Q963" s="74"/>
    </row>
    <row r="964" spans="1:17" s="10" customFormat="1" ht="21" customHeight="1">
      <c r="A964" s="36">
        <v>14</v>
      </c>
      <c r="B964" s="21">
        <v>10</v>
      </c>
      <c r="C964" s="35">
        <v>6</v>
      </c>
      <c r="D964" s="35" t="str">
        <f t="shared" si="58"/>
        <v>0344</v>
      </c>
      <c r="E964" s="35">
        <v>344</v>
      </c>
      <c r="F964" s="21" t="s">
        <v>635</v>
      </c>
      <c r="G964" s="21" t="s">
        <v>653</v>
      </c>
      <c r="H964" s="13">
        <v>74032.808568004795</v>
      </c>
      <c r="I964" s="13">
        <v>76708.919797859824</v>
      </c>
      <c r="J964" s="13">
        <v>75752.403180422232</v>
      </c>
      <c r="K964" s="32">
        <v>79244.56025534276</v>
      </c>
      <c r="L964" s="32">
        <v>80239.96947835738</v>
      </c>
      <c r="M964" s="32">
        <v>85916.088941902883</v>
      </c>
      <c r="N964" s="32">
        <v>89441.777201032412</v>
      </c>
      <c r="O964" s="32">
        <f t="shared" si="56"/>
        <v>91342.966366957</v>
      </c>
      <c r="P964" s="32">
        <f t="shared" si="57"/>
        <v>96287.789165280949</v>
      </c>
      <c r="Q964" s="74"/>
    </row>
    <row r="965" spans="1:17" ht="15.6" customHeight="1">
      <c r="A965" s="36">
        <v>13</v>
      </c>
      <c r="B965" s="1">
        <v>9</v>
      </c>
      <c r="C965" s="36">
        <v>5</v>
      </c>
      <c r="D965" s="36" t="str">
        <f t="shared" si="58"/>
        <v>0346</v>
      </c>
      <c r="E965" s="36">
        <v>346</v>
      </c>
      <c r="F965" s="1" t="s">
        <v>637</v>
      </c>
      <c r="G965" s="1" t="s">
        <v>657</v>
      </c>
      <c r="H965" s="12">
        <v>9002723.4900000002</v>
      </c>
      <c r="I965" s="12">
        <v>9394048.1799999997</v>
      </c>
      <c r="J965" s="12">
        <v>10176375</v>
      </c>
      <c r="K965" s="31">
        <v>10535091.280000001</v>
      </c>
      <c r="L965" s="31">
        <v>10834017.949999999</v>
      </c>
      <c r="M965" s="31">
        <v>11307947.430000002</v>
      </c>
      <c r="N965" s="31">
        <v>11547972</v>
      </c>
      <c r="O965" s="31">
        <f t="shared" si="56"/>
        <v>12763492.729999999</v>
      </c>
      <c r="P965" s="31">
        <f t="shared" si="57"/>
        <v>12676795.690000001</v>
      </c>
      <c r="Q965" s="74"/>
    </row>
    <row r="966" spans="1:17" ht="15.6" customHeight="1">
      <c r="A966" s="36">
        <v>12</v>
      </c>
      <c r="B966" s="1">
        <v>8</v>
      </c>
      <c r="C966" s="36">
        <v>4</v>
      </c>
      <c r="D966" s="36" t="str">
        <f t="shared" si="58"/>
        <v>0346</v>
      </c>
      <c r="E966" s="36">
        <v>346</v>
      </c>
      <c r="F966" s="1" t="s">
        <v>637</v>
      </c>
      <c r="G966" s="1" t="s">
        <v>970</v>
      </c>
      <c r="H966" s="12">
        <v>151.5</v>
      </c>
      <c r="I966" s="12">
        <v>149.30000000000001</v>
      </c>
      <c r="J966" s="12">
        <v>152</v>
      </c>
      <c r="K966" s="31">
        <v>132.6</v>
      </c>
      <c r="L966" s="31">
        <v>146.30000000000001</v>
      </c>
      <c r="M966" s="31">
        <v>149.5</v>
      </c>
      <c r="N966" s="31">
        <v>150.19999999999999</v>
      </c>
      <c r="O966" s="31">
        <f t="shared" si="56"/>
        <v>154.9</v>
      </c>
      <c r="P966" s="31">
        <f t="shared" si="57"/>
        <v>156.55599999999936</v>
      </c>
      <c r="Q966" s="74"/>
    </row>
    <row r="967" spans="1:17" s="10" customFormat="1" ht="21" customHeight="1">
      <c r="A967" s="36">
        <v>14</v>
      </c>
      <c r="B967" s="21">
        <v>10</v>
      </c>
      <c r="C967" s="35">
        <v>6</v>
      </c>
      <c r="D967" s="35" t="str">
        <f t="shared" si="58"/>
        <v>0346</v>
      </c>
      <c r="E967" s="35">
        <v>346</v>
      </c>
      <c r="F967" s="21" t="s">
        <v>637</v>
      </c>
      <c r="G967" s="21" t="s">
        <v>653</v>
      </c>
      <c r="H967" s="13">
        <v>59423.917425742577</v>
      </c>
      <c r="I967" s="13">
        <v>62920.617414601467</v>
      </c>
      <c r="J967" s="13">
        <v>66949.835526315786</v>
      </c>
      <c r="K967" s="32">
        <v>79450.16048265461</v>
      </c>
      <c r="L967" s="32">
        <v>74053.437799043051</v>
      </c>
      <c r="M967" s="32">
        <v>75638.444347826095</v>
      </c>
      <c r="N967" s="32">
        <v>76883.968042609864</v>
      </c>
      <c r="O967" s="32">
        <f t="shared" si="56"/>
        <v>82398.274564234976</v>
      </c>
      <c r="P967" s="32">
        <f t="shared" si="57"/>
        <v>80972.915059148509</v>
      </c>
      <c r="Q967" s="74"/>
    </row>
    <row r="968" spans="1:17" ht="15.6" customHeight="1">
      <c r="A968" s="36">
        <v>13</v>
      </c>
      <c r="B968" s="1">
        <v>9</v>
      </c>
      <c r="C968" s="36">
        <v>5</v>
      </c>
      <c r="D968" s="36" t="str">
        <f t="shared" si="58"/>
        <v>0347</v>
      </c>
      <c r="E968" s="36">
        <v>347</v>
      </c>
      <c r="F968" s="1" t="s">
        <v>639</v>
      </c>
      <c r="G968" s="1" t="s">
        <v>657</v>
      </c>
      <c r="H968" s="12">
        <v>26650980.890000001</v>
      </c>
      <c r="I968" s="12">
        <v>28955586.940000001</v>
      </c>
      <c r="J968" s="12">
        <v>29916501.09</v>
      </c>
      <c r="K968" s="31">
        <v>30528954.219999999</v>
      </c>
      <c r="L968" s="31">
        <v>31660604.299999997</v>
      </c>
      <c r="M968" s="31">
        <v>30879773.630000003</v>
      </c>
      <c r="N968" s="31">
        <v>32234181.050000001</v>
      </c>
      <c r="O968" s="31">
        <f t="shared" si="56"/>
        <v>33166800.870000001</v>
      </c>
      <c r="P968" s="31">
        <f t="shared" si="57"/>
        <v>34522744.200000003</v>
      </c>
      <c r="Q968" s="74"/>
    </row>
    <row r="969" spans="1:17" ht="15.6" customHeight="1">
      <c r="A969" s="36">
        <v>12</v>
      </c>
      <c r="B969" s="1">
        <v>8</v>
      </c>
      <c r="C969" s="36">
        <v>4</v>
      </c>
      <c r="D969" s="36" t="str">
        <f t="shared" si="58"/>
        <v>0347</v>
      </c>
      <c r="E969" s="36">
        <v>347</v>
      </c>
      <c r="F969" s="1" t="s">
        <v>639</v>
      </c>
      <c r="G969" s="1" t="s">
        <v>970</v>
      </c>
      <c r="H969" s="12">
        <v>363.9</v>
      </c>
      <c r="I969" s="12">
        <v>363.8</v>
      </c>
      <c r="J969" s="12">
        <v>378.4</v>
      </c>
      <c r="K969" s="31">
        <v>374.6</v>
      </c>
      <c r="L969" s="31">
        <v>368.5</v>
      </c>
      <c r="M969" s="31">
        <v>365.4</v>
      </c>
      <c r="N969" s="31">
        <v>361.5</v>
      </c>
      <c r="O969" s="31">
        <f t="shared" si="56"/>
        <v>361.1</v>
      </c>
      <c r="P969" s="31">
        <f t="shared" si="57"/>
        <v>381.37099999999555</v>
      </c>
      <c r="Q969" s="74"/>
    </row>
    <row r="970" spans="1:17" s="10" customFormat="1" ht="21" customHeight="1">
      <c r="A970" s="36">
        <v>14</v>
      </c>
      <c r="B970" s="21">
        <v>10</v>
      </c>
      <c r="C970" s="35">
        <v>6</v>
      </c>
      <c r="D970" s="35" t="str">
        <f t="shared" si="58"/>
        <v>0347</v>
      </c>
      <c r="E970" s="35">
        <v>347</v>
      </c>
      <c r="F970" s="21" t="s">
        <v>639</v>
      </c>
      <c r="G970" s="21" t="s">
        <v>653</v>
      </c>
      <c r="H970" s="13">
        <v>73237.100549601542</v>
      </c>
      <c r="I970" s="13">
        <v>79592.047663551406</v>
      </c>
      <c r="J970" s="13">
        <v>79060.520850951376</v>
      </c>
      <c r="K970" s="32">
        <v>81497.475226908689</v>
      </c>
      <c r="L970" s="32">
        <v>85917.515061058337</v>
      </c>
      <c r="M970" s="32">
        <v>84509.506376573627</v>
      </c>
      <c r="N970" s="32">
        <v>89167.859059474416</v>
      </c>
      <c r="O970" s="32">
        <f t="shared" si="56"/>
        <v>91849.351620049842</v>
      </c>
      <c r="P970" s="32">
        <f t="shared" si="57"/>
        <v>90522.73035967708</v>
      </c>
      <c r="Q970" s="74"/>
    </row>
    <row r="971" spans="1:17" ht="15.6" customHeight="1">
      <c r="A971" s="36">
        <v>13</v>
      </c>
      <c r="B971" s="1">
        <v>9</v>
      </c>
      <c r="C971" s="36">
        <v>5</v>
      </c>
      <c r="D971" s="36" t="str">
        <f t="shared" si="58"/>
        <v>0348</v>
      </c>
      <c r="E971" s="36">
        <v>348</v>
      </c>
      <c r="F971" s="1" t="s">
        <v>641</v>
      </c>
      <c r="G971" s="1" t="s">
        <v>657</v>
      </c>
      <c r="H971" s="12">
        <v>143116198.39570796</v>
      </c>
      <c r="I971" s="12">
        <v>139846526.35266671</v>
      </c>
      <c r="J971" s="12">
        <v>140665143.84238237</v>
      </c>
      <c r="K971" s="31">
        <v>145910759.08402228</v>
      </c>
      <c r="L971" s="31">
        <v>151535395.05789745</v>
      </c>
      <c r="M971" s="31">
        <v>164224419.82440504</v>
      </c>
      <c r="N971" s="31">
        <v>171799155.981947</v>
      </c>
      <c r="O971" s="31">
        <f t="shared" ref="O971:O982" si="59">IFERROR(VLOOKUP($E971, summary, $B971, FALSE), 0)</f>
        <v>178705240.48460931</v>
      </c>
      <c r="P971" s="31">
        <f t="shared" ref="P971:P982" si="60">IFERROR(VLOOKUP($E971, summary, $A971, FALSE), 0)</f>
        <v>187749312.87563041</v>
      </c>
      <c r="Q971" s="74"/>
    </row>
    <row r="972" spans="1:17" ht="15.6" customHeight="1">
      <c r="A972" s="36">
        <v>12</v>
      </c>
      <c r="B972" s="1">
        <v>8</v>
      </c>
      <c r="C972" s="36">
        <v>4</v>
      </c>
      <c r="D972" s="36" t="str">
        <f t="shared" si="58"/>
        <v>0348</v>
      </c>
      <c r="E972" s="36">
        <v>348</v>
      </c>
      <c r="F972" s="1" t="s">
        <v>641</v>
      </c>
      <c r="G972" s="1" t="s">
        <v>970</v>
      </c>
      <c r="H972" s="12">
        <v>1828.8150000000001</v>
      </c>
      <c r="I972" s="12">
        <v>1796.09</v>
      </c>
      <c r="J972" s="12">
        <v>1813.4110000000001</v>
      </c>
      <c r="K972" s="31">
        <v>1810.6089999999999</v>
      </c>
      <c r="L972" s="31">
        <v>1891.33</v>
      </c>
      <c r="M972" s="31">
        <v>1889</v>
      </c>
      <c r="N972" s="31">
        <v>1840.6</v>
      </c>
      <c r="O972" s="31">
        <f t="shared" si="59"/>
        <v>1950.9</v>
      </c>
      <c r="P972" s="31">
        <f t="shared" si="60"/>
        <v>1753.422999999988</v>
      </c>
      <c r="Q972" s="74"/>
    </row>
    <row r="973" spans="1:17" s="10" customFormat="1" ht="21" customHeight="1">
      <c r="A973" s="36">
        <v>14</v>
      </c>
      <c r="B973" s="21">
        <v>10</v>
      </c>
      <c r="C973" s="35">
        <v>6</v>
      </c>
      <c r="D973" s="35" t="str">
        <f t="shared" si="58"/>
        <v>0348</v>
      </c>
      <c r="E973" s="35">
        <v>348</v>
      </c>
      <c r="F973" s="21" t="s">
        <v>641</v>
      </c>
      <c r="G973" s="21" t="s">
        <v>653</v>
      </c>
      <c r="H973" s="13">
        <v>78256.247020998824</v>
      </c>
      <c r="I973" s="13">
        <v>77861.647441200999</v>
      </c>
      <c r="J973" s="13">
        <v>77569.367254517798</v>
      </c>
      <c r="K973" s="32">
        <v>80586.564566961883</v>
      </c>
      <c r="L973" s="32">
        <v>80121.076204521392</v>
      </c>
      <c r="M973" s="32">
        <v>86937.225952570167</v>
      </c>
      <c r="N973" s="32">
        <v>93338.669989105183</v>
      </c>
      <c r="O973" s="32">
        <f t="shared" si="59"/>
        <v>91601.435483422669</v>
      </c>
      <c r="P973" s="32">
        <f t="shared" si="60"/>
        <v>107075.88121955267</v>
      </c>
      <c r="Q973" s="74"/>
    </row>
    <row r="974" spans="1:17" ht="15.6" customHeight="1">
      <c r="A974" s="36">
        <v>13</v>
      </c>
      <c r="B974" s="1">
        <v>9</v>
      </c>
      <c r="C974" s="36">
        <v>5</v>
      </c>
      <c r="D974" s="36" t="str">
        <f t="shared" si="58"/>
        <v>0349</v>
      </c>
      <c r="E974" s="36">
        <v>349</v>
      </c>
      <c r="F974" s="1" t="s">
        <v>643</v>
      </c>
      <c r="G974" s="1" t="s">
        <v>657</v>
      </c>
      <c r="H974" s="12">
        <v>0</v>
      </c>
      <c r="I974" s="12">
        <v>280657</v>
      </c>
      <c r="J974" s="12">
        <v>401002</v>
      </c>
      <c r="K974" s="31">
        <v>360832</v>
      </c>
      <c r="L974" s="31">
        <v>376966</v>
      </c>
      <c r="M974" s="31">
        <v>440384.6</v>
      </c>
      <c r="N974" s="31">
        <v>322220.54000000004</v>
      </c>
      <c r="O974" s="31" t="str">
        <f t="shared" si="59"/>
        <v>-</v>
      </c>
      <c r="P974" s="31">
        <f t="shared" si="60"/>
        <v>0</v>
      </c>
      <c r="Q974" s="74"/>
    </row>
    <row r="975" spans="1:17" ht="15.6" customHeight="1">
      <c r="A975" s="36">
        <v>12</v>
      </c>
      <c r="B975" s="1">
        <v>8</v>
      </c>
      <c r="C975" s="36">
        <v>4</v>
      </c>
      <c r="D975" s="36" t="str">
        <f t="shared" si="58"/>
        <v>0349</v>
      </c>
      <c r="E975" s="36">
        <v>349</v>
      </c>
      <c r="F975" s="1" t="s">
        <v>643</v>
      </c>
      <c r="G975" s="1" t="s">
        <v>970</v>
      </c>
      <c r="H975" s="12">
        <v>0</v>
      </c>
      <c r="I975" s="12">
        <v>6.4</v>
      </c>
      <c r="J975" s="12">
        <v>6.7990000000000004</v>
      </c>
      <c r="K975" s="31">
        <v>6.6</v>
      </c>
      <c r="L975" s="31">
        <v>7</v>
      </c>
      <c r="M975" s="31">
        <v>7.4</v>
      </c>
      <c r="N975" s="31">
        <v>7.4</v>
      </c>
      <c r="O975" s="31" t="str">
        <f t="shared" si="59"/>
        <v>-</v>
      </c>
      <c r="P975" s="31">
        <f t="shared" si="60"/>
        <v>9.2000000000000011</v>
      </c>
      <c r="Q975" s="74"/>
    </row>
    <row r="976" spans="1:17" s="10" customFormat="1" ht="21" customHeight="1">
      <c r="A976" s="36">
        <v>14</v>
      </c>
      <c r="B976" s="21">
        <v>10</v>
      </c>
      <c r="C976" s="35">
        <v>6</v>
      </c>
      <c r="D976" s="35" t="str">
        <f t="shared" si="58"/>
        <v>0349</v>
      </c>
      <c r="E976" s="35">
        <v>349</v>
      </c>
      <c r="F976" s="21" t="s">
        <v>643</v>
      </c>
      <c r="G976" s="21" t="s">
        <v>653</v>
      </c>
      <c r="H976" s="13">
        <v>0</v>
      </c>
      <c r="I976" s="13">
        <v>43852.65625</v>
      </c>
      <c r="J976" s="13">
        <v>58979.555817031913</v>
      </c>
      <c r="K976" s="32">
        <v>54671.515151515152</v>
      </c>
      <c r="L976" s="32">
        <v>53852.285714285717</v>
      </c>
      <c r="M976" s="32">
        <v>59511.432432432426</v>
      </c>
      <c r="N976" s="32">
        <v>43543.316216216219</v>
      </c>
      <c r="O976" s="32" t="str">
        <f t="shared" si="59"/>
        <v>-</v>
      </c>
      <c r="P976" s="32">
        <f t="shared" si="60"/>
        <v>0</v>
      </c>
      <c r="Q976" s="74"/>
    </row>
    <row r="977" spans="1:17" ht="15.6" customHeight="1">
      <c r="A977" s="36">
        <v>13</v>
      </c>
      <c r="B977" s="1">
        <v>9</v>
      </c>
      <c r="C977" s="36">
        <v>5</v>
      </c>
      <c r="D977" s="36" t="str">
        <f t="shared" si="58"/>
        <v>0350</v>
      </c>
      <c r="E977" s="36">
        <v>350</v>
      </c>
      <c r="F977" s="1" t="s">
        <v>645</v>
      </c>
      <c r="G977" s="1" t="s">
        <v>657</v>
      </c>
      <c r="H977" s="12">
        <v>5495086</v>
      </c>
      <c r="I977" s="12">
        <v>5600581</v>
      </c>
      <c r="J977" s="12">
        <v>5782582</v>
      </c>
      <c r="K977" s="31">
        <v>5932139.9400000004</v>
      </c>
      <c r="L977" s="31">
        <v>6138763</v>
      </c>
      <c r="M977" s="31">
        <v>6276325</v>
      </c>
      <c r="N977" s="31">
        <v>6481188.4100000001</v>
      </c>
      <c r="O977" s="31">
        <f t="shared" si="59"/>
        <v>6784348.5099999998</v>
      </c>
      <c r="P977" s="31">
        <f t="shared" si="60"/>
        <v>6821938</v>
      </c>
      <c r="Q977" s="74"/>
    </row>
    <row r="978" spans="1:17" ht="15.6" customHeight="1">
      <c r="A978" s="36">
        <v>12</v>
      </c>
      <c r="B978" s="1">
        <v>8</v>
      </c>
      <c r="C978" s="36">
        <v>4</v>
      </c>
      <c r="D978" s="36" t="str">
        <f t="shared" si="58"/>
        <v>0350</v>
      </c>
      <c r="E978" s="36">
        <v>350</v>
      </c>
      <c r="F978" s="1" t="s">
        <v>645</v>
      </c>
      <c r="G978" s="1" t="s">
        <v>970</v>
      </c>
      <c r="H978" s="12">
        <v>77.399999999999991</v>
      </c>
      <c r="I978" s="12">
        <v>77.3</v>
      </c>
      <c r="J978" s="12">
        <v>77.3</v>
      </c>
      <c r="K978" s="31">
        <v>76.400000000000006</v>
      </c>
      <c r="L978" s="31">
        <v>80.2</v>
      </c>
      <c r="M978" s="31">
        <v>78.7</v>
      </c>
      <c r="N978" s="31">
        <v>74.2</v>
      </c>
      <c r="O978" s="31">
        <f t="shared" si="59"/>
        <v>81.5</v>
      </c>
      <c r="P978" s="31">
        <f t="shared" si="60"/>
        <v>78.046000000000106</v>
      </c>
      <c r="Q978" s="74"/>
    </row>
    <row r="979" spans="1:17" s="10" customFormat="1" ht="21" customHeight="1">
      <c r="A979" s="36">
        <v>14</v>
      </c>
      <c r="B979" s="21">
        <v>10</v>
      </c>
      <c r="C979" s="35">
        <v>6</v>
      </c>
      <c r="D979" s="35" t="str">
        <f t="shared" si="58"/>
        <v>0350</v>
      </c>
      <c r="E979" s="35">
        <v>350</v>
      </c>
      <c r="F979" s="21" t="s">
        <v>645</v>
      </c>
      <c r="G979" s="21" t="s">
        <v>653</v>
      </c>
      <c r="H979" s="13">
        <v>70995.943152454784</v>
      </c>
      <c r="I979" s="13">
        <v>72452.535575679169</v>
      </c>
      <c r="J979" s="13">
        <v>74807.011642949554</v>
      </c>
      <c r="K979" s="32">
        <v>77645.81073298429</v>
      </c>
      <c r="L979" s="32">
        <v>76543.179551122186</v>
      </c>
      <c r="M979" s="32">
        <v>79750</v>
      </c>
      <c r="N979" s="32">
        <v>87347.552695417791</v>
      </c>
      <c r="O979" s="32">
        <f t="shared" si="59"/>
        <v>83243.539999999994</v>
      </c>
      <c r="P979" s="32">
        <f t="shared" si="60"/>
        <v>87409.1945775567</v>
      </c>
      <c r="Q979" s="74"/>
    </row>
    <row r="980" spans="1:17" ht="15.6" customHeight="1">
      <c r="A980" s="36">
        <v>13</v>
      </c>
      <c r="B980" s="1">
        <v>9</v>
      </c>
      <c r="C980" s="36">
        <v>5</v>
      </c>
      <c r="D980" s="36" t="s">
        <v>1029</v>
      </c>
      <c r="E980" s="36">
        <v>999</v>
      </c>
      <c r="F980" s="1" t="s">
        <v>1000</v>
      </c>
      <c r="G980" s="1" t="s">
        <v>657</v>
      </c>
      <c r="H980" s="12">
        <v>5182980704.1569366</v>
      </c>
      <c r="I980" s="12">
        <v>5338436852.5923891</v>
      </c>
      <c r="J980" s="12">
        <v>5478845584.6915398</v>
      </c>
      <c r="K980" s="31">
        <v>5643231349.6419783</v>
      </c>
      <c r="L980" s="31">
        <v>5814451395.7487621</v>
      </c>
      <c r="M980" s="31">
        <v>6015589485.3994093</v>
      </c>
      <c r="N980" s="31">
        <v>6186577858.0098047</v>
      </c>
      <c r="O980" s="31">
        <f t="shared" si="59"/>
        <v>6447193590.1007423</v>
      </c>
      <c r="P980" s="31">
        <f t="shared" si="60"/>
        <v>6568922904.124898</v>
      </c>
      <c r="Q980" s="74"/>
    </row>
    <row r="981" spans="1:17" ht="15.6" customHeight="1">
      <c r="A981" s="36">
        <v>12</v>
      </c>
      <c r="B981" s="1">
        <v>8</v>
      </c>
      <c r="C981" s="36">
        <v>4</v>
      </c>
      <c r="D981" s="36" t="s">
        <v>1029</v>
      </c>
      <c r="E981" s="36">
        <v>999</v>
      </c>
      <c r="F981" s="1" t="s">
        <v>1000</v>
      </c>
      <c r="G981" s="1" t="s">
        <v>970</v>
      </c>
      <c r="H981" s="12">
        <v>69343.553</v>
      </c>
      <c r="I981" s="12">
        <v>69641.055999999997</v>
      </c>
      <c r="J981" s="12">
        <v>69643.348000000042</v>
      </c>
      <c r="K981" s="31">
        <v>70360.849999999962</v>
      </c>
      <c r="L981" s="31">
        <v>70581.699000000037</v>
      </c>
      <c r="M981" s="31">
        <v>71074.180000000022</v>
      </c>
      <c r="N981" s="31">
        <v>71068.660000000033</v>
      </c>
      <c r="O981" s="31">
        <f t="shared" si="59"/>
        <v>71017.169999999984</v>
      </c>
      <c r="P981" s="31">
        <f t="shared" si="60"/>
        <v>73333.847999999751</v>
      </c>
      <c r="Q981" s="74"/>
    </row>
    <row r="982" spans="1:17" s="10" customFormat="1" ht="21" customHeight="1">
      <c r="A982" s="36">
        <v>14</v>
      </c>
      <c r="B982" s="21">
        <v>10</v>
      </c>
      <c r="C982" s="35">
        <v>6</v>
      </c>
      <c r="D982" s="35" t="s">
        <v>1029</v>
      </c>
      <c r="E982" s="35">
        <v>999</v>
      </c>
      <c r="F982" s="21" t="s">
        <v>1000</v>
      </c>
      <c r="G982" s="21" t="s">
        <v>653</v>
      </c>
      <c r="H982" s="13">
        <v>74743.512265039783</v>
      </c>
      <c r="I982" s="13">
        <v>76656.460415999289</v>
      </c>
      <c r="J982" s="13">
        <v>78670.048784724378</v>
      </c>
      <c r="K982" s="32">
        <v>80204.138375843686</v>
      </c>
      <c r="L982" s="32">
        <v>82379.022864677128</v>
      </c>
      <c r="M982" s="32">
        <v>84638.183450015291</v>
      </c>
      <c r="N982" s="32">
        <v>87050.717686386677</v>
      </c>
      <c r="O982" s="32">
        <f t="shared" si="59"/>
        <v>90783.589237655397</v>
      </c>
      <c r="P982" s="32">
        <f t="shared" si="60"/>
        <v>89575.592762088796</v>
      </c>
      <c r="Q982" s="74"/>
    </row>
    <row r="985" spans="1:17">
      <c r="F985" s="155"/>
      <c r="G985" s="155"/>
      <c r="H985" s="155"/>
      <c r="I985" s="155"/>
      <c r="J985" s="155"/>
      <c r="K985" s="155"/>
      <c r="L985" s="155"/>
      <c r="M985" s="155"/>
      <c r="N985" s="155"/>
      <c r="O985" s="155"/>
      <c r="P985" s="155"/>
    </row>
    <row r="986" spans="1:17" ht="45" customHeight="1">
      <c r="F986" s="152"/>
      <c r="G986" s="152"/>
      <c r="H986" s="152"/>
      <c r="I986" s="152"/>
    </row>
  </sheetData>
  <autoFilter ref="B10:P982" xr:uid="{E9E8D143-ECBB-4D4D-AFBC-EC6D04C95EF9}"/>
  <sortState xmlns:xlrd2="http://schemas.microsoft.com/office/spreadsheetml/2017/richdata2" ref="B11:N979">
    <sortCondition ref="F11:F979"/>
    <sortCondition ref="N11:N979"/>
  </sortState>
  <mergeCells count="6">
    <mergeCell ref="F986:I986"/>
    <mergeCell ref="F5:P5"/>
    <mergeCell ref="F6:P6"/>
    <mergeCell ref="F7:P7"/>
    <mergeCell ref="F8:J8"/>
    <mergeCell ref="F985:P985"/>
  </mergeCells>
  <pageMargins left="0.7" right="0.7" top="0.75" bottom="0.75" header="0.3" footer="0.3"/>
  <pageSetup scale="84" fitToHeight="5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30"/>
  <sheetViews>
    <sheetView zoomScaleNormal="100" workbookViewId="0">
      <pane xSplit="2" ySplit="3" topLeftCell="C4" activePane="bottomRight" state="frozen"/>
      <selection pane="topRight"/>
      <selection pane="bottomLeft"/>
      <selection pane="bottomRight" activeCell="C4" sqref="C4"/>
    </sheetView>
  </sheetViews>
  <sheetFormatPr defaultRowHeight="15" customHeight="1"/>
  <cols>
    <col min="1" max="1" width="5.140625" bestFit="1" customWidth="1"/>
    <col min="2" max="2" width="8.7109375"/>
    <col min="3" max="3" width="20.28515625" customWidth="1"/>
    <col min="4" max="4" width="13.7109375" style="11" customWidth="1"/>
    <col min="5" max="6" width="13.7109375" customWidth="1"/>
    <col min="7" max="7" width="3.140625" customWidth="1"/>
    <col min="8" max="10" width="13.7109375" customWidth="1"/>
    <col min="11" max="11" width="1.42578125" customWidth="1"/>
    <col min="12" max="14" width="13.7109375" customWidth="1"/>
    <col min="15" max="15" width="2" customWidth="1"/>
    <col min="16" max="16" width="13.7109375" style="74" customWidth="1"/>
    <col min="17" max="17" width="15.5703125" style="74" customWidth="1"/>
    <col min="18" max="18" width="13.7109375" style="74" customWidth="1"/>
    <col min="19" max="19" width="13.7109375" customWidth="1"/>
    <col min="20" max="20" width="26.5703125" customWidth="1"/>
    <col min="23" max="23" width="11.42578125" customWidth="1"/>
    <col min="30" max="30" width="10" style="11" bestFit="1" customWidth="1"/>
    <col min="31" max="31" width="14.85546875" customWidth="1"/>
  </cols>
  <sheetData>
    <row r="1" spans="1:31">
      <c r="A1" s="1"/>
      <c r="B1" s="54" t="s">
        <v>649</v>
      </c>
      <c r="C1" s="60"/>
      <c r="D1" s="159"/>
      <c r="E1" s="159"/>
      <c r="F1" s="159"/>
      <c r="G1" s="61"/>
      <c r="H1" s="159"/>
      <c r="I1" s="159"/>
      <c r="J1" s="159"/>
      <c r="K1" s="130"/>
      <c r="L1" s="130"/>
      <c r="M1" s="130"/>
      <c r="N1" s="130"/>
      <c r="O1" s="130"/>
      <c r="P1" s="29"/>
      <c r="Q1" s="29"/>
      <c r="R1" s="29"/>
      <c r="S1" s="1"/>
    </row>
    <row r="2" spans="1:31">
      <c r="A2" s="17"/>
      <c r="B2" s="17"/>
      <c r="C2" s="20"/>
      <c r="D2" s="156">
        <v>2021</v>
      </c>
      <c r="E2" s="157"/>
      <c r="F2" s="158"/>
      <c r="G2" s="79"/>
      <c r="H2" s="156">
        <v>2022</v>
      </c>
      <c r="I2" s="157"/>
      <c r="J2" s="158"/>
      <c r="K2" s="79"/>
      <c r="L2" s="156">
        <v>2023</v>
      </c>
      <c r="M2" s="157"/>
      <c r="N2" s="158"/>
      <c r="O2" s="132"/>
      <c r="P2" s="156" t="s">
        <v>1250</v>
      </c>
      <c r="Q2" s="157"/>
      <c r="R2" s="157"/>
      <c r="S2" s="158"/>
    </row>
    <row r="3" spans="1:31">
      <c r="A3" s="62"/>
      <c r="B3" s="63" t="s">
        <v>1</v>
      </c>
      <c r="C3" s="64" t="s">
        <v>650</v>
      </c>
      <c r="D3" s="119" t="s">
        <v>651</v>
      </c>
      <c r="E3" s="120" t="s">
        <v>652</v>
      </c>
      <c r="F3" s="63" t="s">
        <v>653</v>
      </c>
      <c r="G3" s="80"/>
      <c r="H3" s="119" t="s">
        <v>651</v>
      </c>
      <c r="I3" s="120" t="s">
        <v>652</v>
      </c>
      <c r="J3" s="63" t="s">
        <v>653</v>
      </c>
      <c r="K3" s="63"/>
      <c r="L3" s="119" t="s">
        <v>651</v>
      </c>
      <c r="M3" s="120" t="s">
        <v>652</v>
      </c>
      <c r="N3" s="63" t="s">
        <v>653</v>
      </c>
      <c r="O3" s="80"/>
      <c r="P3" s="119" t="s">
        <v>651</v>
      </c>
      <c r="Q3" s="120" t="s">
        <v>652</v>
      </c>
      <c r="R3" s="73" t="s">
        <v>653</v>
      </c>
      <c r="S3" s="63" t="s">
        <v>654</v>
      </c>
      <c r="V3" s="51"/>
      <c r="X3" s="51"/>
      <c r="Y3" s="51"/>
    </row>
    <row r="4" spans="1:31">
      <c r="A4" s="17">
        <v>1</v>
      </c>
      <c r="B4" s="18" t="s">
        <v>3</v>
      </c>
      <c r="C4" s="19" t="s">
        <v>2</v>
      </c>
      <c r="D4" s="100">
        <v>132.4</v>
      </c>
      <c r="E4" s="96">
        <f t="shared" ref="E4:E67" si="0">IFERROR(VLOOKUP(LEFT($B4, 4), pyexpdata, 2, FALSE), "-")</f>
        <v>12181431.280000001</v>
      </c>
      <c r="F4" s="96">
        <f>IFERROR(E4/D4,"-")</f>
        <v>92004.767975830822</v>
      </c>
      <c r="G4" s="97"/>
      <c r="H4" s="101">
        <v>146.70000000000002</v>
      </c>
      <c r="I4" s="96">
        <f t="shared" ref="I4:I68" si="1">IFERROR(VLOOKUP(LEFT($B4, 4), expdata, 2, FALSE), "-")</f>
        <v>12635636.469999999</v>
      </c>
      <c r="J4" s="96">
        <f>IFERROR(I4/H4,"-")</f>
        <v>86132.491274710279</v>
      </c>
      <c r="K4" s="96"/>
      <c r="L4" s="131">
        <f>IF(M4="-","-",IFERROR(VLOOKUP($B4,teacherdata!$B$6:$G$326,6,0),"-"))</f>
        <v>160.49199999999914</v>
      </c>
      <c r="M4" s="97">
        <f>IFERROR(VLOOKUP($B4,expdata!$K$4:$N$322,3,0),"")</f>
        <v>13644051.279999999</v>
      </c>
      <c r="N4" s="96">
        <f>IFERROR(M4/L4,"-")</f>
        <v>85013.902749047134</v>
      </c>
      <c r="O4" s="97"/>
      <c r="P4" s="98">
        <f>IFERROR(L4-H4,"-")</f>
        <v>13.791999999999121</v>
      </c>
      <c r="Q4" s="98">
        <f>IFERROR(M4-I4,"-")</f>
        <v>1008414.8100000005</v>
      </c>
      <c r="R4" s="98">
        <f>IFERROR(N4-J4,"-")</f>
        <v>-1118.5885256631445</v>
      </c>
      <c r="S4" s="99">
        <f>IF(J4=0,"",IFERROR(R4/J4,"-"))</f>
        <v>-1.29868358514736E-2</v>
      </c>
      <c r="U4" s="70" t="s">
        <v>1180</v>
      </c>
      <c r="V4" s="8"/>
      <c r="Y4" s="14"/>
      <c r="AE4" s="15"/>
    </row>
    <row r="5" spans="1:31">
      <c r="A5" s="17">
        <v>3</v>
      </c>
      <c r="B5" s="18" t="s">
        <v>7</v>
      </c>
      <c r="C5" s="19" t="s">
        <v>6</v>
      </c>
      <c r="D5" s="100">
        <v>68.2</v>
      </c>
      <c r="E5" s="96">
        <f t="shared" si="0"/>
        <v>5221792.53</v>
      </c>
      <c r="F5" s="96">
        <f t="shared" ref="F5:F68" si="2">IFERROR(E5/D5,"-")</f>
        <v>76565.872873900298</v>
      </c>
      <c r="G5" s="97"/>
      <c r="H5" s="101">
        <v>68</v>
      </c>
      <c r="I5" s="96">
        <f t="shared" si="1"/>
        <v>5617560</v>
      </c>
      <c r="J5" s="96">
        <f t="shared" ref="J5:J20" si="3">IFERROR(I5/H5,"-")</f>
        <v>82611.176470588238</v>
      </c>
      <c r="K5" s="96"/>
      <c r="L5" s="131">
        <f>IF(M5="-","-",IFERROR(VLOOKUP($B5,teacherdata!$B$6:$G$326,6,0),"-"))</f>
        <v>75.998000000000033</v>
      </c>
      <c r="M5" s="97">
        <f>IFERROR(VLOOKUP($B5,expdata!$K$4:$N$322,3,0),"")</f>
        <v>5995658</v>
      </c>
      <c r="N5" s="96">
        <f t="shared" ref="N5:N68" si="4">IFERROR(M5/L5,"-")</f>
        <v>78892.312955604066</v>
      </c>
      <c r="O5" s="97"/>
      <c r="P5" s="98">
        <f t="shared" ref="P5:P68" si="5">IFERROR(L5-H5,"-")</f>
        <v>7.9980000000000331</v>
      </c>
      <c r="Q5" s="98">
        <f t="shared" ref="Q5:Q68" si="6">IFERROR(M5-I5,"-")</f>
        <v>378098</v>
      </c>
      <c r="R5" s="98">
        <f t="shared" ref="R5:R68" si="7">IFERROR(N5-J5,"-")</f>
        <v>-3718.8635149841721</v>
      </c>
      <c r="S5" s="99">
        <f t="shared" ref="S5:S68" si="8">IF(J5=0,"",IFERROR(R5/J5,"-"))</f>
        <v>-4.5016469609389785E-2</v>
      </c>
      <c r="U5" s="70"/>
      <c r="V5" s="8"/>
      <c r="W5" s="14"/>
      <c r="Y5" s="14"/>
      <c r="AE5" s="15"/>
    </row>
    <row r="6" spans="1:31">
      <c r="A6" s="17">
        <v>5</v>
      </c>
      <c r="B6" s="18" t="s">
        <v>10</v>
      </c>
      <c r="C6" s="19" t="s">
        <v>9</v>
      </c>
      <c r="D6" s="100">
        <v>305.89999999999998</v>
      </c>
      <c r="E6" s="96">
        <f t="shared" si="0"/>
        <v>26272815.940000001</v>
      </c>
      <c r="F6" s="96">
        <f t="shared" si="2"/>
        <v>85886.943249427932</v>
      </c>
      <c r="G6" s="97"/>
      <c r="H6" s="101">
        <v>289.40000000000003</v>
      </c>
      <c r="I6" s="96">
        <f t="shared" si="1"/>
        <v>27155180.07</v>
      </c>
      <c r="J6" s="96">
        <f t="shared" si="3"/>
        <v>93832.68856254319</v>
      </c>
      <c r="K6" s="96"/>
      <c r="L6" s="131">
        <f>IF(M6="-","-",IFERROR(VLOOKUP($B6,teacherdata!$B$6:$G$326,6,0),"-"))</f>
        <v>277.46899999999596</v>
      </c>
      <c r="M6" s="97">
        <f>IFERROR(VLOOKUP($B6,expdata!$K$4:$N$322,3,0),"")</f>
        <v>27371595.809999999</v>
      </c>
      <c r="N6" s="96">
        <f t="shared" si="4"/>
        <v>98647.401367361395</v>
      </c>
      <c r="O6" s="97"/>
      <c r="P6" s="98">
        <f t="shared" si="5"/>
        <v>-11.931000000004076</v>
      </c>
      <c r="Q6" s="98">
        <f t="shared" si="6"/>
        <v>216415.73999999836</v>
      </c>
      <c r="R6" s="98">
        <f t="shared" si="7"/>
        <v>4814.7128048182058</v>
      </c>
      <c r="S6" s="99">
        <f t="shared" si="8"/>
        <v>5.1311679102203384E-2</v>
      </c>
      <c r="U6" s="70"/>
      <c r="V6" s="8"/>
      <c r="W6" s="14"/>
      <c r="Y6" s="14"/>
      <c r="AE6" s="15"/>
    </row>
    <row r="7" spans="1:31">
      <c r="A7" s="17">
        <v>7</v>
      </c>
      <c r="B7" s="18" t="s">
        <v>12</v>
      </c>
      <c r="C7" s="19" t="s">
        <v>11</v>
      </c>
      <c r="D7" s="100">
        <v>159.30000000000001</v>
      </c>
      <c r="E7" s="96">
        <f t="shared" si="0"/>
        <v>13799456.390000002</v>
      </c>
      <c r="F7" s="96">
        <f t="shared" si="2"/>
        <v>86625.589391086018</v>
      </c>
      <c r="G7" s="97"/>
      <c r="H7" s="101">
        <v>162.80000000000001</v>
      </c>
      <c r="I7" s="96">
        <f t="shared" si="1"/>
        <v>14350702.380000001</v>
      </c>
      <c r="J7" s="96">
        <f t="shared" si="3"/>
        <v>88149.277518427523</v>
      </c>
      <c r="K7" s="96"/>
      <c r="L7" s="131">
        <f>IF(M7="-","-",IFERROR(VLOOKUP($B7,teacherdata!$B$6:$G$326,6,0),"-"))</f>
        <v>169.6239999999998</v>
      </c>
      <c r="M7" s="97">
        <f>IFERROR(VLOOKUP($B7,expdata!$K$4:$N$322,3,0),"")</f>
        <v>14948355.469999999</v>
      </c>
      <c r="N7" s="96">
        <f t="shared" si="4"/>
        <v>88126.417664953173</v>
      </c>
      <c r="O7" s="97"/>
      <c r="P7" s="98">
        <f t="shared" si="5"/>
        <v>6.8239999999997849</v>
      </c>
      <c r="Q7" s="98">
        <f t="shared" si="6"/>
        <v>597653.08999999799</v>
      </c>
      <c r="R7" s="98">
        <f t="shared" si="7"/>
        <v>-22.85985347435053</v>
      </c>
      <c r="S7" s="99">
        <f t="shared" si="8"/>
        <v>-2.5933114958964581E-4</v>
      </c>
      <c r="U7" s="70"/>
      <c r="V7" s="8"/>
      <c r="W7" s="14"/>
      <c r="Y7" s="14"/>
      <c r="AE7" s="15"/>
    </row>
    <row r="8" spans="1:31">
      <c r="A8" s="17">
        <v>8</v>
      </c>
      <c r="B8" s="18" t="s">
        <v>14</v>
      </c>
      <c r="C8" s="19" t="s">
        <v>13</v>
      </c>
      <c r="D8" s="100">
        <v>115.8</v>
      </c>
      <c r="E8" s="96">
        <f t="shared" si="0"/>
        <v>9694674</v>
      </c>
      <c r="F8" s="96">
        <f t="shared" si="2"/>
        <v>83719.119170984457</v>
      </c>
      <c r="G8" s="97"/>
      <c r="H8" s="101">
        <v>112.9</v>
      </c>
      <c r="I8" s="96">
        <f t="shared" si="1"/>
        <v>10102230</v>
      </c>
      <c r="J8" s="96">
        <f t="shared" si="3"/>
        <v>89479.450841452606</v>
      </c>
      <c r="K8" s="96"/>
      <c r="L8" s="131">
        <f>IF(M8="-","-",IFERROR(VLOOKUP($B8,teacherdata!$B$6:$G$326,6,0),"-"))</f>
        <v>111.92799999999964</v>
      </c>
      <c r="M8" s="97">
        <f>IFERROR(VLOOKUP($B8,expdata!$K$4:$N$322,3,0),"")</f>
        <v>10045195</v>
      </c>
      <c r="N8" s="96">
        <f t="shared" si="4"/>
        <v>89746.93552998385</v>
      </c>
      <c r="O8" s="97"/>
      <c r="P8" s="98">
        <f t="shared" si="5"/>
        <v>-0.97200000000036368</v>
      </c>
      <c r="Q8" s="98">
        <f t="shared" si="6"/>
        <v>-57035</v>
      </c>
      <c r="R8" s="98">
        <f t="shared" si="7"/>
        <v>267.48468853124359</v>
      </c>
      <c r="S8" s="99">
        <f t="shared" si="8"/>
        <v>2.9893420893384337E-3</v>
      </c>
      <c r="U8" s="70"/>
      <c r="V8" s="8"/>
      <c r="W8" s="14"/>
      <c r="Y8" s="14"/>
      <c r="AE8" s="15"/>
    </row>
    <row r="9" spans="1:31">
      <c r="A9" s="17">
        <v>9</v>
      </c>
      <c r="B9" s="18" t="s">
        <v>18</v>
      </c>
      <c r="C9" s="19" t="s">
        <v>17</v>
      </c>
      <c r="D9" s="100">
        <v>483.5</v>
      </c>
      <c r="E9" s="96">
        <f t="shared" si="0"/>
        <v>45752152</v>
      </c>
      <c r="F9" s="96">
        <f t="shared" si="2"/>
        <v>94626.994829369185</v>
      </c>
      <c r="G9" s="97"/>
      <c r="H9" s="101">
        <v>484.2</v>
      </c>
      <c r="I9" s="96">
        <f t="shared" si="1"/>
        <v>46239336</v>
      </c>
      <c r="J9" s="96">
        <f t="shared" si="3"/>
        <v>95496.356877323429</v>
      </c>
      <c r="K9" s="96"/>
      <c r="L9" s="131">
        <f>IF(M9="-","-",IFERROR(VLOOKUP($B9,teacherdata!$B$6:$G$326,6,0),"-"))</f>
        <v>483.94600000000003</v>
      </c>
      <c r="M9" s="97">
        <f>IFERROR(VLOOKUP($B9,expdata!$K$4:$N$322,3,0),"")</f>
        <v>46670496</v>
      </c>
      <c r="N9" s="96">
        <f t="shared" si="4"/>
        <v>96437.404173192874</v>
      </c>
      <c r="O9" s="97"/>
      <c r="P9" s="98">
        <f t="shared" si="5"/>
        <v>-0.25399999999996226</v>
      </c>
      <c r="Q9" s="98">
        <f t="shared" si="6"/>
        <v>431160</v>
      </c>
      <c r="R9" s="98">
        <f t="shared" si="7"/>
        <v>941.0472958694445</v>
      </c>
      <c r="S9" s="99">
        <f t="shared" si="8"/>
        <v>9.8542743057552767E-3</v>
      </c>
      <c r="U9" s="70"/>
      <c r="V9" s="8"/>
      <c r="W9" s="14"/>
      <c r="Y9" s="14"/>
      <c r="AE9" s="15"/>
    </row>
    <row r="10" spans="1:31">
      <c r="A10" s="17">
        <v>10</v>
      </c>
      <c r="B10" s="18" t="s">
        <v>20</v>
      </c>
      <c r="C10" s="19" t="s">
        <v>19</v>
      </c>
      <c r="D10" s="100">
        <v>465.8</v>
      </c>
      <c r="E10" s="96">
        <f t="shared" si="0"/>
        <v>38878429.600000001</v>
      </c>
      <c r="F10" s="96">
        <f t="shared" si="2"/>
        <v>83465.928724774581</v>
      </c>
      <c r="G10" s="97"/>
      <c r="H10" s="101">
        <v>469.7</v>
      </c>
      <c r="I10" s="96">
        <f t="shared" si="1"/>
        <v>42550581.859999992</v>
      </c>
      <c r="J10" s="96">
        <f t="shared" si="3"/>
        <v>90590.9769214392</v>
      </c>
      <c r="K10" s="96"/>
      <c r="L10" s="131">
        <f>IF(M10="-","-",IFERROR(VLOOKUP($B10,teacherdata!$B$6:$G$326,6,0),"-"))</f>
        <v>495.1039999999943</v>
      </c>
      <c r="M10" s="97">
        <f>IFERROR(VLOOKUP($B10,expdata!$K$4:$N$322,3,0),"")</f>
        <v>43819948.749999993</v>
      </c>
      <c r="N10" s="96">
        <f t="shared" si="4"/>
        <v>88506.55367357262</v>
      </c>
      <c r="O10" s="97"/>
      <c r="P10" s="98">
        <f t="shared" si="5"/>
        <v>25.403999999994312</v>
      </c>
      <c r="Q10" s="98">
        <f t="shared" si="6"/>
        <v>1269366.8900000006</v>
      </c>
      <c r="R10" s="98">
        <f t="shared" si="7"/>
        <v>-2084.4232478665799</v>
      </c>
      <c r="S10" s="99">
        <f t="shared" si="8"/>
        <v>-2.3009170655861222E-2</v>
      </c>
      <c r="U10" s="70"/>
      <c r="V10" s="8"/>
      <c r="W10" s="14"/>
      <c r="Y10" s="14"/>
      <c r="AE10" s="15"/>
    </row>
    <row r="11" spans="1:31">
      <c r="A11" s="17">
        <v>14</v>
      </c>
      <c r="B11" s="18" t="s">
        <v>24</v>
      </c>
      <c r="C11" s="19" t="s">
        <v>23</v>
      </c>
      <c r="D11" s="100">
        <v>207.2</v>
      </c>
      <c r="E11" s="96">
        <f t="shared" si="0"/>
        <v>17508149.390000001</v>
      </c>
      <c r="F11" s="96">
        <f t="shared" si="2"/>
        <v>84498.790492278</v>
      </c>
      <c r="G11" s="97"/>
      <c r="H11" s="101">
        <v>208.5</v>
      </c>
      <c r="I11" s="96">
        <f t="shared" si="1"/>
        <v>18489127.920000002</v>
      </c>
      <c r="J11" s="96">
        <f t="shared" si="3"/>
        <v>88676.872517985626</v>
      </c>
      <c r="K11" s="96"/>
      <c r="L11" s="131">
        <f>IF(M11="-","-",IFERROR(VLOOKUP($B11,teacherdata!$B$6:$G$326,6,0),"-"))</f>
        <v>219.36999999999821</v>
      </c>
      <c r="M11" s="97">
        <f>IFERROR(VLOOKUP($B11,expdata!$K$4:$N$322,3,0),"")</f>
        <v>19786078.890000001</v>
      </c>
      <c r="N11" s="96">
        <f t="shared" si="4"/>
        <v>90195.007931805449</v>
      </c>
      <c r="O11" s="97"/>
      <c r="P11" s="98">
        <f t="shared" si="5"/>
        <v>10.869999999998214</v>
      </c>
      <c r="Q11" s="98">
        <f t="shared" si="6"/>
        <v>1296950.9699999988</v>
      </c>
      <c r="R11" s="98">
        <f t="shared" si="7"/>
        <v>1518.1354138198221</v>
      </c>
      <c r="S11" s="99">
        <f t="shared" si="8"/>
        <v>1.7119857418425654E-2</v>
      </c>
      <c r="U11" s="70"/>
      <c r="V11" s="8"/>
      <c r="W11" s="14"/>
      <c r="Y11" s="14"/>
      <c r="AE11" s="15"/>
    </row>
    <row r="12" spans="1:31">
      <c r="A12" s="17">
        <v>16</v>
      </c>
      <c r="B12" s="18" t="s">
        <v>30</v>
      </c>
      <c r="C12" s="19" t="s">
        <v>29</v>
      </c>
      <c r="D12" s="100">
        <v>388.6</v>
      </c>
      <c r="E12" s="96">
        <f t="shared" si="0"/>
        <v>34799178.910000004</v>
      </c>
      <c r="F12" s="96">
        <f t="shared" si="2"/>
        <v>89550.125862068977</v>
      </c>
      <c r="G12" s="97"/>
      <c r="H12" s="101">
        <v>384.5</v>
      </c>
      <c r="I12" s="96">
        <f t="shared" si="1"/>
        <v>35780113.82</v>
      </c>
      <c r="J12" s="96">
        <f t="shared" si="3"/>
        <v>93056.212795838757</v>
      </c>
      <c r="K12" s="96"/>
      <c r="L12" s="131">
        <f>IF(M12="-","-",IFERROR(VLOOKUP($B12,teacherdata!$B$6:$G$326,6,0),"-"))</f>
        <v>390.55499999999586</v>
      </c>
      <c r="M12" s="97">
        <f>IFERROR(VLOOKUP($B12,expdata!$K$4:$N$322,3,0),"")</f>
        <v>36881508.970000006</v>
      </c>
      <c r="N12" s="96">
        <f t="shared" si="4"/>
        <v>94433.58546171576</v>
      </c>
      <c r="O12" s="97"/>
      <c r="P12" s="98">
        <f t="shared" si="5"/>
        <v>6.0549999999958573</v>
      </c>
      <c r="Q12" s="98">
        <f t="shared" si="6"/>
        <v>1101395.150000006</v>
      </c>
      <c r="R12" s="98">
        <f t="shared" si="7"/>
        <v>1377.3726658770029</v>
      </c>
      <c r="S12" s="99">
        <f t="shared" si="8"/>
        <v>1.4801512166618021E-2</v>
      </c>
      <c r="U12" s="70"/>
      <c r="V12" s="8"/>
      <c r="W12" s="14"/>
      <c r="Y12" s="14"/>
      <c r="AE12" s="15"/>
    </row>
    <row r="13" spans="1:31">
      <c r="A13" s="17">
        <v>17</v>
      </c>
      <c r="B13" s="18" t="s">
        <v>32</v>
      </c>
      <c r="C13" s="19" t="s">
        <v>31</v>
      </c>
      <c r="D13" s="100">
        <v>179</v>
      </c>
      <c r="E13" s="96">
        <f t="shared" si="0"/>
        <v>14367882.99</v>
      </c>
      <c r="F13" s="96">
        <f t="shared" si="2"/>
        <v>80267.502737430172</v>
      </c>
      <c r="G13" s="97"/>
      <c r="H13" s="101">
        <v>188.1</v>
      </c>
      <c r="I13" s="96">
        <f t="shared" si="1"/>
        <v>14825508.739999998</v>
      </c>
      <c r="J13" s="96">
        <f t="shared" si="3"/>
        <v>78817.16501860712</v>
      </c>
      <c r="K13" s="96"/>
      <c r="L13" s="131">
        <f>IF(M13="-","-",IFERROR(VLOOKUP($B13,teacherdata!$B$6:$G$326,6,0),"-"))</f>
        <v>187.66599999999934</v>
      </c>
      <c r="M13" s="97">
        <f>IFERROR(VLOOKUP($B13,expdata!$K$4:$N$322,3,0),"")</f>
        <v>15615080.040000001</v>
      </c>
      <c r="N13" s="96">
        <f t="shared" si="4"/>
        <v>83206.761160785944</v>
      </c>
      <c r="O13" s="97"/>
      <c r="P13" s="98">
        <f t="shared" si="5"/>
        <v>-0.4340000000006512</v>
      </c>
      <c r="Q13" s="98">
        <f t="shared" si="6"/>
        <v>789571.30000000261</v>
      </c>
      <c r="R13" s="98">
        <f t="shared" si="7"/>
        <v>4389.5961421788234</v>
      </c>
      <c r="S13" s="99">
        <f t="shared" si="8"/>
        <v>5.5693403094903622E-2</v>
      </c>
      <c r="U13" s="70"/>
      <c r="V13" s="8"/>
      <c r="W13" s="14"/>
      <c r="Y13" s="14"/>
      <c r="AE13" s="15"/>
    </row>
    <row r="14" spans="1:31">
      <c r="A14" s="17">
        <v>18</v>
      </c>
      <c r="B14" s="18" t="s">
        <v>34</v>
      </c>
      <c r="C14" s="19" t="s">
        <v>33</v>
      </c>
      <c r="D14" s="100">
        <v>64.2</v>
      </c>
      <c r="E14" s="96">
        <f t="shared" si="0"/>
        <v>5523528</v>
      </c>
      <c r="F14" s="96">
        <f t="shared" si="2"/>
        <v>86036.261682242985</v>
      </c>
      <c r="G14" s="97"/>
      <c r="H14" s="101">
        <v>70</v>
      </c>
      <c r="I14" s="96">
        <f t="shared" si="1"/>
        <v>5624038</v>
      </c>
      <c r="J14" s="96">
        <f t="shared" si="3"/>
        <v>80343.399999999994</v>
      </c>
      <c r="K14" s="96"/>
      <c r="L14" s="131">
        <f>IF(M14="-","-",IFERROR(VLOOKUP($B14,teacherdata!$B$6:$G$326,6,0),"-"))</f>
        <v>75.433000000000192</v>
      </c>
      <c r="M14" s="97">
        <f>IFERROR(VLOOKUP($B14,expdata!$K$4:$N$322,3,0),"")</f>
        <v>5955808</v>
      </c>
      <c r="N14" s="96">
        <f t="shared" si="4"/>
        <v>78954.940145559434</v>
      </c>
      <c r="O14" s="97"/>
      <c r="P14" s="98">
        <f t="shared" si="5"/>
        <v>5.4330000000001917</v>
      </c>
      <c r="Q14" s="98">
        <f t="shared" si="6"/>
        <v>331770</v>
      </c>
      <c r="R14" s="98">
        <f t="shared" si="7"/>
        <v>-1388.4598544405599</v>
      </c>
      <c r="S14" s="99">
        <f t="shared" si="8"/>
        <v>-1.7281567053928013E-2</v>
      </c>
      <c r="U14" s="70"/>
      <c r="V14" s="8"/>
      <c r="W14" s="14"/>
      <c r="Y14" s="14"/>
      <c r="AE14" s="15"/>
    </row>
    <row r="15" spans="1:31">
      <c r="A15" s="17">
        <v>20</v>
      </c>
      <c r="B15" s="18" t="s">
        <v>38</v>
      </c>
      <c r="C15" s="19" t="s">
        <v>37</v>
      </c>
      <c r="D15" s="100">
        <v>408.5</v>
      </c>
      <c r="E15" s="96">
        <f t="shared" si="0"/>
        <v>34915501.459999993</v>
      </c>
      <c r="F15" s="96">
        <f t="shared" si="2"/>
        <v>85472.463794369629</v>
      </c>
      <c r="G15" s="97"/>
      <c r="H15" s="101">
        <v>409.2</v>
      </c>
      <c r="I15" s="96">
        <f t="shared" si="1"/>
        <v>36130304.030000001</v>
      </c>
      <c r="J15" s="96">
        <f t="shared" si="3"/>
        <v>88294.97563538613</v>
      </c>
      <c r="K15" s="96"/>
      <c r="L15" s="131">
        <f>IF(M15="-","-",IFERROR(VLOOKUP($B15,teacherdata!$B$6:$G$326,6,0),"-"))</f>
        <v>433.64900000000279</v>
      </c>
      <c r="M15" s="97">
        <f>IFERROR(VLOOKUP($B15,expdata!$K$4:$N$322,3,0),"")</f>
        <v>38191520.310000002</v>
      </c>
      <c r="N15" s="96">
        <f t="shared" si="4"/>
        <v>88070.121941938662</v>
      </c>
      <c r="O15" s="97"/>
      <c r="P15" s="98">
        <f t="shared" si="5"/>
        <v>24.449000000002798</v>
      </c>
      <c r="Q15" s="98">
        <f t="shared" si="6"/>
        <v>2061216.2800000012</v>
      </c>
      <c r="R15" s="98">
        <f t="shared" si="7"/>
        <v>-224.85369344746869</v>
      </c>
      <c r="S15" s="99">
        <f t="shared" si="8"/>
        <v>-2.546619349848415E-3</v>
      </c>
      <c r="U15" s="70"/>
      <c r="V15" s="8"/>
      <c r="W15" s="14"/>
      <c r="Y15" s="14"/>
      <c r="AE15" s="15"/>
    </row>
    <row r="16" spans="1:31">
      <c r="A16" s="17">
        <v>23</v>
      </c>
      <c r="B16" s="18" t="s">
        <v>40</v>
      </c>
      <c r="C16" s="19" t="s">
        <v>39</v>
      </c>
      <c r="D16" s="100">
        <v>236.6</v>
      </c>
      <c r="E16" s="96">
        <f t="shared" si="0"/>
        <v>24270762.554285407</v>
      </c>
      <c r="F16" s="96">
        <f t="shared" si="2"/>
        <v>102581.41400796875</v>
      </c>
      <c r="G16" s="97"/>
      <c r="H16" s="101">
        <v>242.4</v>
      </c>
      <c r="I16" s="96">
        <f t="shared" si="1"/>
        <v>23862957.998228107</v>
      </c>
      <c r="J16" s="96">
        <f t="shared" si="3"/>
        <v>98444.546197310672</v>
      </c>
      <c r="K16" s="96"/>
      <c r="L16" s="131">
        <f>IF(M16="-","-",IFERROR(VLOOKUP($B16,teacherdata!$B$6:$G$326,6,0),"-"))</f>
        <v>231.11199999999931</v>
      </c>
      <c r="M16" s="97">
        <f>IFERROR(VLOOKUP($B16,expdata!$K$4:$N$322,3,0),"")</f>
        <v>22303971</v>
      </c>
      <c r="N16" s="96">
        <f t="shared" si="4"/>
        <v>96507.195645401647</v>
      </c>
      <c r="O16" s="97"/>
      <c r="P16" s="98">
        <f t="shared" si="5"/>
        <v>-11.288000000000693</v>
      </c>
      <c r="Q16" s="98">
        <f t="shared" si="6"/>
        <v>-1558986.9982281066</v>
      </c>
      <c r="R16" s="98">
        <f t="shared" si="7"/>
        <v>-1937.3505519090249</v>
      </c>
      <c r="S16" s="99">
        <f t="shared" si="8"/>
        <v>-1.9679612804817316E-2</v>
      </c>
      <c r="U16" s="70"/>
      <c r="V16" s="8"/>
      <c r="W16" s="14"/>
      <c r="Y16" s="14"/>
      <c r="AE16" s="15"/>
    </row>
    <row r="17" spans="1:31">
      <c r="A17" s="17">
        <v>24</v>
      </c>
      <c r="B17" s="18" t="s">
        <v>42</v>
      </c>
      <c r="C17" s="19" t="s">
        <v>41</v>
      </c>
      <c r="D17" s="100">
        <v>167.4</v>
      </c>
      <c r="E17" s="96">
        <f t="shared" si="0"/>
        <v>12701375</v>
      </c>
      <c r="F17" s="96">
        <f t="shared" si="2"/>
        <v>75874.40262843488</v>
      </c>
      <c r="G17" s="97"/>
      <c r="H17" s="101">
        <v>172.6</v>
      </c>
      <c r="I17" s="96">
        <f t="shared" si="1"/>
        <v>13593696</v>
      </c>
      <c r="J17" s="96">
        <f t="shared" si="3"/>
        <v>78758.377752027809</v>
      </c>
      <c r="K17" s="96"/>
      <c r="L17" s="131">
        <f>IF(M17="-","-",IFERROR(VLOOKUP($B17,teacherdata!$B$6:$G$326,6,0),"-"))</f>
        <v>172.04399999999995</v>
      </c>
      <c r="M17" s="97">
        <f>IFERROR(VLOOKUP($B17,expdata!$K$4:$N$322,3,0),"")</f>
        <v>14216086.9</v>
      </c>
      <c r="N17" s="96">
        <f t="shared" si="4"/>
        <v>82630.529980702631</v>
      </c>
      <c r="O17" s="97"/>
      <c r="P17" s="98">
        <f t="shared" si="5"/>
        <v>-0.55600000000004002</v>
      </c>
      <c r="Q17" s="98">
        <f t="shared" si="6"/>
        <v>622390.90000000037</v>
      </c>
      <c r="R17" s="98">
        <f t="shared" si="7"/>
        <v>3872.1522286748223</v>
      </c>
      <c r="S17" s="99">
        <f t="shared" si="8"/>
        <v>4.9164956658533071E-2</v>
      </c>
      <c r="U17" s="70"/>
      <c r="V17" s="8"/>
      <c r="W17" s="14"/>
      <c r="Y17" s="14"/>
      <c r="AE17" s="15"/>
    </row>
    <row r="18" spans="1:31">
      <c r="A18" s="17">
        <v>25</v>
      </c>
      <c r="B18" s="18" t="s">
        <v>44</v>
      </c>
      <c r="C18" s="19" t="s">
        <v>43</v>
      </c>
      <c r="D18" s="100">
        <v>164.2</v>
      </c>
      <c r="E18" s="96">
        <f t="shared" si="0"/>
        <v>13991946</v>
      </c>
      <c r="F18" s="96">
        <f t="shared" si="2"/>
        <v>85212.825822168088</v>
      </c>
      <c r="G18" s="97"/>
      <c r="H18" s="101">
        <v>154</v>
      </c>
      <c r="I18" s="96">
        <f t="shared" si="1"/>
        <v>14492618.809999999</v>
      </c>
      <c r="J18" s="96">
        <f t="shared" si="3"/>
        <v>94107.914350649342</v>
      </c>
      <c r="K18" s="96"/>
      <c r="L18" s="131">
        <f>IF(M18="-","-",IFERROR(VLOOKUP($B18,teacherdata!$B$6:$G$326,6,0),"-"))</f>
        <v>160.08999999999992</v>
      </c>
      <c r="M18" s="97">
        <f>IFERROR(VLOOKUP($B18,expdata!$K$4:$N$322,3,0),"")</f>
        <v>15078789</v>
      </c>
      <c r="N18" s="96">
        <f t="shared" si="4"/>
        <v>94189.449684552485</v>
      </c>
      <c r="O18" s="97"/>
      <c r="P18" s="98">
        <f t="shared" si="5"/>
        <v>6.0899999999999181</v>
      </c>
      <c r="Q18" s="98">
        <f t="shared" si="6"/>
        <v>586170.19000000134</v>
      </c>
      <c r="R18" s="98">
        <f t="shared" si="7"/>
        <v>81.5353339031426</v>
      </c>
      <c r="S18" s="99">
        <f t="shared" si="8"/>
        <v>8.6640251742631474E-4</v>
      </c>
      <c r="U18" s="70"/>
      <c r="V18" s="8"/>
      <c r="W18" s="14"/>
      <c r="Y18" s="14"/>
      <c r="AE18" s="15"/>
    </row>
    <row r="19" spans="1:31">
      <c r="A19" s="17">
        <v>26</v>
      </c>
      <c r="B19" s="18" t="s">
        <v>46</v>
      </c>
      <c r="C19" s="19" t="s">
        <v>45</v>
      </c>
      <c r="D19" s="100">
        <v>279.39999999999998</v>
      </c>
      <c r="E19" s="96">
        <f t="shared" si="0"/>
        <v>28236336</v>
      </c>
      <c r="F19" s="96">
        <f t="shared" si="2"/>
        <v>101060.61560486758</v>
      </c>
      <c r="G19" s="97"/>
      <c r="H19" s="101">
        <v>282.5</v>
      </c>
      <c r="I19" s="96">
        <f t="shared" si="1"/>
        <v>30308186</v>
      </c>
      <c r="J19" s="96">
        <f t="shared" si="3"/>
        <v>107285.61415929203</v>
      </c>
      <c r="K19" s="96"/>
      <c r="L19" s="131">
        <f>IF(M19="-","-",IFERROR(VLOOKUP($B19,teacherdata!$B$6:$G$326,6,0),"-"))</f>
        <v>304.55199999999405</v>
      </c>
      <c r="M19" s="97">
        <f>IFERROR(VLOOKUP($B19,expdata!$K$4:$N$322,3,0),"")</f>
        <v>31097259</v>
      </c>
      <c r="N19" s="96">
        <f t="shared" si="4"/>
        <v>102108.20812209608</v>
      </c>
      <c r="O19" s="97"/>
      <c r="P19" s="98">
        <f t="shared" si="5"/>
        <v>22.051999999994052</v>
      </c>
      <c r="Q19" s="98">
        <f t="shared" si="6"/>
        <v>789073</v>
      </c>
      <c r="R19" s="98">
        <f t="shared" si="7"/>
        <v>-5177.4060371959495</v>
      </c>
      <c r="S19" s="99">
        <f t="shared" si="8"/>
        <v>-4.8258157235403526E-2</v>
      </c>
      <c r="U19" s="70"/>
      <c r="V19" s="8"/>
      <c r="W19" s="14"/>
      <c r="Y19" s="14"/>
      <c r="AE19" s="15"/>
    </row>
    <row r="20" spans="1:31">
      <c r="A20" s="17">
        <v>27</v>
      </c>
      <c r="B20" s="18" t="s">
        <v>48</v>
      </c>
      <c r="C20" s="19" t="s">
        <v>47</v>
      </c>
      <c r="D20" s="100">
        <v>64.7</v>
      </c>
      <c r="E20" s="96">
        <f t="shared" si="0"/>
        <v>5021511</v>
      </c>
      <c r="F20" s="96">
        <f t="shared" si="2"/>
        <v>77612.225656877898</v>
      </c>
      <c r="G20" s="97"/>
      <c r="H20" s="101">
        <v>70.400000000000006</v>
      </c>
      <c r="I20" s="96">
        <f t="shared" si="1"/>
        <v>5513007</v>
      </c>
      <c r="J20" s="96">
        <f t="shared" si="3"/>
        <v>78309.758522727265</v>
      </c>
      <c r="K20" s="96"/>
      <c r="L20" s="131">
        <f>IF(M20="-","-",IFERROR(VLOOKUP($B20,teacherdata!$B$6:$G$326,6,0),"-"))</f>
        <v>67.235999999999962</v>
      </c>
      <c r="M20" s="97">
        <f>IFERROR(VLOOKUP($B20,expdata!$K$4:$N$322,3,0),"")</f>
        <v>5497347</v>
      </c>
      <c r="N20" s="96">
        <f t="shared" si="4"/>
        <v>81761.957879707348</v>
      </c>
      <c r="O20" s="97"/>
      <c r="P20" s="98">
        <f t="shared" si="5"/>
        <v>-3.1640000000000441</v>
      </c>
      <c r="Q20" s="98">
        <f t="shared" si="6"/>
        <v>-15660</v>
      </c>
      <c r="R20" s="98">
        <f t="shared" si="7"/>
        <v>3452.1993569800834</v>
      </c>
      <c r="S20" s="99">
        <f t="shared" si="8"/>
        <v>4.4083897359716379E-2</v>
      </c>
      <c r="U20" s="70"/>
      <c r="V20" s="8"/>
      <c r="W20" s="14"/>
      <c r="Y20" s="14"/>
      <c r="AE20" s="15"/>
    </row>
    <row r="21" spans="1:31">
      <c r="A21" s="17">
        <v>28</v>
      </c>
      <c r="B21" s="18" t="s">
        <v>52</v>
      </c>
      <c r="C21" s="19" t="s">
        <v>51</v>
      </c>
      <c r="D21" s="100" t="s">
        <v>1189</v>
      </c>
      <c r="E21" s="96" t="str">
        <f t="shared" si="0"/>
        <v>-</v>
      </c>
      <c r="F21" s="96" t="str">
        <f t="shared" si="2"/>
        <v>-</v>
      </c>
      <c r="G21" s="97"/>
      <c r="H21" s="101" t="s">
        <v>1189</v>
      </c>
      <c r="I21" s="96" t="str">
        <f t="shared" si="1"/>
        <v>-</v>
      </c>
      <c r="J21" s="96" t="str">
        <f t="shared" ref="J21:J68" si="9">IFERROR(I21/H21,"-")</f>
        <v>-</v>
      </c>
      <c r="K21" s="96"/>
      <c r="L21" s="131">
        <f>IF(M21="-","-",IFERROR(VLOOKUP($B21,teacherdata!$B$6:$G$326,6,0),"-"))</f>
        <v>0</v>
      </c>
      <c r="M21" s="97" t="str">
        <f>IFERROR(VLOOKUP($B21,expdata!$K$4:$N$322,3,0),"")</f>
        <v/>
      </c>
      <c r="N21" s="96" t="str">
        <f t="shared" si="4"/>
        <v>-</v>
      </c>
      <c r="O21" s="97"/>
      <c r="P21" s="98" t="str">
        <f t="shared" si="5"/>
        <v>-</v>
      </c>
      <c r="Q21" s="98" t="str">
        <f t="shared" si="6"/>
        <v>-</v>
      </c>
      <c r="R21" s="98" t="str">
        <f t="shared" si="7"/>
        <v>-</v>
      </c>
      <c r="S21" s="99" t="str">
        <f t="shared" si="8"/>
        <v>-</v>
      </c>
      <c r="T21" t="s">
        <v>1186</v>
      </c>
      <c r="U21" s="70"/>
      <c r="V21" s="8"/>
      <c r="W21" s="14"/>
      <c r="Y21" s="14"/>
      <c r="AE21" s="15"/>
    </row>
    <row r="22" spans="1:31">
      <c r="A22" s="17">
        <v>30</v>
      </c>
      <c r="B22" s="18" t="s">
        <v>56</v>
      </c>
      <c r="C22" s="19" t="s">
        <v>55</v>
      </c>
      <c r="D22" s="100">
        <v>338.7</v>
      </c>
      <c r="E22" s="96">
        <f t="shared" si="0"/>
        <v>28710044.989999995</v>
      </c>
      <c r="F22" s="96">
        <f t="shared" si="2"/>
        <v>84765.411839385881</v>
      </c>
      <c r="G22" s="97"/>
      <c r="H22" s="101">
        <v>361.7</v>
      </c>
      <c r="I22" s="96">
        <f t="shared" si="1"/>
        <v>30543881.939999998</v>
      </c>
      <c r="J22" s="96">
        <f t="shared" si="9"/>
        <v>84445.346806745918</v>
      </c>
      <c r="K22" s="96"/>
      <c r="L22" s="131">
        <f>IF(M22="-","-",IFERROR(VLOOKUP($B22,teacherdata!$B$6:$G$326,6,0),"-"))</f>
        <v>381.92999999999716</v>
      </c>
      <c r="M22" s="97">
        <f>IFERROR(VLOOKUP($B22,expdata!$K$4:$N$322,3,0),"")</f>
        <v>32255663.379999999</v>
      </c>
      <c r="N22" s="96">
        <f t="shared" si="4"/>
        <v>84454.385306208569</v>
      </c>
      <c r="O22" s="97"/>
      <c r="P22" s="98">
        <f t="shared" si="5"/>
        <v>20.229999999997176</v>
      </c>
      <c r="Q22" s="98">
        <f t="shared" si="6"/>
        <v>1711781.4400000013</v>
      </c>
      <c r="R22" s="98">
        <f t="shared" si="7"/>
        <v>9.0384994626510888</v>
      </c>
      <c r="S22" s="99">
        <f t="shared" si="8"/>
        <v>1.0703371830937935E-4</v>
      </c>
      <c r="U22" s="70"/>
      <c r="V22" s="8"/>
      <c r="W22" s="14"/>
      <c r="Y22" s="14"/>
      <c r="AE22" s="15"/>
    </row>
    <row r="23" spans="1:31">
      <c r="A23" s="17">
        <v>31</v>
      </c>
      <c r="B23" s="18" t="s">
        <v>58</v>
      </c>
      <c r="C23" s="19" t="s">
        <v>57</v>
      </c>
      <c r="D23" s="100">
        <v>366.4</v>
      </c>
      <c r="E23" s="96">
        <f t="shared" si="0"/>
        <v>35220392</v>
      </c>
      <c r="F23" s="96">
        <f t="shared" si="2"/>
        <v>96125.524017467251</v>
      </c>
      <c r="G23" s="97"/>
      <c r="H23" s="101">
        <v>353.7</v>
      </c>
      <c r="I23" s="96">
        <f t="shared" si="1"/>
        <v>36072573</v>
      </c>
      <c r="J23" s="96">
        <f t="shared" si="9"/>
        <v>101986.35284139101</v>
      </c>
      <c r="K23" s="96"/>
      <c r="L23" s="131">
        <f>IF(M23="-","-",IFERROR(VLOOKUP($B23,teacherdata!$B$6:$G$326,6,0),"-"))</f>
        <v>358.11199999999917</v>
      </c>
      <c r="M23" s="97">
        <f>IFERROR(VLOOKUP($B23,expdata!$K$4:$N$322,3,0),"")</f>
        <v>0</v>
      </c>
      <c r="N23" s="96">
        <f t="shared" si="4"/>
        <v>0</v>
      </c>
      <c r="O23" s="97"/>
      <c r="P23" s="98">
        <f t="shared" si="5"/>
        <v>4.4119999999991819</v>
      </c>
      <c r="Q23" s="98">
        <f t="shared" si="6"/>
        <v>-36072573</v>
      </c>
      <c r="R23" s="98">
        <f t="shared" si="7"/>
        <v>-101986.35284139101</v>
      </c>
      <c r="S23" s="99">
        <f t="shared" si="8"/>
        <v>-1</v>
      </c>
      <c r="T23" s="29" t="s">
        <v>1249</v>
      </c>
      <c r="U23" s="70"/>
      <c r="V23" s="8"/>
      <c r="W23" s="14"/>
      <c r="Y23" s="14"/>
      <c r="AE23" s="15"/>
    </row>
    <row r="24" spans="1:31">
      <c r="A24" s="17">
        <v>35</v>
      </c>
      <c r="B24" s="18" t="s">
        <v>66</v>
      </c>
      <c r="C24" s="19" t="s">
        <v>65</v>
      </c>
      <c r="D24" s="100">
        <v>4595.5</v>
      </c>
      <c r="E24" s="96">
        <f t="shared" si="0"/>
        <v>481668763.43007052</v>
      </c>
      <c r="F24" s="96">
        <f t="shared" si="2"/>
        <v>104813.13533458176</v>
      </c>
      <c r="G24" s="97"/>
      <c r="H24" s="101">
        <v>4256</v>
      </c>
      <c r="I24" s="96">
        <f t="shared" si="1"/>
        <v>498790495.41820675</v>
      </c>
      <c r="J24" s="96">
        <f t="shared" si="9"/>
        <v>117197.01490089444</v>
      </c>
      <c r="K24" s="96"/>
      <c r="L24" s="131">
        <f>IF(M24="-","-",IFERROR(VLOOKUP($B24,teacherdata!$B$6:$G$326,6,0),"-"))</f>
        <v>4390.7589999997917</v>
      </c>
      <c r="M24" s="97">
        <f>IFERROR(VLOOKUP($B24,expdata!$K$4:$N$322,3,0),"")</f>
        <v>547960508.87032676</v>
      </c>
      <c r="N24" s="96">
        <f t="shared" si="4"/>
        <v>124798.58467985893</v>
      </c>
      <c r="O24" s="97"/>
      <c r="P24" s="98">
        <f t="shared" si="5"/>
        <v>134.75899999979174</v>
      </c>
      <c r="Q24" s="98">
        <f t="shared" si="6"/>
        <v>49170013.452120006</v>
      </c>
      <c r="R24" s="98">
        <f t="shared" si="7"/>
        <v>7601.569778964491</v>
      </c>
      <c r="S24" s="99">
        <f t="shared" si="8"/>
        <v>6.4861462430528816E-2</v>
      </c>
      <c r="U24" s="70"/>
      <c r="V24" s="8"/>
      <c r="W24" s="14"/>
      <c r="Y24" s="14"/>
      <c r="AE24" s="15"/>
    </row>
    <row r="25" spans="1:31">
      <c r="A25" s="17">
        <v>36</v>
      </c>
      <c r="B25" s="18" t="s">
        <v>68</v>
      </c>
      <c r="C25" s="19" t="s">
        <v>67</v>
      </c>
      <c r="D25" s="100">
        <v>139.80000000000001</v>
      </c>
      <c r="E25" s="96">
        <f t="shared" si="0"/>
        <v>13186684.140000001</v>
      </c>
      <c r="F25" s="96">
        <f t="shared" si="2"/>
        <v>94325.351502145917</v>
      </c>
      <c r="G25" s="97"/>
      <c r="H25" s="101">
        <v>150</v>
      </c>
      <c r="I25" s="96">
        <f t="shared" si="1"/>
        <v>13310689.899999999</v>
      </c>
      <c r="J25" s="96">
        <f t="shared" si="9"/>
        <v>88737.93266666666</v>
      </c>
      <c r="K25" s="96"/>
      <c r="L25" s="131">
        <f>IF(M25="-","-",IFERROR(VLOOKUP($B25,teacherdata!$B$6:$G$326,6,0),"-"))</f>
        <v>150.33099999999936</v>
      </c>
      <c r="M25" s="97">
        <f>IFERROR(VLOOKUP($B25,expdata!$K$4:$N$322,3,0),"")</f>
        <v>13716600.550000003</v>
      </c>
      <c r="N25" s="96">
        <f t="shared" si="4"/>
        <v>91242.661526897718</v>
      </c>
      <c r="O25" s="97"/>
      <c r="P25" s="98">
        <f t="shared" si="5"/>
        <v>0.33099999999936358</v>
      </c>
      <c r="Q25" s="98">
        <f t="shared" si="6"/>
        <v>405910.6500000041</v>
      </c>
      <c r="R25" s="98">
        <f t="shared" si="7"/>
        <v>2504.7288602310582</v>
      </c>
      <c r="S25" s="99">
        <f t="shared" si="8"/>
        <v>2.8226134922928282E-2</v>
      </c>
      <c r="U25" s="70"/>
      <c r="V25" s="8"/>
      <c r="W25" s="14"/>
      <c r="Y25" s="14"/>
      <c r="AE25" s="15"/>
    </row>
    <row r="26" spans="1:31">
      <c r="A26" s="17">
        <v>38</v>
      </c>
      <c r="B26" s="18" t="s">
        <v>70</v>
      </c>
      <c r="C26" s="19" t="s">
        <v>69</v>
      </c>
      <c r="D26" s="100">
        <v>65.099999999999994</v>
      </c>
      <c r="E26" s="96">
        <f t="shared" si="0"/>
        <v>5328238</v>
      </c>
      <c r="F26" s="96">
        <f t="shared" si="2"/>
        <v>81846.973886328735</v>
      </c>
      <c r="G26" s="97"/>
      <c r="H26" s="101">
        <v>69.3</v>
      </c>
      <c r="I26" s="96">
        <f t="shared" si="1"/>
        <v>5802449</v>
      </c>
      <c r="J26" s="96">
        <f t="shared" si="9"/>
        <v>83729.422799422799</v>
      </c>
      <c r="K26" s="96"/>
      <c r="L26" s="131">
        <f>IF(M26="-","-",IFERROR(VLOOKUP($B26,teacherdata!$B$6:$G$326,6,0),"-"))</f>
        <v>71.020999999999958</v>
      </c>
      <c r="M26" s="97">
        <f>IFERROR(VLOOKUP($B26,expdata!$K$4:$N$322,3,0),"")</f>
        <v>5741443</v>
      </c>
      <c r="N26" s="96">
        <f t="shared" si="4"/>
        <v>80841.483504878881</v>
      </c>
      <c r="O26" s="97"/>
      <c r="P26" s="98">
        <f t="shared" si="5"/>
        <v>1.720999999999961</v>
      </c>
      <c r="Q26" s="98">
        <f t="shared" si="6"/>
        <v>-61006</v>
      </c>
      <c r="R26" s="98">
        <f t="shared" si="7"/>
        <v>-2887.9392945439176</v>
      </c>
      <c r="S26" s="99">
        <f t="shared" si="8"/>
        <v>-3.4491331696649724E-2</v>
      </c>
      <c r="U26" s="70"/>
      <c r="V26" s="8"/>
      <c r="W26" s="14"/>
      <c r="Y26" s="14"/>
      <c r="AE26" s="15"/>
    </row>
    <row r="27" spans="1:31">
      <c r="A27" s="17">
        <v>39</v>
      </c>
      <c r="B27" s="18" t="s">
        <v>72</v>
      </c>
      <c r="C27" s="19" t="s">
        <v>71</v>
      </c>
      <c r="D27" s="100" t="s">
        <v>1189</v>
      </c>
      <c r="E27" s="96" t="str">
        <f t="shared" si="0"/>
        <v>-</v>
      </c>
      <c r="F27" s="96" t="str">
        <f t="shared" si="2"/>
        <v>-</v>
      </c>
      <c r="G27" s="97"/>
      <c r="H27" s="101" t="s">
        <v>1189</v>
      </c>
      <c r="I27" s="96" t="str">
        <f t="shared" si="1"/>
        <v>-</v>
      </c>
      <c r="J27" s="96" t="str">
        <f t="shared" si="9"/>
        <v>-</v>
      </c>
      <c r="K27" s="96"/>
      <c r="L27" s="131">
        <f>IF(M27="-","-",IFERROR(VLOOKUP($B27,teacherdata!$B$6:$G$326,6,0),"-"))</f>
        <v>0</v>
      </c>
      <c r="M27" s="97" t="str">
        <f>IFERROR(VLOOKUP($B27,expdata!$K$4:$N$322,3,0),"")</f>
        <v/>
      </c>
      <c r="N27" s="96" t="str">
        <f t="shared" si="4"/>
        <v>-</v>
      </c>
      <c r="O27" s="97"/>
      <c r="P27" s="98" t="str">
        <f t="shared" si="5"/>
        <v>-</v>
      </c>
      <c r="Q27" s="98" t="str">
        <f t="shared" si="6"/>
        <v>-</v>
      </c>
      <c r="R27" s="98" t="str">
        <f t="shared" si="7"/>
        <v>-</v>
      </c>
      <c r="S27" s="99" t="str">
        <f t="shared" si="8"/>
        <v>-</v>
      </c>
      <c r="T27" t="s">
        <v>1186</v>
      </c>
      <c r="U27" s="70"/>
      <c r="V27" s="8"/>
      <c r="W27" s="14"/>
      <c r="Y27" s="14"/>
      <c r="AE27" s="15"/>
    </row>
    <row r="28" spans="1:31">
      <c r="A28" s="17">
        <v>40</v>
      </c>
      <c r="B28" s="18" t="s">
        <v>74</v>
      </c>
      <c r="C28" s="19" t="s">
        <v>73</v>
      </c>
      <c r="D28" s="100">
        <v>434.2</v>
      </c>
      <c r="E28" s="96">
        <f t="shared" si="0"/>
        <v>39172633.700000003</v>
      </c>
      <c r="F28" s="96">
        <f t="shared" si="2"/>
        <v>90217.949562413647</v>
      </c>
      <c r="G28" s="97"/>
      <c r="H28" s="101">
        <v>412.2</v>
      </c>
      <c r="I28" s="96">
        <f t="shared" si="1"/>
        <v>38526874.010000005</v>
      </c>
      <c r="J28" s="96">
        <f t="shared" si="9"/>
        <v>93466.458054342569</v>
      </c>
      <c r="K28" s="96"/>
      <c r="L28" s="131">
        <f>IF(M28="-","-",IFERROR(VLOOKUP($B28,teacherdata!$B$6:$G$326,6,0),"-"))</f>
        <v>420.72599999999454</v>
      </c>
      <c r="M28" s="97">
        <f>IFERROR(VLOOKUP($B28,expdata!$K$4:$N$322,3,0),"")</f>
        <v>40139772.030000001</v>
      </c>
      <c r="N28" s="96">
        <f t="shared" si="4"/>
        <v>95405.969752286575</v>
      </c>
      <c r="O28" s="97"/>
      <c r="P28" s="98">
        <f t="shared" si="5"/>
        <v>8.5259999999945535</v>
      </c>
      <c r="Q28" s="98">
        <f t="shared" si="6"/>
        <v>1612898.0199999958</v>
      </c>
      <c r="R28" s="98">
        <f t="shared" si="7"/>
        <v>1939.5116979440063</v>
      </c>
      <c r="S28" s="99">
        <f t="shared" si="8"/>
        <v>2.0750884737884792E-2</v>
      </c>
      <c r="U28" s="70"/>
      <c r="V28" s="8"/>
      <c r="W28" s="14"/>
      <c r="Y28" s="14"/>
      <c r="AE28" s="15"/>
    </row>
    <row r="29" spans="1:31">
      <c r="A29" s="17">
        <v>41</v>
      </c>
      <c r="B29" s="18" t="s">
        <v>76</v>
      </c>
      <c r="C29" s="19" t="s">
        <v>75</v>
      </c>
      <c r="D29" s="100">
        <v>47</v>
      </c>
      <c r="E29" s="96">
        <f t="shared" si="0"/>
        <v>3837468</v>
      </c>
      <c r="F29" s="96">
        <f t="shared" si="2"/>
        <v>81648.255319148942</v>
      </c>
      <c r="G29" s="97"/>
      <c r="H29" s="101">
        <v>44.800000000000004</v>
      </c>
      <c r="I29" s="96">
        <f t="shared" si="1"/>
        <v>3944378</v>
      </c>
      <c r="J29" s="96">
        <f t="shared" si="9"/>
        <v>88044.151785714275</v>
      </c>
      <c r="K29" s="96"/>
      <c r="L29" s="131">
        <f>IF(M29="-","-",IFERROR(VLOOKUP($B29,teacherdata!$B$6:$G$326,6,0),"-"))</f>
        <v>46.801000000000094</v>
      </c>
      <c r="M29" s="97">
        <f>IFERROR(VLOOKUP($B29,expdata!$K$4:$N$322,3,0),"")</f>
        <v>4135787.5399999996</v>
      </c>
      <c r="N29" s="96">
        <f t="shared" si="4"/>
        <v>88369.640392299116</v>
      </c>
      <c r="O29" s="97"/>
      <c r="P29" s="98">
        <f t="shared" si="5"/>
        <v>2.00100000000009</v>
      </c>
      <c r="Q29" s="98">
        <f t="shared" si="6"/>
        <v>191409.53999999957</v>
      </c>
      <c r="R29" s="98">
        <f t="shared" si="7"/>
        <v>325.48860658484045</v>
      </c>
      <c r="S29" s="99">
        <f t="shared" si="8"/>
        <v>3.696879349545316E-3</v>
      </c>
      <c r="U29" s="70"/>
      <c r="V29" s="8"/>
      <c r="W29" s="14"/>
      <c r="Y29" s="14"/>
      <c r="AE29" s="15"/>
    </row>
    <row r="30" spans="1:31">
      <c r="A30" s="17">
        <v>43</v>
      </c>
      <c r="B30" s="18" t="s">
        <v>80</v>
      </c>
      <c r="C30" s="19" t="s">
        <v>79</v>
      </c>
      <c r="D30" s="100">
        <v>24.9</v>
      </c>
      <c r="E30" s="96">
        <f t="shared" si="0"/>
        <v>2226401</v>
      </c>
      <c r="F30" s="96">
        <f t="shared" si="2"/>
        <v>89413.694779116471</v>
      </c>
      <c r="G30" s="97"/>
      <c r="H30" s="101">
        <v>26.3</v>
      </c>
      <c r="I30" s="96">
        <f t="shared" si="1"/>
        <v>2264894</v>
      </c>
      <c r="J30" s="96">
        <f t="shared" si="9"/>
        <v>86117.642585551323</v>
      </c>
      <c r="K30" s="96"/>
      <c r="L30" s="131">
        <f>IF(M30="-","-",IFERROR(VLOOKUP($B30,teacherdata!$B$6:$G$326,6,0),"-"))</f>
        <v>26.299999999999994</v>
      </c>
      <c r="M30" s="97">
        <f>IFERROR(VLOOKUP($B30,expdata!$K$4:$N$322,3,0),"")</f>
        <v>2411513</v>
      </c>
      <c r="N30" s="96">
        <f t="shared" si="4"/>
        <v>91692.509505703449</v>
      </c>
      <c r="O30" s="97"/>
      <c r="P30" s="98">
        <f t="shared" si="5"/>
        <v>-7.1054273576010019E-15</v>
      </c>
      <c r="Q30" s="98">
        <f t="shared" si="6"/>
        <v>146619</v>
      </c>
      <c r="R30" s="98">
        <f t="shared" si="7"/>
        <v>5574.8669201521261</v>
      </c>
      <c r="S30" s="99">
        <f t="shared" si="8"/>
        <v>6.4735479894423728E-2</v>
      </c>
      <c r="U30" s="70"/>
      <c r="V30" s="8"/>
      <c r="W30" s="14"/>
      <c r="Y30" s="14"/>
      <c r="AE30" s="15"/>
    </row>
    <row r="31" spans="1:31">
      <c r="A31" s="17">
        <v>44</v>
      </c>
      <c r="B31" s="18" t="s">
        <v>86</v>
      </c>
      <c r="C31" s="19" t="s">
        <v>85</v>
      </c>
      <c r="D31" s="100">
        <v>986.2</v>
      </c>
      <c r="E31" s="96">
        <f t="shared" si="0"/>
        <v>101375149.13999999</v>
      </c>
      <c r="F31" s="96">
        <f t="shared" si="2"/>
        <v>102793.70223078481</v>
      </c>
      <c r="G31" s="97"/>
      <c r="H31" s="101">
        <v>1112.5</v>
      </c>
      <c r="I31" s="96">
        <f t="shared" si="1"/>
        <v>112434564.17999999</v>
      </c>
      <c r="J31" s="96">
        <f t="shared" si="9"/>
        <v>101064.77679101123</v>
      </c>
      <c r="K31" s="96"/>
      <c r="L31" s="131">
        <f>IF(M31="-","-",IFERROR(VLOOKUP($B31,teacherdata!$B$6:$G$326,6,0),"-"))</f>
        <v>1115.9840000000193</v>
      </c>
      <c r="M31" s="97">
        <f>IFERROR(VLOOKUP($B31,expdata!$K$4:$N$322,3,0),"")</f>
        <v>0</v>
      </c>
      <c r="N31" s="96">
        <f t="shared" si="4"/>
        <v>0</v>
      </c>
      <c r="O31" s="97"/>
      <c r="P31" s="98">
        <f t="shared" si="5"/>
        <v>3.4840000000192504</v>
      </c>
      <c r="Q31" s="98">
        <f t="shared" si="6"/>
        <v>-112434564.17999999</v>
      </c>
      <c r="R31" s="98">
        <f t="shared" si="7"/>
        <v>-101064.77679101123</v>
      </c>
      <c r="S31" s="99">
        <f t="shared" si="8"/>
        <v>-1</v>
      </c>
      <c r="T31" s="29" t="s">
        <v>1249</v>
      </c>
      <c r="U31" s="70"/>
      <c r="V31" s="8"/>
      <c r="W31" s="14"/>
      <c r="Y31" s="14"/>
      <c r="AE31" s="15"/>
    </row>
    <row r="32" spans="1:31">
      <c r="A32" s="17">
        <v>45</v>
      </c>
      <c r="B32" s="18" t="s">
        <v>88</v>
      </c>
      <c r="C32" s="19" t="s">
        <v>87</v>
      </c>
      <c r="D32" s="100">
        <v>22.1</v>
      </c>
      <c r="E32" s="96">
        <f t="shared" si="0"/>
        <v>1608613</v>
      </c>
      <c r="F32" s="96">
        <f t="shared" si="2"/>
        <v>72787.918552036193</v>
      </c>
      <c r="G32" s="97"/>
      <c r="H32" s="101">
        <v>22.900000000000002</v>
      </c>
      <c r="I32" s="96">
        <f t="shared" si="1"/>
        <v>1823807</v>
      </c>
      <c r="J32" s="96">
        <f t="shared" si="9"/>
        <v>79642.227074235794</v>
      </c>
      <c r="K32" s="96"/>
      <c r="L32" s="131">
        <f>IF(M32="-","-",IFERROR(VLOOKUP($B32,teacherdata!$B$6:$G$326,6,0),"-"))</f>
        <v>23.899999999999963</v>
      </c>
      <c r="M32" s="97">
        <f>IFERROR(VLOOKUP($B32,expdata!$K$4:$N$322,3,0),"")</f>
        <v>1731974.2899999998</v>
      </c>
      <c r="N32" s="96">
        <f t="shared" si="4"/>
        <v>72467.543514644451</v>
      </c>
      <c r="O32" s="97"/>
      <c r="P32" s="98">
        <f t="shared" si="5"/>
        <v>0.99999999999996092</v>
      </c>
      <c r="Q32" s="98">
        <f t="shared" si="6"/>
        <v>-91832.710000000196</v>
      </c>
      <c r="R32" s="98">
        <f t="shared" si="7"/>
        <v>-7174.6835595913435</v>
      </c>
      <c r="S32" s="99">
        <f t="shared" si="8"/>
        <v>-9.008642554537942E-2</v>
      </c>
      <c r="U32" s="70"/>
      <c r="V32" s="8"/>
      <c r="W32" s="14"/>
      <c r="Y32" s="14"/>
      <c r="AE32" s="15"/>
    </row>
    <row r="33" spans="1:31">
      <c r="A33" s="17">
        <v>46</v>
      </c>
      <c r="B33" s="18" t="s">
        <v>90</v>
      </c>
      <c r="C33" s="19" t="s">
        <v>89</v>
      </c>
      <c r="D33" s="100">
        <v>674.6</v>
      </c>
      <c r="E33" s="96">
        <f t="shared" si="0"/>
        <v>68241445</v>
      </c>
      <c r="F33" s="96">
        <f t="shared" si="2"/>
        <v>101158.38274533056</v>
      </c>
      <c r="G33" s="97"/>
      <c r="H33" s="101">
        <v>627.4</v>
      </c>
      <c r="I33" s="96">
        <f t="shared" si="1"/>
        <v>65417798</v>
      </c>
      <c r="J33" s="96">
        <f t="shared" si="9"/>
        <v>104268.08734459676</v>
      </c>
      <c r="K33" s="96"/>
      <c r="L33" s="131">
        <f>IF(M33="-","-",IFERROR(VLOOKUP($B33,teacherdata!$B$6:$G$326,6,0),"-"))</f>
        <v>607.03599999999335</v>
      </c>
      <c r="M33" s="97">
        <f>IFERROR(VLOOKUP($B33,expdata!$K$4:$N$322,3,0),"")</f>
        <v>70749761.029999971</v>
      </c>
      <c r="N33" s="96">
        <f t="shared" si="4"/>
        <v>116549.53088449572</v>
      </c>
      <c r="O33" s="97"/>
      <c r="P33" s="98">
        <f t="shared" si="5"/>
        <v>-20.364000000006627</v>
      </c>
      <c r="Q33" s="98">
        <f t="shared" si="6"/>
        <v>5331963.0299999714</v>
      </c>
      <c r="R33" s="98">
        <f t="shared" si="7"/>
        <v>12281.443539898959</v>
      </c>
      <c r="S33" s="99">
        <f t="shared" si="8"/>
        <v>0.11778717585285592</v>
      </c>
      <c r="U33" s="70"/>
      <c r="V33" s="8"/>
      <c r="W33" s="14"/>
      <c r="Y33" s="14"/>
      <c r="AE33" s="15"/>
    </row>
    <row r="34" spans="1:31">
      <c r="A34" s="17">
        <v>48</v>
      </c>
      <c r="B34" s="18" t="s">
        <v>92</v>
      </c>
      <c r="C34" s="19" t="s">
        <v>91</v>
      </c>
      <c r="D34" s="100">
        <v>315.39999999999998</v>
      </c>
      <c r="E34" s="96">
        <f t="shared" si="0"/>
        <v>31257450</v>
      </c>
      <c r="F34" s="96">
        <f t="shared" si="2"/>
        <v>99104.153455928987</v>
      </c>
      <c r="G34" s="97"/>
      <c r="H34" s="101">
        <v>310.90000000000003</v>
      </c>
      <c r="I34" s="96">
        <f t="shared" si="1"/>
        <v>31778812</v>
      </c>
      <c r="J34" s="96">
        <f t="shared" si="9"/>
        <v>102215.54197491154</v>
      </c>
      <c r="K34" s="96"/>
      <c r="L34" s="131">
        <f>IF(M34="-","-",IFERROR(VLOOKUP($B34,teacherdata!$B$6:$G$326,6,0),"-"))</f>
        <v>321.05899999999741</v>
      </c>
      <c r="M34" s="97">
        <f>IFERROR(VLOOKUP($B34,expdata!$K$4:$N$322,3,0),"")</f>
        <v>33507495</v>
      </c>
      <c r="N34" s="96">
        <f t="shared" si="4"/>
        <v>104365.53717541097</v>
      </c>
      <c r="O34" s="97"/>
      <c r="P34" s="98">
        <f t="shared" si="5"/>
        <v>10.158999999997377</v>
      </c>
      <c r="Q34" s="98">
        <f t="shared" si="6"/>
        <v>1728683</v>
      </c>
      <c r="R34" s="98">
        <f t="shared" si="7"/>
        <v>2149.9952004994266</v>
      </c>
      <c r="S34" s="99">
        <f t="shared" si="8"/>
        <v>2.1033936316916812E-2</v>
      </c>
      <c r="U34" s="70"/>
      <c r="V34" s="8"/>
      <c r="W34" s="14"/>
      <c r="Y34" s="14"/>
      <c r="AE34" s="15"/>
    </row>
    <row r="35" spans="1:31">
      <c r="A35" s="17">
        <v>49</v>
      </c>
      <c r="B35" s="18" t="s">
        <v>94</v>
      </c>
      <c r="C35" s="19" t="s">
        <v>93</v>
      </c>
      <c r="D35" s="100">
        <v>769.3</v>
      </c>
      <c r="E35" s="96">
        <f t="shared" si="0"/>
        <v>74361750.679999992</v>
      </c>
      <c r="F35" s="96">
        <f t="shared" si="2"/>
        <v>96661.576342129207</v>
      </c>
      <c r="G35" s="97"/>
      <c r="H35" s="101">
        <v>755.9</v>
      </c>
      <c r="I35" s="96">
        <f t="shared" si="1"/>
        <v>75635551.970000014</v>
      </c>
      <c r="J35" s="96">
        <f t="shared" si="9"/>
        <v>100060.2618997222</v>
      </c>
      <c r="K35" s="96"/>
      <c r="L35" s="131">
        <f>IF(M35="-","-",IFERROR(VLOOKUP($B35,teacherdata!$B$6:$G$326,6,0),"-"))</f>
        <v>773.9660000000132</v>
      </c>
      <c r="M35" s="97">
        <f>IFERROR(VLOOKUP($B35,expdata!$K$4:$N$322,3,0),"")</f>
        <v>78831665.550000012</v>
      </c>
      <c r="N35" s="96">
        <f t="shared" si="4"/>
        <v>101854.171307265</v>
      </c>
      <c r="O35" s="97"/>
      <c r="P35" s="98">
        <f t="shared" si="5"/>
        <v>18.066000000013219</v>
      </c>
      <c r="Q35" s="98">
        <f t="shared" si="6"/>
        <v>3196113.5799999982</v>
      </c>
      <c r="R35" s="98">
        <f t="shared" si="7"/>
        <v>1793.9094075428002</v>
      </c>
      <c r="S35" s="99">
        <f t="shared" si="8"/>
        <v>1.7928290147197594E-2</v>
      </c>
      <c r="U35" s="70"/>
      <c r="V35" s="8"/>
      <c r="W35" s="14"/>
      <c r="Y35" s="14"/>
      <c r="AE35" s="15"/>
    </row>
    <row r="36" spans="1:31">
      <c r="A36" s="17">
        <v>50</v>
      </c>
      <c r="B36" s="18" t="s">
        <v>96</v>
      </c>
      <c r="C36" s="19" t="s">
        <v>95</v>
      </c>
      <c r="D36" s="100">
        <v>246.2</v>
      </c>
      <c r="E36" s="96">
        <f t="shared" si="0"/>
        <v>22903929.120000001</v>
      </c>
      <c r="F36" s="96">
        <f t="shared" si="2"/>
        <v>93029.768968318444</v>
      </c>
      <c r="G36" s="97"/>
      <c r="H36" s="101">
        <v>238.9</v>
      </c>
      <c r="I36" s="96">
        <f t="shared" si="1"/>
        <v>23444169.890000004</v>
      </c>
      <c r="J36" s="96">
        <f t="shared" si="9"/>
        <v>98133.821222268743</v>
      </c>
      <c r="K36" s="96"/>
      <c r="L36" s="131">
        <f>IF(M36="-","-",IFERROR(VLOOKUP($B36,teacherdata!$B$6:$G$326,6,0),"-"))</f>
        <v>260.26300000000003</v>
      </c>
      <c r="M36" s="97">
        <f>IFERROR(VLOOKUP($B36,expdata!$K$4:$N$322,3,0),"")</f>
        <v>24988652.560000002</v>
      </c>
      <c r="N36" s="96">
        <f t="shared" si="4"/>
        <v>96013.081229371819</v>
      </c>
      <c r="O36" s="97"/>
      <c r="P36" s="98">
        <f t="shared" si="5"/>
        <v>21.363000000000028</v>
      </c>
      <c r="Q36" s="98">
        <f t="shared" si="6"/>
        <v>1544482.6699999981</v>
      </c>
      <c r="R36" s="98">
        <f t="shared" si="7"/>
        <v>-2120.7399928969244</v>
      </c>
      <c r="S36" s="99">
        <f t="shared" si="8"/>
        <v>-2.1610694116287823E-2</v>
      </c>
      <c r="U36" s="70"/>
      <c r="V36" s="8"/>
      <c r="W36" s="14"/>
      <c r="Y36" s="14"/>
      <c r="AE36" s="15"/>
    </row>
    <row r="37" spans="1:31">
      <c r="A37" s="17">
        <v>51</v>
      </c>
      <c r="B37" s="18" t="s">
        <v>100</v>
      </c>
      <c r="C37" s="19" t="s">
        <v>99</v>
      </c>
      <c r="D37" s="100">
        <v>57.4</v>
      </c>
      <c r="E37" s="96">
        <f t="shared" si="0"/>
        <v>6362005</v>
      </c>
      <c r="F37" s="96">
        <f t="shared" si="2"/>
        <v>110836.32404181185</v>
      </c>
      <c r="G37" s="97"/>
      <c r="H37" s="101">
        <v>59.2</v>
      </c>
      <c r="I37" s="96">
        <f t="shared" si="1"/>
        <v>6344262</v>
      </c>
      <c r="J37" s="96">
        <f t="shared" si="9"/>
        <v>107166.58783783783</v>
      </c>
      <c r="K37" s="96"/>
      <c r="L37" s="131">
        <f>IF(M37="-","-",IFERROR(VLOOKUP($B37,teacherdata!$B$6:$G$326,6,0),"-"))</f>
        <v>60.204999999999963</v>
      </c>
      <c r="M37" s="97">
        <f>IFERROR(VLOOKUP($B37,expdata!$K$4:$N$322,3,0),"")</f>
        <v>6717263</v>
      </c>
      <c r="N37" s="96">
        <f t="shared" si="4"/>
        <v>111573.17498546639</v>
      </c>
      <c r="O37" s="97"/>
      <c r="P37" s="98">
        <f t="shared" si="5"/>
        <v>1.0049999999999599</v>
      </c>
      <c r="Q37" s="98">
        <f t="shared" si="6"/>
        <v>373001</v>
      </c>
      <c r="R37" s="98">
        <f t="shared" si="7"/>
        <v>4406.5871476285683</v>
      </c>
      <c r="S37" s="99">
        <f t="shared" si="8"/>
        <v>4.1119039399635654E-2</v>
      </c>
      <c r="U37" s="70"/>
      <c r="V37" s="8"/>
      <c r="W37" s="14"/>
      <c r="Y37" s="14"/>
      <c r="AE37" s="15"/>
    </row>
    <row r="38" spans="1:31">
      <c r="A38" s="17">
        <v>52</v>
      </c>
      <c r="B38" s="18" t="s">
        <v>102</v>
      </c>
      <c r="C38" s="19" t="s">
        <v>101</v>
      </c>
      <c r="D38" s="100">
        <v>128.80000000000001</v>
      </c>
      <c r="E38" s="96">
        <f t="shared" si="0"/>
        <v>9448539.1600000001</v>
      </c>
      <c r="F38" s="96">
        <f t="shared" si="2"/>
        <v>73358.22329192546</v>
      </c>
      <c r="G38" s="97"/>
      <c r="H38" s="101">
        <v>124</v>
      </c>
      <c r="I38" s="96">
        <f t="shared" si="1"/>
        <v>10316188</v>
      </c>
      <c r="J38" s="96">
        <f t="shared" si="9"/>
        <v>83195.06451612903</v>
      </c>
      <c r="K38" s="96"/>
      <c r="L38" s="131">
        <f>IF(M38="-","-",IFERROR(VLOOKUP($B38,teacherdata!$B$6:$G$326,6,0),"-"))</f>
        <v>128.25000000000017</v>
      </c>
      <c r="M38" s="97">
        <f>IFERROR(VLOOKUP($B38,expdata!$K$4:$N$322,3,0),"")</f>
        <v>10474613</v>
      </c>
      <c r="N38" s="96">
        <f t="shared" si="4"/>
        <v>81673.395711500867</v>
      </c>
      <c r="O38" s="97"/>
      <c r="P38" s="98">
        <f t="shared" si="5"/>
        <v>4.2500000000001705</v>
      </c>
      <c r="Q38" s="98">
        <f t="shared" si="6"/>
        <v>158425</v>
      </c>
      <c r="R38" s="98">
        <f t="shared" si="7"/>
        <v>-1521.6688046281633</v>
      </c>
      <c r="S38" s="99">
        <f t="shared" si="8"/>
        <v>-1.8290373515284158E-2</v>
      </c>
      <c r="U38" s="70"/>
      <c r="V38" s="8"/>
      <c r="W38" s="14"/>
      <c r="Y38" s="14"/>
      <c r="AE38" s="15"/>
    </row>
    <row r="39" spans="1:31">
      <c r="A39" s="17">
        <v>56</v>
      </c>
      <c r="B39" s="18" t="s">
        <v>106</v>
      </c>
      <c r="C39" s="19" t="s">
        <v>105</v>
      </c>
      <c r="D39" s="100">
        <v>376.9</v>
      </c>
      <c r="E39" s="96">
        <f t="shared" si="0"/>
        <v>31266382</v>
      </c>
      <c r="F39" s="96">
        <f t="shared" si="2"/>
        <v>82956.704696205896</v>
      </c>
      <c r="G39" s="97"/>
      <c r="H39" s="101">
        <v>380.90000000000003</v>
      </c>
      <c r="I39" s="96">
        <f t="shared" si="1"/>
        <v>32016405</v>
      </c>
      <c r="J39" s="96">
        <f t="shared" si="9"/>
        <v>84054.620635337356</v>
      </c>
      <c r="K39" s="96"/>
      <c r="L39" s="131">
        <f>IF(M39="-","-",IFERROR(VLOOKUP($B39,teacherdata!$B$6:$G$326,6,0),"-"))</f>
        <v>382.88099999999815</v>
      </c>
      <c r="M39" s="97">
        <f>IFERROR(VLOOKUP($B39,expdata!$K$4:$N$322,3,0),"")</f>
        <v>33120850</v>
      </c>
      <c r="N39" s="96">
        <f t="shared" si="4"/>
        <v>86504.292456403316</v>
      </c>
      <c r="O39" s="97"/>
      <c r="P39" s="98">
        <f t="shared" si="5"/>
        <v>1.9809999999981187</v>
      </c>
      <c r="Q39" s="98">
        <f t="shared" si="6"/>
        <v>1104445</v>
      </c>
      <c r="R39" s="98">
        <f t="shared" si="7"/>
        <v>2449.6718210659601</v>
      </c>
      <c r="S39" s="99">
        <f t="shared" si="8"/>
        <v>2.9143809139221728E-2</v>
      </c>
      <c r="U39" s="70"/>
      <c r="V39" s="8"/>
      <c r="W39" s="14"/>
      <c r="Y39" s="14"/>
      <c r="AE39" s="15"/>
    </row>
    <row r="40" spans="1:31">
      <c r="A40" s="17">
        <v>57</v>
      </c>
      <c r="B40" s="18" t="s">
        <v>108</v>
      </c>
      <c r="C40" s="19" t="s">
        <v>107</v>
      </c>
      <c r="D40" s="100">
        <v>417.2</v>
      </c>
      <c r="E40" s="96">
        <f t="shared" si="0"/>
        <v>33421046.959999993</v>
      </c>
      <c r="F40" s="96">
        <f t="shared" si="2"/>
        <v>80107.974496644281</v>
      </c>
      <c r="G40" s="97"/>
      <c r="H40" s="101">
        <v>477</v>
      </c>
      <c r="I40" s="96">
        <f t="shared" si="1"/>
        <v>37742219.173514932</v>
      </c>
      <c r="J40" s="96">
        <f t="shared" si="9"/>
        <v>79124.149210723132</v>
      </c>
      <c r="K40" s="96"/>
      <c r="L40" s="131">
        <f>IF(M40="-","-",IFERROR(VLOOKUP($B40,teacherdata!$B$6:$G$326,6,0),"-"))</f>
        <v>477.15700000000021</v>
      </c>
      <c r="M40" s="97">
        <f>IFERROR(VLOOKUP($B40,expdata!$K$4:$N$322,3,0),"")</f>
        <v>40426414.805440001</v>
      </c>
      <c r="N40" s="96">
        <f t="shared" si="4"/>
        <v>84723.507787667331</v>
      </c>
      <c r="O40" s="97"/>
      <c r="P40" s="98">
        <f t="shared" si="5"/>
        <v>0.15700000000020964</v>
      </c>
      <c r="Q40" s="98">
        <f t="shared" si="6"/>
        <v>2684195.6319250688</v>
      </c>
      <c r="R40" s="98">
        <f t="shared" si="7"/>
        <v>5599.3585769441997</v>
      </c>
      <c r="S40" s="99">
        <f t="shared" si="8"/>
        <v>7.0766746092043392E-2</v>
      </c>
      <c r="U40" s="70"/>
      <c r="V40" s="8"/>
      <c r="W40" s="14"/>
      <c r="Y40" s="14"/>
      <c r="AE40" s="15"/>
    </row>
    <row r="41" spans="1:31">
      <c r="A41" s="17">
        <v>61</v>
      </c>
      <c r="B41" s="18" t="s">
        <v>112</v>
      </c>
      <c r="C41" s="19" t="s">
        <v>111</v>
      </c>
      <c r="D41" s="100">
        <v>586.6</v>
      </c>
      <c r="E41" s="96">
        <f t="shared" si="0"/>
        <v>47522411.489999995</v>
      </c>
      <c r="F41" s="96">
        <f t="shared" si="2"/>
        <v>81013.316553017372</v>
      </c>
      <c r="G41" s="97"/>
      <c r="H41" s="101">
        <v>580.80000000000007</v>
      </c>
      <c r="I41" s="96">
        <f t="shared" si="1"/>
        <v>52084471.600000001</v>
      </c>
      <c r="J41" s="96">
        <f t="shared" si="9"/>
        <v>89677.120523415972</v>
      </c>
      <c r="K41" s="96"/>
      <c r="L41" s="131">
        <f>IF(M41="-","-",IFERROR(VLOOKUP($B41,teacherdata!$B$6:$G$326,6,0),"-"))</f>
        <v>607.23100000000102</v>
      </c>
      <c r="M41" s="97">
        <f>IFERROR(VLOOKUP($B41,expdata!$K$4:$N$322,3,0),"")</f>
        <v>50975105.210000001</v>
      </c>
      <c r="N41" s="96">
        <f t="shared" si="4"/>
        <v>83946.809714918898</v>
      </c>
      <c r="O41" s="97"/>
      <c r="P41" s="98">
        <f t="shared" si="5"/>
        <v>26.43100000000095</v>
      </c>
      <c r="Q41" s="98">
        <f t="shared" si="6"/>
        <v>-1109366.3900000006</v>
      </c>
      <c r="R41" s="98">
        <f t="shared" si="7"/>
        <v>-5730.3108084970736</v>
      </c>
      <c r="S41" s="99">
        <f t="shared" si="8"/>
        <v>-6.3899362234772106E-2</v>
      </c>
      <c r="U41" s="70"/>
      <c r="V41" s="8"/>
      <c r="W41" s="14"/>
      <c r="Y41" s="14"/>
      <c r="AE41" s="15"/>
    </row>
    <row r="42" spans="1:31">
      <c r="A42" s="17">
        <v>63</v>
      </c>
      <c r="B42" s="18" t="s">
        <v>114</v>
      </c>
      <c r="C42" s="19" t="s">
        <v>113</v>
      </c>
      <c r="D42" s="100">
        <v>14.4</v>
      </c>
      <c r="E42" s="96">
        <f t="shared" si="0"/>
        <v>1118820.8500000001</v>
      </c>
      <c r="F42" s="96">
        <f t="shared" si="2"/>
        <v>77695.892361111109</v>
      </c>
      <c r="G42" s="97"/>
      <c r="H42" s="101" t="s">
        <v>1189</v>
      </c>
      <c r="I42" s="96">
        <f t="shared" si="1"/>
        <v>1199717.8800000001</v>
      </c>
      <c r="J42" s="96" t="str">
        <f t="shared" si="9"/>
        <v>-</v>
      </c>
      <c r="K42" s="96"/>
      <c r="L42" s="131">
        <f>IF(M42="-","-",IFERROR(VLOOKUP($B42,teacherdata!$B$6:$G$326,6,0),"-"))</f>
        <v>15.600999999999988</v>
      </c>
      <c r="M42" s="97">
        <f>IFERROR(VLOOKUP($B42,expdata!$K$4:$N$322,3,0),"")</f>
        <v>1246103</v>
      </c>
      <c r="N42" s="96">
        <f t="shared" si="4"/>
        <v>79873.277354015823</v>
      </c>
      <c r="O42" s="97"/>
      <c r="P42" s="98" t="str">
        <f t="shared" si="5"/>
        <v>-</v>
      </c>
      <c r="Q42" s="98">
        <f t="shared" si="6"/>
        <v>46385.119999999879</v>
      </c>
      <c r="R42" s="98" t="str">
        <f t="shared" si="7"/>
        <v>-</v>
      </c>
      <c r="S42" s="99" t="str">
        <f t="shared" si="8"/>
        <v>-</v>
      </c>
      <c r="U42" s="70"/>
      <c r="V42" s="8"/>
      <c r="W42" s="14"/>
      <c r="Y42" s="14"/>
      <c r="AE42" s="15"/>
    </row>
    <row r="43" spans="1:31">
      <c r="A43" s="17">
        <v>64</v>
      </c>
      <c r="B43" s="18" t="s">
        <v>116</v>
      </c>
      <c r="C43" s="19" t="s">
        <v>115</v>
      </c>
      <c r="D43" s="100">
        <v>149.6</v>
      </c>
      <c r="E43" s="96">
        <f t="shared" si="0"/>
        <v>11143613</v>
      </c>
      <c r="F43" s="96">
        <f t="shared" si="2"/>
        <v>74489.391711229953</v>
      </c>
      <c r="G43" s="97"/>
      <c r="H43" s="101">
        <v>154.4</v>
      </c>
      <c r="I43" s="96">
        <f t="shared" si="1"/>
        <v>11925036</v>
      </c>
      <c r="J43" s="96">
        <f t="shared" si="9"/>
        <v>77234.689119170987</v>
      </c>
      <c r="K43" s="96"/>
      <c r="L43" s="131">
        <f>IF(M43="-","-",IFERROR(VLOOKUP($B43,teacherdata!$B$6:$G$326,6,0),"-"))</f>
        <v>164.00499999999974</v>
      </c>
      <c r="M43" s="97">
        <f>IFERROR(VLOOKUP($B43,expdata!$K$4:$N$322,3,0),"")</f>
        <v>13353485</v>
      </c>
      <c r="N43" s="96">
        <f t="shared" si="4"/>
        <v>81421.206670528467</v>
      </c>
      <c r="O43" s="97"/>
      <c r="P43" s="98">
        <f t="shared" si="5"/>
        <v>9.604999999999734</v>
      </c>
      <c r="Q43" s="98">
        <f t="shared" si="6"/>
        <v>1428449</v>
      </c>
      <c r="R43" s="98">
        <f t="shared" si="7"/>
        <v>4186.5175513574795</v>
      </c>
      <c r="S43" s="99">
        <f t="shared" si="8"/>
        <v>5.4205145370596348E-2</v>
      </c>
      <c r="U43" s="70"/>
      <c r="V43" s="8"/>
      <c r="W43" s="14"/>
      <c r="Y43" s="14"/>
      <c r="AE43" s="15"/>
    </row>
    <row r="44" spans="1:31">
      <c r="A44" s="17">
        <v>65</v>
      </c>
      <c r="B44" s="18" t="s">
        <v>118</v>
      </c>
      <c r="C44" s="19" t="s">
        <v>117</v>
      </c>
      <c r="D44" s="100">
        <v>119.2</v>
      </c>
      <c r="E44" s="96">
        <f t="shared" si="0"/>
        <v>10840800.939999999</v>
      </c>
      <c r="F44" s="96">
        <f t="shared" si="2"/>
        <v>90946.316610738242</v>
      </c>
      <c r="G44" s="97"/>
      <c r="H44" s="101">
        <v>120.10000000000001</v>
      </c>
      <c r="I44" s="96">
        <f t="shared" si="1"/>
        <v>11498067.859999999</v>
      </c>
      <c r="J44" s="96">
        <f t="shared" si="9"/>
        <v>95737.450957535373</v>
      </c>
      <c r="K44" s="96"/>
      <c r="L44" s="131">
        <f>IF(M44="-","-",IFERROR(VLOOKUP($B44,teacherdata!$B$6:$G$326,6,0),"-"))</f>
        <v>124.83900000000044</v>
      </c>
      <c r="M44" s="97">
        <f>IFERROR(VLOOKUP($B44,expdata!$K$4:$N$322,3,0),"")</f>
        <v>12118939.880000001</v>
      </c>
      <c r="N44" s="96">
        <f t="shared" si="4"/>
        <v>97076.553641089384</v>
      </c>
      <c r="O44" s="97"/>
      <c r="P44" s="98">
        <f t="shared" si="5"/>
        <v>4.7390000000004306</v>
      </c>
      <c r="Q44" s="98">
        <f t="shared" si="6"/>
        <v>620872.02000000142</v>
      </c>
      <c r="R44" s="98">
        <f t="shared" si="7"/>
        <v>1339.1026835540106</v>
      </c>
      <c r="S44" s="99">
        <f t="shared" si="8"/>
        <v>1.3987239791332793E-2</v>
      </c>
      <c r="U44" s="70"/>
      <c r="V44" s="8"/>
      <c r="W44" s="14"/>
      <c r="Y44" s="14"/>
      <c r="AE44" s="15"/>
    </row>
    <row r="45" spans="1:31">
      <c r="A45" s="17">
        <v>67</v>
      </c>
      <c r="B45" s="18" t="s">
        <v>120</v>
      </c>
      <c r="C45" s="19" t="s">
        <v>119</v>
      </c>
      <c r="D45" s="100">
        <v>170.8</v>
      </c>
      <c r="E45" s="96">
        <f t="shared" si="0"/>
        <v>18533618</v>
      </c>
      <c r="F45" s="96">
        <f t="shared" si="2"/>
        <v>108510.64402810304</v>
      </c>
      <c r="G45" s="97"/>
      <c r="H45" s="101">
        <v>176.4</v>
      </c>
      <c r="I45" s="96">
        <f t="shared" si="1"/>
        <v>19880434</v>
      </c>
      <c r="J45" s="96">
        <f t="shared" si="9"/>
        <v>112700.87301587302</v>
      </c>
      <c r="K45" s="96"/>
      <c r="L45" s="131">
        <f>IF(M45="-","-",IFERROR(VLOOKUP($B45,teacherdata!$B$6:$G$326,6,0),"-"))</f>
        <v>185.09400000000042</v>
      </c>
      <c r="M45" s="97">
        <f>IFERROR(VLOOKUP($B45,expdata!$K$4:$N$322,3,0),"")</f>
        <v>20087981.579999998</v>
      </c>
      <c r="N45" s="96">
        <f t="shared" si="4"/>
        <v>108528.5399850884</v>
      </c>
      <c r="O45" s="97"/>
      <c r="P45" s="98">
        <f t="shared" si="5"/>
        <v>8.6940000000004147</v>
      </c>
      <c r="Q45" s="98">
        <f t="shared" si="6"/>
        <v>207547.57999999821</v>
      </c>
      <c r="R45" s="98">
        <f t="shared" si="7"/>
        <v>-4172.333030784619</v>
      </c>
      <c r="S45" s="99">
        <f t="shared" si="8"/>
        <v>-3.7021301779951422E-2</v>
      </c>
      <c r="U45" s="70"/>
      <c r="V45" s="8"/>
      <c r="W45" s="14"/>
      <c r="Y45" s="14"/>
      <c r="AE45" s="15"/>
    </row>
    <row r="46" spans="1:31">
      <c r="A46" s="17">
        <v>68</v>
      </c>
      <c r="B46" s="18" t="s">
        <v>124</v>
      </c>
      <c r="C46" s="19" t="s">
        <v>123</v>
      </c>
      <c r="D46" s="100">
        <v>13.7</v>
      </c>
      <c r="E46" s="96">
        <f t="shared" si="0"/>
        <v>1074780.42</v>
      </c>
      <c r="F46" s="96">
        <f t="shared" si="2"/>
        <v>78451.125547445248</v>
      </c>
      <c r="G46" s="97"/>
      <c r="H46" s="101">
        <v>13.9</v>
      </c>
      <c r="I46" s="96">
        <f t="shared" si="1"/>
        <v>1150628.6099999999</v>
      </c>
      <c r="J46" s="96">
        <f t="shared" si="9"/>
        <v>82779.036690647466</v>
      </c>
      <c r="K46" s="96"/>
      <c r="L46" s="131">
        <f>IF(M46="-","-",IFERROR(VLOOKUP($B46,teacherdata!$B$6:$G$326,6,0),"-"))</f>
        <v>17.156000000000017</v>
      </c>
      <c r="M46" s="97">
        <f>IFERROR(VLOOKUP($B46,expdata!$K$4:$N$322,3,0),"")</f>
        <v>1161659.8400000001</v>
      </c>
      <c r="N46" s="96">
        <f t="shared" si="4"/>
        <v>67711.57845651661</v>
      </c>
      <c r="O46" s="97"/>
      <c r="P46" s="98">
        <f t="shared" si="5"/>
        <v>3.2560000000000162</v>
      </c>
      <c r="Q46" s="98">
        <f t="shared" si="6"/>
        <v>11031.230000000214</v>
      </c>
      <c r="R46" s="98">
        <f t="shared" si="7"/>
        <v>-15067.458234130856</v>
      </c>
      <c r="S46" s="99">
        <f t="shared" si="8"/>
        <v>-0.18202021715279523</v>
      </c>
      <c r="U46" s="70"/>
      <c r="V46" s="8"/>
      <c r="W46" s="14"/>
      <c r="Y46" s="14"/>
      <c r="AE46" s="15"/>
    </row>
    <row r="47" spans="1:31">
      <c r="A47" s="17">
        <v>71</v>
      </c>
      <c r="B47" s="18" t="s">
        <v>126</v>
      </c>
      <c r="C47" s="19" t="s">
        <v>125</v>
      </c>
      <c r="D47" s="100">
        <v>252.4</v>
      </c>
      <c r="E47" s="96">
        <f t="shared" si="0"/>
        <v>23334557.540000003</v>
      </c>
      <c r="F47" s="96">
        <f t="shared" si="2"/>
        <v>92450.703407290028</v>
      </c>
      <c r="G47" s="97"/>
      <c r="H47" s="101">
        <v>275.3</v>
      </c>
      <c r="I47" s="96">
        <f t="shared" si="1"/>
        <v>24417087.690000001</v>
      </c>
      <c r="J47" s="96">
        <f t="shared" si="9"/>
        <v>88692.654159099169</v>
      </c>
      <c r="K47" s="96"/>
      <c r="L47" s="131">
        <f>IF(M47="-","-",IFERROR(VLOOKUP($B47,teacherdata!$B$6:$G$326,6,0),"-"))</f>
        <v>273.70299999999656</v>
      </c>
      <c r="M47" s="97">
        <f>IFERROR(VLOOKUP($B47,expdata!$K$4:$N$322,3,0),"")</f>
        <v>25259201.010000002</v>
      </c>
      <c r="N47" s="96">
        <f t="shared" si="4"/>
        <v>92286.898609077427</v>
      </c>
      <c r="O47" s="97"/>
      <c r="P47" s="98">
        <f t="shared" si="5"/>
        <v>-1.5970000000034474</v>
      </c>
      <c r="Q47" s="98">
        <f t="shared" si="6"/>
        <v>842113.3200000003</v>
      </c>
      <c r="R47" s="98">
        <f t="shared" si="7"/>
        <v>3594.2444499782578</v>
      </c>
      <c r="S47" s="99">
        <f t="shared" si="8"/>
        <v>4.0524714070804664E-2</v>
      </c>
      <c r="U47" s="70"/>
      <c r="V47" s="8"/>
      <c r="W47" s="14"/>
      <c r="Y47" s="14"/>
      <c r="AE47" s="15"/>
    </row>
    <row r="48" spans="1:31">
      <c r="A48" s="17">
        <v>72</v>
      </c>
      <c r="B48" s="18" t="s">
        <v>128</v>
      </c>
      <c r="C48" s="19" t="s">
        <v>127</v>
      </c>
      <c r="D48" s="100">
        <v>269.5</v>
      </c>
      <c r="E48" s="96">
        <f t="shared" si="0"/>
        <v>22738041.640000001</v>
      </c>
      <c r="F48" s="96">
        <f t="shared" si="2"/>
        <v>84371.212022263455</v>
      </c>
      <c r="G48" s="97"/>
      <c r="H48" s="101">
        <v>272.3</v>
      </c>
      <c r="I48" s="96">
        <f t="shared" si="1"/>
        <v>23955693.829999998</v>
      </c>
      <c r="J48" s="96">
        <f t="shared" si="9"/>
        <v>87975.372126331247</v>
      </c>
      <c r="K48" s="96"/>
      <c r="L48" s="131">
        <f>IF(M48="-","-",IFERROR(VLOOKUP($B48,teacherdata!$B$6:$G$326,6,0),"-"))</f>
        <v>270.74399999999633</v>
      </c>
      <c r="M48" s="97">
        <f>IFERROR(VLOOKUP($B48,expdata!$K$4:$N$322,3,0),"")</f>
        <v>24661514.41</v>
      </c>
      <c r="N48" s="96">
        <f t="shared" si="4"/>
        <v>91087.944368112803</v>
      </c>
      <c r="O48" s="97"/>
      <c r="P48" s="98">
        <f t="shared" si="5"/>
        <v>-1.556000000003678</v>
      </c>
      <c r="Q48" s="98">
        <f t="shared" si="6"/>
        <v>705820.58000000194</v>
      </c>
      <c r="R48" s="98">
        <f t="shared" si="7"/>
        <v>3112.5722417815559</v>
      </c>
      <c r="S48" s="99">
        <f t="shared" si="8"/>
        <v>3.53800406471933E-2</v>
      </c>
      <c r="U48" s="70"/>
      <c r="V48" s="8"/>
      <c r="W48" s="14"/>
      <c r="Y48" s="14"/>
      <c r="AE48" s="15"/>
    </row>
    <row r="49" spans="1:31">
      <c r="A49" s="17">
        <v>73</v>
      </c>
      <c r="B49" s="18" t="s">
        <v>130</v>
      </c>
      <c r="C49" s="19" t="s">
        <v>129</v>
      </c>
      <c r="D49" s="100">
        <v>229.6</v>
      </c>
      <c r="E49" s="96">
        <f t="shared" si="0"/>
        <v>22261536.16</v>
      </c>
      <c r="F49" s="96">
        <f t="shared" si="2"/>
        <v>96957.910104529627</v>
      </c>
      <c r="G49" s="97"/>
      <c r="H49" s="101">
        <v>228.6</v>
      </c>
      <c r="I49" s="96">
        <f t="shared" si="1"/>
        <v>23380817.66</v>
      </c>
      <c r="J49" s="96">
        <f t="shared" si="9"/>
        <v>102278.29247594051</v>
      </c>
      <c r="K49" s="96"/>
      <c r="L49" s="131">
        <f>IF(M49="-","-",IFERROR(VLOOKUP($B49,teacherdata!$B$6:$G$326,6,0),"-"))</f>
        <v>241.25199999999739</v>
      </c>
      <c r="M49" s="97">
        <f>IFERROR(VLOOKUP($B49,expdata!$K$4:$N$322,3,0),"")</f>
        <v>24826198.729999997</v>
      </c>
      <c r="N49" s="96">
        <f t="shared" si="4"/>
        <v>102905.67012916064</v>
      </c>
      <c r="O49" s="97"/>
      <c r="P49" s="98">
        <f t="shared" si="5"/>
        <v>12.6519999999974</v>
      </c>
      <c r="Q49" s="98">
        <f t="shared" si="6"/>
        <v>1445381.0699999966</v>
      </c>
      <c r="R49" s="98">
        <f t="shared" si="7"/>
        <v>627.37765322013001</v>
      </c>
      <c r="S49" s="99">
        <f t="shared" si="8"/>
        <v>6.1340254909682959E-3</v>
      </c>
      <c r="U49" s="70"/>
      <c r="V49" s="8"/>
      <c r="W49" s="14"/>
      <c r="Y49" s="14"/>
      <c r="AE49" s="15"/>
    </row>
    <row r="50" spans="1:31">
      <c r="A50" s="17">
        <v>74</v>
      </c>
      <c r="B50" s="18" t="s">
        <v>132</v>
      </c>
      <c r="C50" s="19" t="s">
        <v>131</v>
      </c>
      <c r="D50" s="100">
        <v>37</v>
      </c>
      <c r="E50" s="96">
        <f t="shared" si="0"/>
        <v>2258958.27</v>
      </c>
      <c r="F50" s="96">
        <f t="shared" si="2"/>
        <v>61052.926216216219</v>
      </c>
      <c r="G50" s="97"/>
      <c r="H50" s="101">
        <v>33.9</v>
      </c>
      <c r="I50" s="96">
        <f t="shared" si="1"/>
        <v>2396666.48</v>
      </c>
      <c r="J50" s="96">
        <f t="shared" si="9"/>
        <v>70698.126253687311</v>
      </c>
      <c r="K50" s="96"/>
      <c r="L50" s="131">
        <f>IF(M50="-","-",IFERROR(VLOOKUP($B50,teacherdata!$B$6:$G$326,6,0),"-"))</f>
        <v>35.620000000000026</v>
      </c>
      <c r="M50" s="97">
        <f>IFERROR(VLOOKUP($B50,expdata!$K$4:$N$322,3,0),"")</f>
        <v>2547742.38</v>
      </c>
      <c r="N50" s="96">
        <f t="shared" si="4"/>
        <v>71525.614261650699</v>
      </c>
      <c r="O50" s="97"/>
      <c r="P50" s="98">
        <f t="shared" si="5"/>
        <v>1.7200000000000273</v>
      </c>
      <c r="Q50" s="98">
        <f t="shared" si="6"/>
        <v>151075.89999999991</v>
      </c>
      <c r="R50" s="98">
        <f t="shared" si="7"/>
        <v>827.48800796338764</v>
      </c>
      <c r="S50" s="99">
        <f t="shared" si="8"/>
        <v>1.1704525307984798E-2</v>
      </c>
      <c r="U50" s="70"/>
      <c r="V50" s="8"/>
      <c r="W50" s="14"/>
      <c r="Y50" s="14"/>
      <c r="AE50" s="15"/>
    </row>
    <row r="51" spans="1:31">
      <c r="A51" s="17">
        <v>77</v>
      </c>
      <c r="B51" s="18" t="s">
        <v>138</v>
      </c>
      <c r="C51" s="19" t="s">
        <v>137</v>
      </c>
      <c r="D51" s="100">
        <v>97.3</v>
      </c>
      <c r="E51" s="96">
        <f t="shared" si="0"/>
        <v>6982526.8799999999</v>
      </c>
      <c r="F51" s="96">
        <f t="shared" si="2"/>
        <v>71762.866187050357</v>
      </c>
      <c r="G51" s="97"/>
      <c r="H51" s="101">
        <v>98.5</v>
      </c>
      <c r="I51" s="96">
        <f t="shared" si="1"/>
        <v>7243115.4399999995</v>
      </c>
      <c r="J51" s="96">
        <f t="shared" si="9"/>
        <v>73534.166903553298</v>
      </c>
      <c r="K51" s="96"/>
      <c r="L51" s="131">
        <f>IF(M51="-","-",IFERROR(VLOOKUP($B51,teacherdata!$B$6:$G$326,6,0),"-"))</f>
        <v>95.011000000000237</v>
      </c>
      <c r="M51" s="97">
        <f>IFERROR(VLOOKUP($B51,expdata!$K$4:$N$322,3,0),"")</f>
        <v>7444542.7299999995</v>
      </c>
      <c r="N51" s="96">
        <f t="shared" si="4"/>
        <v>78354.535053835672</v>
      </c>
      <c r="O51" s="97"/>
      <c r="P51" s="98">
        <f t="shared" si="5"/>
        <v>-3.4889999999997627</v>
      </c>
      <c r="Q51" s="98">
        <f t="shared" si="6"/>
        <v>201427.29000000004</v>
      </c>
      <c r="R51" s="98">
        <f t="shared" si="7"/>
        <v>4820.3681502823747</v>
      </c>
      <c r="S51" s="99">
        <f t="shared" si="8"/>
        <v>6.5552767553683208E-2</v>
      </c>
      <c r="U51" s="70"/>
      <c r="V51" s="8"/>
      <c r="W51" s="14"/>
      <c r="Y51" s="14"/>
      <c r="AE51" s="15"/>
    </row>
    <row r="52" spans="1:31">
      <c r="A52" s="17">
        <v>78</v>
      </c>
      <c r="B52" s="18" t="s">
        <v>140</v>
      </c>
      <c r="C52" s="19" t="s">
        <v>139</v>
      </c>
      <c r="D52" s="100">
        <v>39.1</v>
      </c>
      <c r="E52" s="96">
        <f t="shared" si="0"/>
        <v>3842940</v>
      </c>
      <c r="F52" s="96">
        <f t="shared" si="2"/>
        <v>98284.910485933506</v>
      </c>
      <c r="G52" s="97"/>
      <c r="H52" s="101">
        <v>41</v>
      </c>
      <c r="I52" s="96">
        <f t="shared" si="1"/>
        <v>4102267</v>
      </c>
      <c r="J52" s="96">
        <f t="shared" si="9"/>
        <v>100055.29268292683</v>
      </c>
      <c r="K52" s="96"/>
      <c r="L52" s="131">
        <f>IF(M52="-","-",IFERROR(VLOOKUP($B52,teacherdata!$B$6:$G$326,6,0),"-"))</f>
        <v>46.700999999999979</v>
      </c>
      <c r="M52" s="97">
        <f>IFERROR(VLOOKUP($B52,expdata!$K$4:$N$322,3,0),"")</f>
        <v>4333964</v>
      </c>
      <c r="N52" s="96">
        <f t="shared" si="4"/>
        <v>92802.381105329696</v>
      </c>
      <c r="O52" s="97"/>
      <c r="P52" s="98">
        <f t="shared" si="5"/>
        <v>5.7009999999999792</v>
      </c>
      <c r="Q52" s="98">
        <f t="shared" si="6"/>
        <v>231697</v>
      </c>
      <c r="R52" s="98">
        <f t="shared" si="7"/>
        <v>-7252.9115775971295</v>
      </c>
      <c r="S52" s="99">
        <f t="shared" si="8"/>
        <v>-7.2489034643888936E-2</v>
      </c>
      <c r="U52" s="70"/>
      <c r="V52" s="8"/>
      <c r="W52" s="14"/>
      <c r="Y52" s="14"/>
      <c r="AE52" s="15"/>
    </row>
    <row r="53" spans="1:31">
      <c r="A53" s="17">
        <v>79</v>
      </c>
      <c r="B53" s="18" t="s">
        <v>144</v>
      </c>
      <c r="C53" s="19" t="s">
        <v>143</v>
      </c>
      <c r="D53" s="100">
        <v>232.7</v>
      </c>
      <c r="E53" s="96">
        <f t="shared" si="0"/>
        <v>17000490.740000002</v>
      </c>
      <c r="F53" s="96">
        <f t="shared" si="2"/>
        <v>73057.54507950152</v>
      </c>
      <c r="G53" s="97"/>
      <c r="H53" s="101">
        <v>228.20000000000002</v>
      </c>
      <c r="I53" s="96">
        <f t="shared" si="1"/>
        <v>17864901.609999999</v>
      </c>
      <c r="J53" s="96">
        <f t="shared" si="9"/>
        <v>78286.159553023652</v>
      </c>
      <c r="K53" s="96"/>
      <c r="L53" s="131">
        <f>IF(M53="-","-",IFERROR(VLOOKUP($B53,teacherdata!$B$6:$G$326,6,0),"-"))</f>
        <v>239.00299999999797</v>
      </c>
      <c r="M53" s="97">
        <f>IFERROR(VLOOKUP($B53,expdata!$K$4:$N$322,3,0),"")</f>
        <v>20046937</v>
      </c>
      <c r="N53" s="96">
        <f t="shared" si="4"/>
        <v>83877.344635842106</v>
      </c>
      <c r="O53" s="97"/>
      <c r="P53" s="98">
        <f t="shared" si="5"/>
        <v>10.802999999997951</v>
      </c>
      <c r="Q53" s="98">
        <f t="shared" si="6"/>
        <v>2182035.3900000006</v>
      </c>
      <c r="R53" s="98">
        <f t="shared" si="7"/>
        <v>5591.1850828184542</v>
      </c>
      <c r="S53" s="99">
        <f t="shared" si="8"/>
        <v>7.1419841192126854E-2</v>
      </c>
      <c r="U53" s="70"/>
      <c r="V53" s="8"/>
      <c r="W53" s="14"/>
      <c r="Y53" s="14"/>
      <c r="AE53" s="15"/>
    </row>
    <row r="54" spans="1:31">
      <c r="A54" s="17">
        <v>82</v>
      </c>
      <c r="B54" s="18" t="s">
        <v>148</v>
      </c>
      <c r="C54" s="19" t="s">
        <v>147</v>
      </c>
      <c r="D54" s="100">
        <v>220.3</v>
      </c>
      <c r="E54" s="96">
        <f t="shared" si="0"/>
        <v>19575744</v>
      </c>
      <c r="F54" s="96">
        <f t="shared" si="2"/>
        <v>88859.482523831131</v>
      </c>
      <c r="G54" s="97"/>
      <c r="H54" s="101">
        <v>217.70000000000002</v>
      </c>
      <c r="I54" s="96">
        <f t="shared" si="1"/>
        <v>20179876.543000001</v>
      </c>
      <c r="J54" s="96">
        <f t="shared" si="9"/>
        <v>92695.804056040419</v>
      </c>
      <c r="K54" s="96"/>
      <c r="L54" s="131">
        <f>IF(M54="-","-",IFERROR(VLOOKUP($B54,teacherdata!$B$6:$G$326,6,0),"-"))</f>
        <v>221.99699999999743</v>
      </c>
      <c r="M54" s="97">
        <f>IFERROR(VLOOKUP($B54,expdata!$K$4:$N$322,3,0),"")</f>
        <v>21315052.240000002</v>
      </c>
      <c r="N54" s="96">
        <f t="shared" si="4"/>
        <v>96015.046329456018</v>
      </c>
      <c r="O54" s="97"/>
      <c r="P54" s="98">
        <f t="shared" si="5"/>
        <v>4.2969999999974107</v>
      </c>
      <c r="Q54" s="98">
        <f t="shared" si="6"/>
        <v>1135175.6970000006</v>
      </c>
      <c r="R54" s="98">
        <f t="shared" si="7"/>
        <v>3319.2422734155989</v>
      </c>
      <c r="S54" s="99">
        <f t="shared" si="8"/>
        <v>3.5807902064357834E-2</v>
      </c>
      <c r="U54" s="70"/>
      <c r="V54" s="8"/>
      <c r="W54" s="14"/>
      <c r="Y54" s="14"/>
      <c r="AE54" s="15"/>
    </row>
    <row r="55" spans="1:31">
      <c r="A55" s="17">
        <v>83</v>
      </c>
      <c r="B55" s="18" t="s">
        <v>150</v>
      </c>
      <c r="C55" s="19" t="s">
        <v>149</v>
      </c>
      <c r="D55" s="100">
        <v>152.69999999999999</v>
      </c>
      <c r="E55" s="96">
        <f t="shared" si="0"/>
        <v>11843019</v>
      </c>
      <c r="F55" s="96">
        <f t="shared" si="2"/>
        <v>77557.426326129673</v>
      </c>
      <c r="G55" s="97"/>
      <c r="H55" s="101">
        <v>164.9</v>
      </c>
      <c r="I55" s="96">
        <f t="shared" si="1"/>
        <v>12442068</v>
      </c>
      <c r="J55" s="96">
        <f t="shared" si="9"/>
        <v>75452.201334141908</v>
      </c>
      <c r="K55" s="96"/>
      <c r="L55" s="131">
        <f>IF(M55="-","-",IFERROR(VLOOKUP($B55,teacherdata!$B$6:$G$326,6,0),"-"))</f>
        <v>166.02499999999947</v>
      </c>
      <c r="M55" s="97">
        <f>IFERROR(VLOOKUP($B55,expdata!$K$4:$N$322,3,0),"")</f>
        <v>12990098</v>
      </c>
      <c r="N55" s="96">
        <f t="shared" si="4"/>
        <v>78241.819003162425</v>
      </c>
      <c r="O55" s="97"/>
      <c r="P55" s="98">
        <f t="shared" si="5"/>
        <v>1.12499999999946</v>
      </c>
      <c r="Q55" s="98">
        <f t="shared" si="6"/>
        <v>548030</v>
      </c>
      <c r="R55" s="98">
        <f t="shared" si="7"/>
        <v>2789.6176690205175</v>
      </c>
      <c r="S55" s="99">
        <f t="shared" si="8"/>
        <v>3.6971985173323542E-2</v>
      </c>
      <c r="U55" s="70"/>
      <c r="V55" s="8"/>
      <c r="W55" s="14"/>
      <c r="Y55" s="14"/>
      <c r="AE55" s="15"/>
    </row>
    <row r="56" spans="1:31">
      <c r="A56" s="17">
        <v>85</v>
      </c>
      <c r="B56" s="18" t="s">
        <v>154</v>
      </c>
      <c r="C56" s="19" t="s">
        <v>153</v>
      </c>
      <c r="D56" s="100">
        <v>22.6</v>
      </c>
      <c r="E56" s="96">
        <f t="shared" si="0"/>
        <v>2090644</v>
      </c>
      <c r="F56" s="96">
        <f t="shared" si="2"/>
        <v>92506.371681415927</v>
      </c>
      <c r="G56" s="97"/>
      <c r="H56" s="101">
        <v>18.3</v>
      </c>
      <c r="I56" s="96">
        <f t="shared" si="1"/>
        <v>2009567</v>
      </c>
      <c r="J56" s="96">
        <f t="shared" si="9"/>
        <v>109812.40437158469</v>
      </c>
      <c r="K56" s="96"/>
      <c r="L56" s="131">
        <f>IF(M56="-","-",IFERROR(VLOOKUP($B56,teacherdata!$B$6:$G$326,6,0),"-"))</f>
        <v>18.099999999999998</v>
      </c>
      <c r="M56" s="97">
        <f>IFERROR(VLOOKUP($B56,expdata!$K$4:$N$322,3,0),"")</f>
        <v>1960403.28</v>
      </c>
      <c r="N56" s="96">
        <f t="shared" si="4"/>
        <v>108309.57348066299</v>
      </c>
      <c r="O56" s="97"/>
      <c r="P56" s="98">
        <f t="shared" si="5"/>
        <v>-0.20000000000000284</v>
      </c>
      <c r="Q56" s="98">
        <f t="shared" si="6"/>
        <v>-49163.719999999972</v>
      </c>
      <c r="R56" s="98">
        <f t="shared" si="7"/>
        <v>-1502.8308909217012</v>
      </c>
      <c r="S56" s="99">
        <f t="shared" si="8"/>
        <v>-1.3685438357550225E-2</v>
      </c>
      <c r="U56" s="70"/>
      <c r="V56" s="8"/>
      <c r="W56" s="14"/>
      <c r="Y56" s="14"/>
      <c r="AE56" s="15"/>
    </row>
    <row r="57" spans="1:31">
      <c r="A57" s="17">
        <v>86</v>
      </c>
      <c r="B57" s="18" t="s">
        <v>156</v>
      </c>
      <c r="C57" s="19" t="s">
        <v>155</v>
      </c>
      <c r="D57" s="100">
        <v>115.7</v>
      </c>
      <c r="E57" s="96">
        <f t="shared" si="0"/>
        <v>8437504.7200000025</v>
      </c>
      <c r="F57" s="96">
        <f t="shared" si="2"/>
        <v>72925.710630942107</v>
      </c>
      <c r="G57" s="97"/>
      <c r="H57" s="101">
        <v>122.2</v>
      </c>
      <c r="I57" s="96">
        <f t="shared" si="1"/>
        <v>8824384.2800000012</v>
      </c>
      <c r="J57" s="96">
        <f t="shared" si="9"/>
        <v>72212.637315875618</v>
      </c>
      <c r="K57" s="96"/>
      <c r="L57" s="131">
        <f>IF(M57="-","-",IFERROR(VLOOKUP($B57,teacherdata!$B$6:$G$326,6,0),"-"))</f>
        <v>113.82200000000002</v>
      </c>
      <c r="M57" s="97">
        <f>IFERROR(VLOOKUP($B57,expdata!$K$4:$N$322,3,0),"")</f>
        <v>8780039.6600000001</v>
      </c>
      <c r="N57" s="96">
        <f t="shared" si="4"/>
        <v>77138.335822600187</v>
      </c>
      <c r="O57" s="97"/>
      <c r="P57" s="98">
        <f t="shared" si="5"/>
        <v>-8.3779999999999859</v>
      </c>
      <c r="Q57" s="98">
        <f t="shared" si="6"/>
        <v>-44344.620000001043</v>
      </c>
      <c r="R57" s="98">
        <f t="shared" si="7"/>
        <v>4925.6985067245696</v>
      </c>
      <c r="S57" s="99">
        <f t="shared" si="8"/>
        <v>6.8211031888758863E-2</v>
      </c>
      <c r="U57" s="70"/>
      <c r="V57" s="8"/>
      <c r="W57" s="14"/>
      <c r="Y57" s="14"/>
      <c r="AE57" s="15"/>
    </row>
    <row r="58" spans="1:31">
      <c r="A58" s="17">
        <v>87</v>
      </c>
      <c r="B58" s="18" t="s">
        <v>152</v>
      </c>
      <c r="C58" s="19" t="s">
        <v>151</v>
      </c>
      <c r="D58" s="100">
        <v>206</v>
      </c>
      <c r="E58" s="96">
        <f t="shared" si="0"/>
        <v>15845778.879000001</v>
      </c>
      <c r="F58" s="96">
        <f t="shared" si="2"/>
        <v>76921.256694174765</v>
      </c>
      <c r="G58" s="97"/>
      <c r="H58" s="101">
        <v>203.4</v>
      </c>
      <c r="I58" s="96">
        <f t="shared" si="1"/>
        <v>16311178.942700002</v>
      </c>
      <c r="J58" s="96">
        <f t="shared" si="9"/>
        <v>80192.62017059981</v>
      </c>
      <c r="K58" s="96"/>
      <c r="L58" s="131">
        <f>IF(M58="-","-",IFERROR(VLOOKUP($B58,teacherdata!$B$6:$G$326,6,0),"-"))</f>
        <v>208.99699999999856</v>
      </c>
      <c r="M58" s="97">
        <f>IFERROR(VLOOKUP($B58,expdata!$K$4:$N$322,3,0),"")</f>
        <v>16926360</v>
      </c>
      <c r="N58" s="96">
        <f t="shared" si="4"/>
        <v>80988.530935851304</v>
      </c>
      <c r="O58" s="97"/>
      <c r="P58" s="98">
        <f t="shared" si="5"/>
        <v>5.5969999999985589</v>
      </c>
      <c r="Q58" s="98">
        <f t="shared" si="6"/>
        <v>615181.05729999766</v>
      </c>
      <c r="R58" s="98">
        <f t="shared" si="7"/>
        <v>795.91076525149401</v>
      </c>
      <c r="S58" s="99">
        <f t="shared" si="8"/>
        <v>9.9249876554512503E-3</v>
      </c>
      <c r="U58" s="70"/>
      <c r="V58" s="8"/>
      <c r="W58" s="14"/>
      <c r="Y58" s="14"/>
      <c r="AE58" s="15"/>
    </row>
    <row r="59" spans="1:31">
      <c r="A59" s="17">
        <v>88</v>
      </c>
      <c r="B59" s="18" t="s">
        <v>158</v>
      </c>
      <c r="C59" s="19" t="s">
        <v>157</v>
      </c>
      <c r="D59" s="100">
        <v>247.3</v>
      </c>
      <c r="E59" s="96">
        <f t="shared" si="0"/>
        <v>21415738.530000001</v>
      </c>
      <c r="F59" s="96">
        <f t="shared" si="2"/>
        <v>86598.214840274974</v>
      </c>
      <c r="G59" s="97"/>
      <c r="H59" s="101">
        <v>258.2</v>
      </c>
      <c r="I59" s="96">
        <f t="shared" si="1"/>
        <v>22269218.75</v>
      </c>
      <c r="J59" s="96">
        <f t="shared" si="9"/>
        <v>86247.942486444619</v>
      </c>
      <c r="K59" s="96"/>
      <c r="L59" s="131">
        <f>IF(M59="-","-",IFERROR(VLOOKUP($B59,teacherdata!$B$6:$G$326,6,0),"-"))</f>
        <v>261.78099999999819</v>
      </c>
      <c r="M59" s="97">
        <f>IFERROR(VLOOKUP($B59,expdata!$K$4:$N$322,3,0),"")</f>
        <v>0</v>
      </c>
      <c r="N59" s="96">
        <f t="shared" si="4"/>
        <v>0</v>
      </c>
      <c r="O59" s="97"/>
      <c r="P59" s="98">
        <f t="shared" si="5"/>
        <v>3.5809999999981983</v>
      </c>
      <c r="Q59" s="98">
        <f t="shared" si="6"/>
        <v>-22269218.75</v>
      </c>
      <c r="R59" s="98">
        <f t="shared" si="7"/>
        <v>-86247.942486444619</v>
      </c>
      <c r="S59" s="99">
        <f t="shared" si="8"/>
        <v>-1</v>
      </c>
      <c r="T59" s="29" t="s">
        <v>1249</v>
      </c>
      <c r="U59" s="70"/>
      <c r="V59" s="8"/>
      <c r="W59" s="14"/>
      <c r="Y59" s="14"/>
      <c r="AE59" s="15"/>
    </row>
    <row r="60" spans="1:31">
      <c r="A60" s="17">
        <v>89</v>
      </c>
      <c r="B60" s="18" t="s">
        <v>160</v>
      </c>
      <c r="C60" s="19" t="s">
        <v>159</v>
      </c>
      <c r="D60" s="100">
        <v>43.6</v>
      </c>
      <c r="E60" s="96">
        <f t="shared" si="0"/>
        <v>4205476.49</v>
      </c>
      <c r="F60" s="96">
        <f t="shared" si="2"/>
        <v>96455.882798165141</v>
      </c>
      <c r="G60" s="97"/>
      <c r="H60" s="101">
        <v>44.6</v>
      </c>
      <c r="I60" s="96">
        <f t="shared" si="1"/>
        <v>4210124</v>
      </c>
      <c r="J60" s="96">
        <f t="shared" si="9"/>
        <v>94397.399103139003</v>
      </c>
      <c r="K60" s="96"/>
      <c r="L60" s="131">
        <f>IF(M60="-","-",IFERROR(VLOOKUP($B60,teacherdata!$B$6:$G$326,6,0),"-"))</f>
        <v>45.519999999999939</v>
      </c>
      <c r="M60" s="97">
        <f>IFERROR(VLOOKUP($B60,expdata!$K$4:$N$322,3,0),"")</f>
        <v>4588851</v>
      </c>
      <c r="N60" s="96">
        <f t="shared" si="4"/>
        <v>100809.55623901595</v>
      </c>
      <c r="O60" s="97"/>
      <c r="P60" s="98">
        <f t="shared" si="5"/>
        <v>0.91999999999993776</v>
      </c>
      <c r="Q60" s="98">
        <f t="shared" si="6"/>
        <v>378727</v>
      </c>
      <c r="R60" s="98">
        <f t="shared" si="7"/>
        <v>6412.1571358769434</v>
      </c>
      <c r="S60" s="99">
        <f t="shared" si="8"/>
        <v>6.7927264911938859E-2</v>
      </c>
      <c r="U60" s="70"/>
      <c r="V60" s="8"/>
      <c r="W60" s="14"/>
      <c r="Y60" s="14"/>
      <c r="AE60" s="15"/>
    </row>
    <row r="61" spans="1:31">
      <c r="A61" s="17">
        <v>91</v>
      </c>
      <c r="B61" s="18" t="s">
        <v>162</v>
      </c>
      <c r="C61" s="19" t="s">
        <v>161</v>
      </c>
      <c r="D61" s="100">
        <v>17.2</v>
      </c>
      <c r="E61" s="96">
        <f t="shared" si="0"/>
        <v>1493242.64</v>
      </c>
      <c r="F61" s="96">
        <f t="shared" si="2"/>
        <v>86816.432558139539</v>
      </c>
      <c r="G61" s="97"/>
      <c r="H61" s="101">
        <v>18.7</v>
      </c>
      <c r="I61" s="96">
        <f t="shared" si="1"/>
        <v>1395884</v>
      </c>
      <c r="J61" s="96">
        <f t="shared" si="9"/>
        <v>74646.203208556151</v>
      </c>
      <c r="K61" s="96"/>
      <c r="L61" s="131">
        <f>IF(M61="-","-",IFERROR(VLOOKUP($B61,teacherdata!$B$6:$G$326,6,0),"-"))</f>
        <v>19.300000000000004</v>
      </c>
      <c r="M61" s="97">
        <f>IFERROR(VLOOKUP($B61,expdata!$K$4:$N$322,3,0),"")</f>
        <v>1167666</v>
      </c>
      <c r="N61" s="96">
        <f t="shared" si="4"/>
        <v>60500.829015544026</v>
      </c>
      <c r="O61" s="97"/>
      <c r="P61" s="98">
        <f t="shared" si="5"/>
        <v>0.60000000000000497</v>
      </c>
      <c r="Q61" s="98">
        <f t="shared" si="6"/>
        <v>-228218</v>
      </c>
      <c r="R61" s="98">
        <f t="shared" si="7"/>
        <v>-14145.374193012125</v>
      </c>
      <c r="S61" s="99">
        <f t="shared" si="8"/>
        <v>-0.18949891066114857</v>
      </c>
      <c r="U61" s="70"/>
      <c r="V61" s="8"/>
      <c r="W61" s="14"/>
      <c r="Y61" s="14"/>
      <c r="AE61" s="15"/>
    </row>
    <row r="62" spans="1:31">
      <c r="A62" s="17">
        <v>93</v>
      </c>
      <c r="B62" s="18" t="s">
        <v>166</v>
      </c>
      <c r="C62" s="19" t="s">
        <v>165</v>
      </c>
      <c r="D62" s="100">
        <v>561.70000000000005</v>
      </c>
      <c r="E62" s="96">
        <f t="shared" si="0"/>
        <v>49560097.289999999</v>
      </c>
      <c r="F62" s="96">
        <f t="shared" si="2"/>
        <v>88232.325600854543</v>
      </c>
      <c r="G62" s="97"/>
      <c r="H62" s="101">
        <v>550.1</v>
      </c>
      <c r="I62" s="96">
        <f t="shared" si="1"/>
        <v>54471679.369999997</v>
      </c>
      <c r="J62" s="96">
        <f t="shared" si="9"/>
        <v>99021.413143064885</v>
      </c>
      <c r="K62" s="96"/>
      <c r="L62" s="131">
        <f>IF(M62="-","-",IFERROR(VLOOKUP($B62,teacherdata!$B$6:$G$326,6,0),"-"))</f>
        <v>609.01500000000237</v>
      </c>
      <c r="M62" s="97">
        <f>IFERROR(VLOOKUP($B62,expdata!$K$4:$N$322,3,0),"")</f>
        <v>60332858</v>
      </c>
      <c r="N62" s="96">
        <f t="shared" si="4"/>
        <v>99066.292291650883</v>
      </c>
      <c r="O62" s="97"/>
      <c r="P62" s="98">
        <f t="shared" si="5"/>
        <v>58.915000000002351</v>
      </c>
      <c r="Q62" s="98">
        <f t="shared" si="6"/>
        <v>5861178.6300000027</v>
      </c>
      <c r="R62" s="98">
        <f t="shared" si="7"/>
        <v>44.879148585998337</v>
      </c>
      <c r="S62" s="99">
        <f t="shared" si="8"/>
        <v>4.532267028057609E-4</v>
      </c>
      <c r="U62" s="70"/>
      <c r="V62" s="8"/>
      <c r="W62" s="14"/>
      <c r="Y62" s="14"/>
      <c r="AE62" s="15"/>
    </row>
    <row r="63" spans="1:31">
      <c r="A63" s="17">
        <v>94</v>
      </c>
      <c r="B63" s="18" t="s">
        <v>168</v>
      </c>
      <c r="C63" s="19" t="s">
        <v>167</v>
      </c>
      <c r="D63" s="100">
        <v>129.9</v>
      </c>
      <c r="E63" s="96">
        <f t="shared" si="0"/>
        <v>10722027.74</v>
      </c>
      <c r="F63" s="96">
        <f t="shared" si="2"/>
        <v>82540.629253271749</v>
      </c>
      <c r="G63" s="97"/>
      <c r="H63" s="101">
        <v>147</v>
      </c>
      <c r="I63" s="96">
        <f t="shared" si="1"/>
        <v>11377128.58</v>
      </c>
      <c r="J63" s="96">
        <f t="shared" si="9"/>
        <v>77395.432517006804</v>
      </c>
      <c r="K63" s="96"/>
      <c r="L63" s="131">
        <f>IF(M63="-","-",IFERROR(VLOOKUP($B63,teacherdata!$B$6:$G$326,6,0),"-"))</f>
        <v>146.90999999999983</v>
      </c>
      <c r="M63" s="97">
        <f>IFERROR(VLOOKUP($B63,expdata!$K$4:$N$322,3,0),"")</f>
        <v>11314179.85</v>
      </c>
      <c r="N63" s="96">
        <f t="shared" si="4"/>
        <v>77014.361513852113</v>
      </c>
      <c r="O63" s="97"/>
      <c r="P63" s="98">
        <f t="shared" si="5"/>
        <v>-9.0000000000173941E-2</v>
      </c>
      <c r="Q63" s="98">
        <f t="shared" si="6"/>
        <v>-62948.730000000447</v>
      </c>
      <c r="R63" s="98">
        <f t="shared" si="7"/>
        <v>-381.07100315469143</v>
      </c>
      <c r="S63" s="99">
        <f t="shared" si="8"/>
        <v>-4.9236885273682687E-3</v>
      </c>
      <c r="U63" s="70"/>
      <c r="V63" s="8"/>
      <c r="W63" s="14"/>
      <c r="Y63" s="14"/>
      <c r="AE63" s="15"/>
    </row>
    <row r="64" spans="1:31">
      <c r="A64" s="17">
        <v>95</v>
      </c>
      <c r="B64" s="18" t="s">
        <v>170</v>
      </c>
      <c r="C64" s="19" t="s">
        <v>169</v>
      </c>
      <c r="D64" s="100">
        <v>769.6</v>
      </c>
      <c r="E64" s="96">
        <f t="shared" si="0"/>
        <v>57040698</v>
      </c>
      <c r="F64" s="96">
        <f t="shared" si="2"/>
        <v>74117.33108108108</v>
      </c>
      <c r="G64" s="97"/>
      <c r="H64" s="101">
        <v>764.2</v>
      </c>
      <c r="I64" s="96">
        <f t="shared" si="1"/>
        <v>62008750</v>
      </c>
      <c r="J64" s="96">
        <f t="shared" si="9"/>
        <v>81142.043967547754</v>
      </c>
      <c r="K64" s="96"/>
      <c r="L64" s="131">
        <f>IF(M64="-","-",IFERROR(VLOOKUP($B64,teacherdata!$B$6:$G$326,6,0),"-"))</f>
        <v>805.46300000000849</v>
      </c>
      <c r="M64" s="97">
        <f>IFERROR(VLOOKUP($B64,expdata!$K$4:$N$322,3,0),"")</f>
        <v>64313164</v>
      </c>
      <c r="N64" s="96">
        <f t="shared" si="4"/>
        <v>79846.205226061677</v>
      </c>
      <c r="O64" s="97"/>
      <c r="P64" s="98">
        <f t="shared" si="5"/>
        <v>41.263000000008446</v>
      </c>
      <c r="Q64" s="98">
        <f t="shared" si="6"/>
        <v>2304414</v>
      </c>
      <c r="R64" s="98">
        <f t="shared" si="7"/>
        <v>-1295.8387414860772</v>
      </c>
      <c r="S64" s="99">
        <f t="shared" si="8"/>
        <v>-1.5970003688893265E-2</v>
      </c>
      <c r="U64" s="70"/>
      <c r="V64" s="8"/>
      <c r="W64" s="14"/>
      <c r="Y64" s="14"/>
      <c r="AE64" s="15"/>
    </row>
    <row r="65" spans="1:31">
      <c r="A65" s="17">
        <v>96</v>
      </c>
      <c r="B65" s="18" t="s">
        <v>172</v>
      </c>
      <c r="C65" s="19" t="s">
        <v>171</v>
      </c>
      <c r="D65" s="100">
        <v>292.7</v>
      </c>
      <c r="E65" s="96">
        <f t="shared" si="0"/>
        <v>25901892.449999999</v>
      </c>
      <c r="F65" s="96">
        <f t="shared" si="2"/>
        <v>88492.970447557222</v>
      </c>
      <c r="G65" s="97"/>
      <c r="H65" s="101">
        <v>288.7</v>
      </c>
      <c r="I65" s="96">
        <f t="shared" si="1"/>
        <v>25981428.879999999</v>
      </c>
      <c r="J65" s="96">
        <f t="shared" si="9"/>
        <v>89994.557949428476</v>
      </c>
      <c r="K65" s="96"/>
      <c r="L65" s="131">
        <f>IF(M65="-","-",IFERROR(VLOOKUP($B65,teacherdata!$B$6:$G$326,6,0),"-"))</f>
        <v>296.35099999999761</v>
      </c>
      <c r="M65" s="97">
        <f>IFERROR(VLOOKUP($B65,expdata!$K$4:$N$322,3,0),"")</f>
        <v>26514512.090000004</v>
      </c>
      <c r="N65" s="96">
        <f t="shared" si="4"/>
        <v>89469.959912401901</v>
      </c>
      <c r="O65" s="97"/>
      <c r="P65" s="98">
        <f t="shared" si="5"/>
        <v>7.650999999997623</v>
      </c>
      <c r="Q65" s="98">
        <f t="shared" si="6"/>
        <v>533083.21000000462</v>
      </c>
      <c r="R65" s="98">
        <f t="shared" si="7"/>
        <v>-524.59803702657518</v>
      </c>
      <c r="S65" s="99">
        <f t="shared" si="8"/>
        <v>-5.8292195548242786E-3</v>
      </c>
      <c r="U65" s="70"/>
      <c r="V65" s="8"/>
      <c r="W65" s="14"/>
      <c r="Y65" s="14"/>
      <c r="AE65" s="15"/>
    </row>
    <row r="66" spans="1:31">
      <c r="A66" s="17">
        <v>97</v>
      </c>
      <c r="B66" s="18" t="s">
        <v>176</v>
      </c>
      <c r="C66" s="19" t="s">
        <v>175</v>
      </c>
      <c r="D66" s="100">
        <v>373.2</v>
      </c>
      <c r="E66" s="96">
        <f t="shared" si="0"/>
        <v>30084051.34</v>
      </c>
      <c r="F66" s="96">
        <f t="shared" si="2"/>
        <v>80611.070042872452</v>
      </c>
      <c r="G66" s="97"/>
      <c r="H66" s="101">
        <v>385.5</v>
      </c>
      <c r="I66" s="96">
        <f t="shared" si="1"/>
        <v>31044126.460000001</v>
      </c>
      <c r="J66" s="96">
        <f t="shared" si="9"/>
        <v>80529.510920881978</v>
      </c>
      <c r="K66" s="96"/>
      <c r="L66" s="131">
        <f>IF(M66="-","-",IFERROR(VLOOKUP($B66,teacherdata!$B$6:$G$326,6,0),"-"))</f>
        <v>419.84999999999519</v>
      </c>
      <c r="M66" s="97">
        <f>IFERROR(VLOOKUP($B66,expdata!$K$4:$N$322,3,0),"")</f>
        <v>35853783.82</v>
      </c>
      <c r="N66" s="96">
        <f t="shared" si="4"/>
        <v>85396.650756223433</v>
      </c>
      <c r="O66" s="97"/>
      <c r="P66" s="98">
        <f t="shared" si="5"/>
        <v>34.349999999995191</v>
      </c>
      <c r="Q66" s="98">
        <f t="shared" si="6"/>
        <v>4809657.3599999994</v>
      </c>
      <c r="R66" s="98">
        <f t="shared" si="7"/>
        <v>4867.1398353414552</v>
      </c>
      <c r="S66" s="99">
        <f t="shared" si="8"/>
        <v>6.0439207685283047E-2</v>
      </c>
      <c r="U66" s="70"/>
      <c r="V66" s="8"/>
      <c r="W66" s="14"/>
      <c r="Y66" s="14"/>
      <c r="AE66" s="15"/>
    </row>
    <row r="67" spans="1:31">
      <c r="A67" s="17">
        <v>98</v>
      </c>
      <c r="B67" s="18" t="s">
        <v>178</v>
      </c>
      <c r="C67" s="19" t="s">
        <v>177</v>
      </c>
      <c r="D67" s="100">
        <v>10.8</v>
      </c>
      <c r="E67" s="96">
        <f t="shared" si="0"/>
        <v>509459.00449999998</v>
      </c>
      <c r="F67" s="96">
        <f t="shared" si="2"/>
        <v>47172.13004629629</v>
      </c>
      <c r="G67" s="97"/>
      <c r="H67" s="101" t="s">
        <v>1189</v>
      </c>
      <c r="I67" s="96">
        <f t="shared" si="1"/>
        <v>625318.67000000004</v>
      </c>
      <c r="J67" s="96" t="str">
        <f t="shared" si="9"/>
        <v>-</v>
      </c>
      <c r="K67" s="96"/>
      <c r="L67" s="131">
        <f>IF(M67="-","-",IFERROR(VLOOKUP($B67,teacherdata!$B$6:$G$326,6,0),"-"))</f>
        <v>12.995999999999995</v>
      </c>
      <c r="M67" s="97">
        <f>IFERROR(VLOOKUP($B67,expdata!$K$4:$N$322,3,0),"")</f>
        <v>669098</v>
      </c>
      <c r="N67" s="96">
        <f t="shared" si="4"/>
        <v>51484.918436442</v>
      </c>
      <c r="O67" s="97"/>
      <c r="P67" s="98" t="str">
        <f t="shared" si="5"/>
        <v>-</v>
      </c>
      <c r="Q67" s="98">
        <f t="shared" si="6"/>
        <v>43779.329999999958</v>
      </c>
      <c r="R67" s="98" t="str">
        <f t="shared" si="7"/>
        <v>-</v>
      </c>
      <c r="S67" s="99" t="str">
        <f t="shared" si="8"/>
        <v>-</v>
      </c>
      <c r="U67" s="70"/>
      <c r="V67" s="8"/>
      <c r="W67" s="14"/>
      <c r="Y67" s="14"/>
      <c r="AE67" s="15"/>
    </row>
    <row r="68" spans="1:31">
      <c r="A68" s="17">
        <v>99</v>
      </c>
      <c r="B68" s="18" t="s">
        <v>180</v>
      </c>
      <c r="C68" s="19" t="s">
        <v>179</v>
      </c>
      <c r="D68" s="100">
        <v>200.2</v>
      </c>
      <c r="E68" s="96">
        <f t="shared" ref="E68:E131" si="10">IFERROR(VLOOKUP(LEFT($B68, 4), pyexpdata, 2, FALSE), "-")</f>
        <v>18691446.060000002</v>
      </c>
      <c r="F68" s="96">
        <f t="shared" si="2"/>
        <v>93363.866433566451</v>
      </c>
      <c r="G68" s="97"/>
      <c r="H68" s="101">
        <v>199.20000000000002</v>
      </c>
      <c r="I68" s="96">
        <f t="shared" si="1"/>
        <v>19001372.860000003</v>
      </c>
      <c r="J68" s="96">
        <f t="shared" si="9"/>
        <v>95388.417971887553</v>
      </c>
      <c r="K68" s="96"/>
      <c r="L68" s="131">
        <f>IF(M68="-","-",IFERROR(VLOOKUP($B68,teacherdata!$B$6:$G$326,6,0),"-"))</f>
        <v>205.53899999999908</v>
      </c>
      <c r="M68" s="97">
        <f>IFERROR(VLOOKUP($B68,expdata!$K$4:$N$322,3,0),"")</f>
        <v>20250186.969999995</v>
      </c>
      <c r="N68" s="96">
        <f t="shared" si="4"/>
        <v>98522.358141277742</v>
      </c>
      <c r="O68" s="97"/>
      <c r="P68" s="98">
        <f t="shared" si="5"/>
        <v>6.3389999999990607</v>
      </c>
      <c r="Q68" s="98">
        <f t="shared" si="6"/>
        <v>1248814.109999992</v>
      </c>
      <c r="R68" s="98">
        <f t="shared" si="7"/>
        <v>3133.9401693901891</v>
      </c>
      <c r="S68" s="99">
        <f t="shared" si="8"/>
        <v>3.2854514583875477E-2</v>
      </c>
      <c r="U68" s="70"/>
      <c r="V68" s="8"/>
      <c r="W68" s="14"/>
      <c r="Y68" s="14"/>
      <c r="AE68" s="15"/>
    </row>
    <row r="69" spans="1:31">
      <c r="A69" s="17">
        <v>100</v>
      </c>
      <c r="B69" s="18" t="s">
        <v>182</v>
      </c>
      <c r="C69" s="19" t="s">
        <v>181</v>
      </c>
      <c r="D69" s="100">
        <v>733.2</v>
      </c>
      <c r="E69" s="96">
        <f t="shared" si="10"/>
        <v>68345349.730000004</v>
      </c>
      <c r="F69" s="96">
        <f t="shared" ref="F69:F132" si="11">IFERROR(E69/D69,"-")</f>
        <v>93215.152386797607</v>
      </c>
      <c r="G69" s="97"/>
      <c r="H69" s="101">
        <v>734</v>
      </c>
      <c r="I69" s="96">
        <f t="shared" ref="I69:I73" si="12">IFERROR(VLOOKUP(LEFT($B69, 4), expdata, 2, FALSE), "-")</f>
        <v>61803250</v>
      </c>
      <c r="J69" s="96">
        <f t="shared" ref="J69:J73" si="13">IFERROR(I69/H69,"-")</f>
        <v>84200.61307901908</v>
      </c>
      <c r="K69" s="96"/>
      <c r="L69" s="131">
        <f>IF(M69="-","-",IFERROR(VLOOKUP($B69,teacherdata!$B$6:$G$326,6,0),"-"))</f>
        <v>766.08900000000062</v>
      </c>
      <c r="M69" s="97">
        <f>IFERROR(VLOOKUP($B69,expdata!$K$4:$N$322,3,0),"")</f>
        <v>76949627</v>
      </c>
      <c r="N69" s="96">
        <f t="shared" ref="N69:N132" si="14">IFERROR(M69/L69,"-")</f>
        <v>100444.76163996603</v>
      </c>
      <c r="O69" s="97"/>
      <c r="P69" s="98">
        <f t="shared" ref="P69:P132" si="15">IFERROR(L69-H69,"-")</f>
        <v>32.089000000000624</v>
      </c>
      <c r="Q69" s="98">
        <f t="shared" ref="Q69:Q132" si="16">IFERROR(M69-I69,"-")</f>
        <v>15146377</v>
      </c>
      <c r="R69" s="98">
        <f t="shared" ref="R69:R132" si="17">IFERROR(N69-J69,"-")</f>
        <v>16244.148560946953</v>
      </c>
      <c r="S69" s="99">
        <f t="shared" ref="S69:S132" si="18">IF(J69=0,"",IFERROR(R69/J69,"-"))</f>
        <v>0.19292197487567503</v>
      </c>
      <c r="U69" s="70"/>
      <c r="V69" s="8"/>
      <c r="W69" s="14"/>
      <c r="Y69" s="14"/>
      <c r="AE69" s="15"/>
    </row>
    <row r="70" spans="1:31">
      <c r="A70" s="17">
        <v>101</v>
      </c>
      <c r="B70" s="18" t="s">
        <v>184</v>
      </c>
      <c r="C70" s="19" t="s">
        <v>183</v>
      </c>
      <c r="D70" s="100">
        <v>388.7</v>
      </c>
      <c r="E70" s="96">
        <f t="shared" si="10"/>
        <v>32424432</v>
      </c>
      <c r="F70" s="96">
        <f t="shared" si="11"/>
        <v>83417.627990738358</v>
      </c>
      <c r="G70" s="97"/>
      <c r="H70" s="101">
        <v>398.6</v>
      </c>
      <c r="I70" s="96">
        <f t="shared" si="12"/>
        <v>32735554</v>
      </c>
      <c r="J70" s="96">
        <f t="shared" si="13"/>
        <v>82126.327145007526</v>
      </c>
      <c r="K70" s="96"/>
      <c r="L70" s="131">
        <f>IF(M70="-","-",IFERROR(VLOOKUP($B70,teacherdata!$B$6:$G$326,6,0),"-"))</f>
        <v>398.87799999999714</v>
      </c>
      <c r="M70" s="97">
        <f>IFERROR(VLOOKUP($B70,expdata!$K$4:$N$322,3,0),"")</f>
        <v>35132198.730000012</v>
      </c>
      <c r="N70" s="96">
        <f t="shared" si="14"/>
        <v>88077.554364994474</v>
      </c>
      <c r="O70" s="97"/>
      <c r="P70" s="98">
        <f t="shared" si="15"/>
        <v>0.27799999999712099</v>
      </c>
      <c r="Q70" s="98">
        <f t="shared" si="16"/>
        <v>2396644.7300000116</v>
      </c>
      <c r="R70" s="98">
        <f t="shared" si="17"/>
        <v>5951.2272199869476</v>
      </c>
      <c r="S70" s="99">
        <f t="shared" si="18"/>
        <v>7.2464305014871513E-2</v>
      </c>
      <c r="U70" s="70"/>
      <c r="V70" s="8"/>
      <c r="W70" s="14"/>
      <c r="Y70" s="14"/>
      <c r="AE70" s="15"/>
    </row>
    <row r="71" spans="1:31">
      <c r="A71" s="17">
        <v>103</v>
      </c>
      <c r="B71" s="18" t="s">
        <v>192</v>
      </c>
      <c r="C71" s="19" t="s">
        <v>191</v>
      </c>
      <c r="D71" s="100">
        <v>177.6</v>
      </c>
      <c r="E71" s="96">
        <f t="shared" si="10"/>
        <v>12596458.240000002</v>
      </c>
      <c r="F71" s="96">
        <f t="shared" si="11"/>
        <v>70926.003603603618</v>
      </c>
      <c r="G71" s="97"/>
      <c r="H71" s="101">
        <v>183.4</v>
      </c>
      <c r="I71" s="96">
        <f t="shared" si="12"/>
        <v>13400268.289999999</v>
      </c>
      <c r="J71" s="96">
        <f t="shared" si="13"/>
        <v>73065.803107960732</v>
      </c>
      <c r="K71" s="96"/>
      <c r="L71" s="131">
        <f>IF(M71="-","-",IFERROR(VLOOKUP($B71,teacherdata!$B$6:$G$326,6,0),"-"))</f>
        <v>159.79499999999985</v>
      </c>
      <c r="M71" s="97">
        <f>IFERROR(VLOOKUP($B71,expdata!$K$4:$N$322,3,0),"")</f>
        <v>14656272.550000003</v>
      </c>
      <c r="N71" s="96">
        <f t="shared" si="14"/>
        <v>91719.218686442109</v>
      </c>
      <c r="O71" s="97"/>
      <c r="P71" s="98">
        <f t="shared" si="15"/>
        <v>-23.60500000000016</v>
      </c>
      <c r="Q71" s="98">
        <f t="shared" si="16"/>
        <v>1256004.2600000035</v>
      </c>
      <c r="R71" s="98">
        <f t="shared" si="17"/>
        <v>18653.415578481377</v>
      </c>
      <c r="S71" s="99">
        <f t="shared" si="18"/>
        <v>0.25529611370889088</v>
      </c>
      <c r="U71" s="70"/>
      <c r="V71" s="8"/>
      <c r="W71" s="14"/>
      <c r="Y71" s="14"/>
      <c r="AE71" s="15"/>
    </row>
    <row r="72" spans="1:31">
      <c r="A72" s="17">
        <v>105</v>
      </c>
      <c r="B72" s="18" t="s">
        <v>196</v>
      </c>
      <c r="C72" s="19" t="s">
        <v>195</v>
      </c>
      <c r="D72" s="100">
        <v>102.4</v>
      </c>
      <c r="E72" s="96">
        <f t="shared" si="10"/>
        <v>8187399.0199999996</v>
      </c>
      <c r="F72" s="96">
        <f t="shared" si="11"/>
        <v>79955.068554687488</v>
      </c>
      <c r="G72" s="97"/>
      <c r="H72" s="101">
        <v>101</v>
      </c>
      <c r="I72" s="96">
        <f t="shared" si="12"/>
        <v>8709267.2400000002</v>
      </c>
      <c r="J72" s="96">
        <f t="shared" si="13"/>
        <v>86230.368712871292</v>
      </c>
      <c r="K72" s="96"/>
      <c r="L72" s="131">
        <f>IF(M72="-","-",IFERROR(VLOOKUP($B72,teacherdata!$B$6:$G$326,6,0),"-"))</f>
        <v>99.117000000000516</v>
      </c>
      <c r="M72" s="97">
        <f>IFERROR(VLOOKUP($B72,expdata!$K$4:$N$322,3,0),"")</f>
        <v>8597506.3299999982</v>
      </c>
      <c r="N72" s="96">
        <f t="shared" si="14"/>
        <v>86740.986208218106</v>
      </c>
      <c r="O72" s="97"/>
      <c r="P72" s="98">
        <f t="shared" si="15"/>
        <v>-1.882999999999484</v>
      </c>
      <c r="Q72" s="98">
        <f t="shared" si="16"/>
        <v>-111760.91000000201</v>
      </c>
      <c r="R72" s="98">
        <f t="shared" si="17"/>
        <v>510.61749534681439</v>
      </c>
      <c r="S72" s="99">
        <f t="shared" si="18"/>
        <v>5.9215506435680637E-3</v>
      </c>
      <c r="U72" s="70"/>
      <c r="V72" s="8"/>
      <c r="W72" s="14"/>
      <c r="Y72" s="14"/>
      <c r="AE72" s="15"/>
    </row>
    <row r="73" spans="1:31">
      <c r="A73" s="17">
        <v>107</v>
      </c>
      <c r="B73" s="18" t="s">
        <v>200</v>
      </c>
      <c r="C73" s="19" t="s">
        <v>199</v>
      </c>
      <c r="D73" s="100">
        <v>267.39999999999998</v>
      </c>
      <c r="E73" s="96">
        <f t="shared" si="10"/>
        <v>23092752.349999998</v>
      </c>
      <c r="F73" s="96">
        <f t="shared" si="11"/>
        <v>86360.330403889297</v>
      </c>
      <c r="G73" s="97"/>
      <c r="H73" s="101">
        <v>261.5</v>
      </c>
      <c r="I73" s="96">
        <f t="shared" si="12"/>
        <v>23098214.529999997</v>
      </c>
      <c r="J73" s="96">
        <f t="shared" si="13"/>
        <v>88329.692275334601</v>
      </c>
      <c r="K73" s="96"/>
      <c r="L73" s="131">
        <f>IF(M73="-","-",IFERROR(VLOOKUP($B73,teacherdata!$B$6:$G$326,6,0),"-"))</f>
        <v>269.11599999999947</v>
      </c>
      <c r="M73" s="97">
        <f>IFERROR(VLOOKUP($B73,expdata!$K$4:$N$322,3,0),"")</f>
        <v>23515621.640000001</v>
      </c>
      <c r="N73" s="96">
        <f t="shared" si="14"/>
        <v>87380.986786367386</v>
      </c>
      <c r="O73" s="97"/>
      <c r="P73" s="98">
        <f t="shared" si="15"/>
        <v>7.6159999999994739</v>
      </c>
      <c r="Q73" s="98">
        <f t="shared" si="16"/>
        <v>417407.11000000313</v>
      </c>
      <c r="R73" s="98">
        <f t="shared" si="17"/>
        <v>-948.70548896721448</v>
      </c>
      <c r="S73" s="99">
        <f t="shared" si="18"/>
        <v>-1.0740504857754761E-2</v>
      </c>
      <c r="U73" s="70"/>
      <c r="V73" s="8"/>
      <c r="W73" s="14"/>
      <c r="Y73" s="14"/>
      <c r="AE73" s="15"/>
    </row>
    <row r="74" spans="1:31">
      <c r="A74" s="17">
        <v>109</v>
      </c>
      <c r="B74" s="18" t="s">
        <v>202</v>
      </c>
      <c r="C74" s="19" t="s">
        <v>201</v>
      </c>
      <c r="D74" s="114" t="s">
        <v>1189</v>
      </c>
      <c r="E74" s="96" t="s">
        <v>1189</v>
      </c>
      <c r="F74" s="96" t="s">
        <v>1189</v>
      </c>
      <c r="G74" s="97"/>
      <c r="H74" s="114" t="s">
        <v>1189</v>
      </c>
      <c r="I74" s="96" t="s">
        <v>1189</v>
      </c>
      <c r="J74" s="96" t="s">
        <v>1189</v>
      </c>
      <c r="K74" s="96"/>
      <c r="L74" s="131">
        <f>IF(M74="-","-",IFERROR(VLOOKUP($B74,teacherdata!$B$6:$G$326,6,0),"-"))</f>
        <v>0</v>
      </c>
      <c r="M74" s="97">
        <f>IFERROR(VLOOKUP($B74,expdata!$K$4:$N$322,3,0),"")</f>
        <v>0</v>
      </c>
      <c r="N74" s="96" t="str">
        <f t="shared" si="14"/>
        <v>-</v>
      </c>
      <c r="O74" s="97"/>
      <c r="P74" s="98" t="str">
        <f t="shared" si="15"/>
        <v>-</v>
      </c>
      <c r="Q74" s="98" t="str">
        <f t="shared" si="16"/>
        <v>-</v>
      </c>
      <c r="R74" s="98" t="str">
        <f t="shared" si="17"/>
        <v>-</v>
      </c>
      <c r="S74" s="99" t="str">
        <f t="shared" si="18"/>
        <v>-</v>
      </c>
      <c r="T74" t="s">
        <v>1243</v>
      </c>
      <c r="U74" s="70"/>
      <c r="V74" s="8"/>
      <c r="W74" s="14"/>
      <c r="Y74" s="14"/>
      <c r="AE74" s="15"/>
    </row>
    <row r="75" spans="1:31">
      <c r="A75" s="17">
        <v>110</v>
      </c>
      <c r="B75" s="18" t="s">
        <v>204</v>
      </c>
      <c r="C75" s="19" t="s">
        <v>203</v>
      </c>
      <c r="D75" s="100">
        <v>251.9</v>
      </c>
      <c r="E75" s="96">
        <f t="shared" si="10"/>
        <v>19752119.919999998</v>
      </c>
      <c r="F75" s="96">
        <f t="shared" si="11"/>
        <v>78412.544342993235</v>
      </c>
      <c r="G75" s="97"/>
      <c r="H75" s="101">
        <v>246.3</v>
      </c>
      <c r="I75" s="96">
        <f t="shared" ref="I75:I78" si="19">IFERROR(VLOOKUP(LEFT($B75, 4), expdata, 2, FALSE), "-")</f>
        <v>19798967.189999998</v>
      </c>
      <c r="J75" s="96">
        <f t="shared" ref="J75:J132" si="20">IFERROR(I75/H75,"-")</f>
        <v>80385.575274056013</v>
      </c>
      <c r="K75" s="96"/>
      <c r="L75" s="131">
        <f>IF(M75="-","-",IFERROR(VLOOKUP($B75,teacherdata!$B$6:$G$326,6,0),"-"))</f>
        <v>249.49199999999777</v>
      </c>
      <c r="M75" s="97">
        <f>IFERROR(VLOOKUP($B75,expdata!$K$4:$N$322,3,0),"")</f>
        <v>19360199.680000003</v>
      </c>
      <c r="N75" s="96">
        <f t="shared" si="14"/>
        <v>77598.478828981199</v>
      </c>
      <c r="O75" s="97"/>
      <c r="P75" s="98">
        <f t="shared" si="15"/>
        <v>3.191999999997762</v>
      </c>
      <c r="Q75" s="98">
        <f t="shared" si="16"/>
        <v>-438767.50999999419</v>
      </c>
      <c r="R75" s="98">
        <f t="shared" si="17"/>
        <v>-2787.0964450748143</v>
      </c>
      <c r="S75" s="99">
        <f t="shared" si="18"/>
        <v>-3.467159917152865E-2</v>
      </c>
      <c r="U75" s="70"/>
      <c r="V75" s="8"/>
      <c r="W75" s="14"/>
      <c r="Y75" s="14"/>
      <c r="AE75" s="15"/>
    </row>
    <row r="76" spans="1:31">
      <c r="A76" s="17">
        <v>111</v>
      </c>
      <c r="B76" s="18" t="s">
        <v>206</v>
      </c>
      <c r="C76" s="19" t="s">
        <v>205</v>
      </c>
      <c r="D76" s="100">
        <v>62.7</v>
      </c>
      <c r="E76" s="96">
        <f t="shared" si="10"/>
        <v>3697213</v>
      </c>
      <c r="F76" s="96">
        <f t="shared" si="11"/>
        <v>58966.714513556617</v>
      </c>
      <c r="G76" s="97"/>
      <c r="H76" s="101">
        <v>60</v>
      </c>
      <c r="I76" s="96">
        <f t="shared" si="19"/>
        <v>3988353.38</v>
      </c>
      <c r="J76" s="96">
        <f t="shared" si="20"/>
        <v>66472.556333333327</v>
      </c>
      <c r="K76" s="96"/>
      <c r="L76" s="131">
        <f>IF(M76="-","-",IFERROR(VLOOKUP($B76,teacherdata!$B$6:$G$326,6,0),"-"))</f>
        <v>60.240000000000023</v>
      </c>
      <c r="M76" s="97">
        <f>IFERROR(VLOOKUP($B76,expdata!$K$4:$N$322,3,0),"")</f>
        <v>3947003.47</v>
      </c>
      <c r="N76" s="96">
        <f t="shared" si="14"/>
        <v>65521.305942895066</v>
      </c>
      <c r="O76" s="97"/>
      <c r="P76" s="98">
        <f t="shared" si="15"/>
        <v>0.24000000000002331</v>
      </c>
      <c r="Q76" s="98">
        <f t="shared" si="16"/>
        <v>-41349.909999999683</v>
      </c>
      <c r="R76" s="98">
        <f t="shared" si="17"/>
        <v>-951.25039043826109</v>
      </c>
      <c r="S76" s="99">
        <f t="shared" si="18"/>
        <v>-1.4310422870878024E-2</v>
      </c>
      <c r="U76" s="70"/>
      <c r="V76" s="8"/>
      <c r="W76" s="14"/>
      <c r="Y76" s="14"/>
      <c r="AE76" s="15"/>
    </row>
    <row r="77" spans="1:31">
      <c r="A77" s="17">
        <v>114</v>
      </c>
      <c r="B77" s="18" t="s">
        <v>216</v>
      </c>
      <c r="C77" s="19" t="s">
        <v>215</v>
      </c>
      <c r="D77" s="100">
        <v>140.6</v>
      </c>
      <c r="E77" s="96">
        <f t="shared" si="10"/>
        <v>8324786</v>
      </c>
      <c r="F77" s="96">
        <f t="shared" si="11"/>
        <v>59209.00426742532</v>
      </c>
      <c r="G77" s="97"/>
      <c r="H77" s="101">
        <v>141</v>
      </c>
      <c r="I77" s="96">
        <f t="shared" si="19"/>
        <v>9457203</v>
      </c>
      <c r="J77" s="96">
        <f t="shared" si="20"/>
        <v>67072.361702127659</v>
      </c>
      <c r="K77" s="96"/>
      <c r="L77" s="131">
        <f>IF(M77="-","-",IFERROR(VLOOKUP($B77,teacherdata!$B$6:$G$326,6,0),"-"))</f>
        <v>135.56800000000027</v>
      </c>
      <c r="M77" s="97">
        <f>IFERROR(VLOOKUP($B77,expdata!$K$4:$N$322,3,0),"")</f>
        <v>10025105</v>
      </c>
      <c r="N77" s="96">
        <f t="shared" si="14"/>
        <v>73948.903871119881</v>
      </c>
      <c r="O77" s="97"/>
      <c r="P77" s="98">
        <f t="shared" si="15"/>
        <v>-5.4319999999997322</v>
      </c>
      <c r="Q77" s="98">
        <f t="shared" si="16"/>
        <v>567902</v>
      </c>
      <c r="R77" s="98">
        <f t="shared" si="17"/>
        <v>6876.5421689922223</v>
      </c>
      <c r="S77" s="99">
        <f t="shared" si="18"/>
        <v>0.10252422897424358</v>
      </c>
      <c r="U77" s="70"/>
      <c r="V77" s="8"/>
      <c r="W77" s="14"/>
      <c r="Y77" s="14"/>
      <c r="AE77" s="15"/>
    </row>
    <row r="78" spans="1:31">
      <c r="A78" s="17">
        <v>117</v>
      </c>
      <c r="B78" s="18" t="s">
        <v>220</v>
      </c>
      <c r="C78" s="19" t="s">
        <v>219</v>
      </c>
      <c r="D78" s="100">
        <v>44</v>
      </c>
      <c r="E78" s="96">
        <f t="shared" si="10"/>
        <v>3389878.55</v>
      </c>
      <c r="F78" s="96">
        <f t="shared" si="11"/>
        <v>77042.694318181821</v>
      </c>
      <c r="G78" s="97"/>
      <c r="H78" s="101">
        <v>49.2</v>
      </c>
      <c r="I78" s="96">
        <f t="shared" si="19"/>
        <v>3699785.99</v>
      </c>
      <c r="J78" s="96">
        <f t="shared" si="20"/>
        <v>75198.902235772359</v>
      </c>
      <c r="K78" s="96"/>
      <c r="L78" s="131">
        <f>IF(M78="-","-",IFERROR(VLOOKUP($B78,teacherdata!$B$6:$G$326,6,0),"-"))</f>
        <v>52.008000000000031</v>
      </c>
      <c r="M78" s="97">
        <f>IFERROR(VLOOKUP($B78,expdata!$K$4:$N$322,3,0),"")</f>
        <v>3960932.5699999994</v>
      </c>
      <c r="N78" s="96">
        <f t="shared" si="14"/>
        <v>76160.063259498478</v>
      </c>
      <c r="O78" s="97"/>
      <c r="P78" s="98">
        <f t="shared" si="15"/>
        <v>2.8080000000000283</v>
      </c>
      <c r="Q78" s="98">
        <f t="shared" si="16"/>
        <v>261146.57999999914</v>
      </c>
      <c r="R78" s="98">
        <f t="shared" si="17"/>
        <v>961.16102372611931</v>
      </c>
      <c r="S78" s="99">
        <f t="shared" si="18"/>
        <v>1.2781583176740736E-2</v>
      </c>
      <c r="U78" s="70"/>
      <c r="V78" s="8"/>
      <c r="W78" s="14"/>
      <c r="Y78" s="14"/>
      <c r="AE78" s="15"/>
    </row>
    <row r="79" spans="1:31">
      <c r="A79" s="17">
        <v>118</v>
      </c>
      <c r="B79" s="18" t="s">
        <v>222</v>
      </c>
      <c r="C79" s="19" t="s">
        <v>221</v>
      </c>
      <c r="D79" s="100">
        <v>36</v>
      </c>
      <c r="E79" s="96">
        <f t="shared" si="10"/>
        <v>3405790.03</v>
      </c>
      <c r="F79" s="96">
        <f t="shared" si="11"/>
        <v>94605.278611111105</v>
      </c>
      <c r="G79" s="97"/>
      <c r="H79" s="101" t="s">
        <v>1189</v>
      </c>
      <c r="I79" s="96">
        <f t="shared" ref="I79:I131" si="21">IFERROR(VLOOKUP(LEFT($B79, 4), expdata, 2, FALSE), "-")</f>
        <v>3403537.12</v>
      </c>
      <c r="J79" s="96" t="str">
        <f t="shared" si="20"/>
        <v>-</v>
      </c>
      <c r="K79" s="96"/>
      <c r="L79" s="131">
        <f>IF(M79="-","-",IFERROR(VLOOKUP($B79,teacherdata!$B$6:$G$326,6,0),"-"))</f>
        <v>38.60000000000008</v>
      </c>
      <c r="M79" s="97">
        <f>IFERROR(VLOOKUP($B79,expdata!$K$4:$N$322,3,0),"")</f>
        <v>3589438</v>
      </c>
      <c r="N79" s="96">
        <f t="shared" si="14"/>
        <v>92990.621761657836</v>
      </c>
      <c r="O79" s="97"/>
      <c r="P79" s="98" t="str">
        <f t="shared" si="15"/>
        <v>-</v>
      </c>
      <c r="Q79" s="98">
        <f t="shared" si="16"/>
        <v>185900.87999999989</v>
      </c>
      <c r="R79" s="98" t="str">
        <f t="shared" si="17"/>
        <v>-</v>
      </c>
      <c r="S79" s="99" t="str">
        <f t="shared" si="18"/>
        <v>-</v>
      </c>
      <c r="U79" s="70"/>
      <c r="V79" s="8"/>
      <c r="W79" s="14"/>
      <c r="Y79" s="14"/>
      <c r="AE79" s="15"/>
    </row>
    <row r="80" spans="1:31">
      <c r="A80" s="17">
        <v>121</v>
      </c>
      <c r="B80" s="18" t="s">
        <v>230</v>
      </c>
      <c r="C80" s="19" t="s">
        <v>229</v>
      </c>
      <c r="D80" s="100">
        <v>7.4</v>
      </c>
      <c r="E80" s="96">
        <f t="shared" si="10"/>
        <v>500534.59</v>
      </c>
      <c r="F80" s="96">
        <f t="shared" si="11"/>
        <v>67639.809459459459</v>
      </c>
      <c r="G80" s="97"/>
      <c r="H80" s="101">
        <v>7.4</v>
      </c>
      <c r="I80" s="96">
        <f t="shared" si="21"/>
        <v>387351</v>
      </c>
      <c r="J80" s="96">
        <f t="shared" si="20"/>
        <v>52344.729729729726</v>
      </c>
      <c r="K80" s="96"/>
      <c r="L80" s="131">
        <f>IF(M80="-","-",IFERROR(VLOOKUP($B80,teacherdata!$B$6:$G$326,6,0),"-"))</f>
        <v>7.7500000000000009</v>
      </c>
      <c r="M80" s="97">
        <f>IFERROR(VLOOKUP($B80,expdata!$K$4:$N$322,3,0),"")</f>
        <v>406700</v>
      </c>
      <c r="N80" s="96">
        <f t="shared" si="14"/>
        <v>52477.419354838705</v>
      </c>
      <c r="O80" s="97"/>
      <c r="P80" s="98">
        <f t="shared" si="15"/>
        <v>0.35000000000000053</v>
      </c>
      <c r="Q80" s="98">
        <f t="shared" si="16"/>
        <v>19349</v>
      </c>
      <c r="R80" s="98">
        <f t="shared" si="17"/>
        <v>132.68962510897836</v>
      </c>
      <c r="S80" s="99">
        <f t="shared" si="18"/>
        <v>2.5349185255916207E-3</v>
      </c>
      <c r="U80" s="70"/>
      <c r="V80" s="8"/>
      <c r="W80" s="14"/>
      <c r="Y80" s="14"/>
      <c r="AE80" s="15"/>
    </row>
    <row r="81" spans="1:31">
      <c r="A81" s="17">
        <v>122</v>
      </c>
      <c r="B81" s="18" t="s">
        <v>232</v>
      </c>
      <c r="C81" s="19" t="s">
        <v>231</v>
      </c>
      <c r="D81" s="100">
        <v>198.7</v>
      </c>
      <c r="E81" s="96">
        <f t="shared" si="10"/>
        <v>17699719.16</v>
      </c>
      <c r="F81" s="96">
        <f t="shared" si="11"/>
        <v>89077.600201308509</v>
      </c>
      <c r="G81" s="97"/>
      <c r="H81" s="101">
        <v>195.3</v>
      </c>
      <c r="I81" s="96">
        <f t="shared" si="21"/>
        <v>18579278.420000002</v>
      </c>
      <c r="J81" s="96">
        <f t="shared" si="20"/>
        <v>95131.993958013321</v>
      </c>
      <c r="K81" s="96"/>
      <c r="L81" s="131">
        <f>IF(M81="-","-",IFERROR(VLOOKUP($B81,teacherdata!$B$6:$G$326,6,0),"-"))</f>
        <v>203.5500000000003</v>
      </c>
      <c r="M81" s="97">
        <f>IFERROR(VLOOKUP($B81,expdata!$K$4:$N$322,3,0),"")</f>
        <v>20634846.150000002</v>
      </c>
      <c r="N81" s="96">
        <f t="shared" si="14"/>
        <v>101374.82756079573</v>
      </c>
      <c r="O81" s="97"/>
      <c r="P81" s="98">
        <f t="shared" si="15"/>
        <v>8.2500000000002842</v>
      </c>
      <c r="Q81" s="98">
        <f t="shared" si="16"/>
        <v>2055567.7300000004</v>
      </c>
      <c r="R81" s="98">
        <f t="shared" si="17"/>
        <v>6242.8336027824116</v>
      </c>
      <c r="S81" s="99">
        <f t="shared" si="18"/>
        <v>6.5622860859383417E-2</v>
      </c>
      <c r="U81" s="70"/>
      <c r="V81" s="8"/>
      <c r="W81" s="14"/>
      <c r="Y81" s="14"/>
      <c r="AE81" s="15"/>
    </row>
    <row r="82" spans="1:31">
      <c r="A82" s="17">
        <v>125</v>
      </c>
      <c r="B82" s="18" t="s">
        <v>234</v>
      </c>
      <c r="C82" s="19" t="s">
        <v>233</v>
      </c>
      <c r="D82" s="100">
        <v>92</v>
      </c>
      <c r="E82" s="96">
        <f t="shared" si="10"/>
        <v>7934789.2199999997</v>
      </c>
      <c r="F82" s="96">
        <f t="shared" si="11"/>
        <v>86247.708913043476</v>
      </c>
      <c r="G82" s="97"/>
      <c r="H82" s="101">
        <v>88.5</v>
      </c>
      <c r="I82" s="96">
        <f t="shared" si="21"/>
        <v>8164020</v>
      </c>
      <c r="J82" s="96">
        <f t="shared" si="20"/>
        <v>92248.813559322036</v>
      </c>
      <c r="K82" s="96"/>
      <c r="L82" s="131">
        <f>IF(M82="-","-",IFERROR(VLOOKUP($B82,teacherdata!$B$6:$G$326,6,0),"-"))</f>
        <v>90.291000000000651</v>
      </c>
      <c r="M82" s="97">
        <f>IFERROR(VLOOKUP($B82,expdata!$K$4:$N$322,3,0),"")</f>
        <v>8276593.3200000003</v>
      </c>
      <c r="N82" s="96">
        <f t="shared" si="14"/>
        <v>91665.76203608267</v>
      </c>
      <c r="O82" s="97"/>
      <c r="P82" s="98">
        <f t="shared" si="15"/>
        <v>1.7910000000006505</v>
      </c>
      <c r="Q82" s="98">
        <f t="shared" si="16"/>
        <v>112573.3200000003</v>
      </c>
      <c r="R82" s="98">
        <f t="shared" si="17"/>
        <v>-583.05152323936636</v>
      </c>
      <c r="S82" s="99">
        <f t="shared" si="18"/>
        <v>-6.3204230032121332E-3</v>
      </c>
      <c r="U82" s="70"/>
      <c r="V82" s="8"/>
      <c r="W82" s="14"/>
      <c r="Y82" s="14"/>
      <c r="AE82" s="15"/>
    </row>
    <row r="83" spans="1:31">
      <c r="A83" s="17">
        <v>127</v>
      </c>
      <c r="B83" s="18" t="s">
        <v>236</v>
      </c>
      <c r="C83" s="19" t="s">
        <v>235</v>
      </c>
      <c r="D83" s="100">
        <v>40.299999999999997</v>
      </c>
      <c r="E83" s="96">
        <f t="shared" si="10"/>
        <v>2866831</v>
      </c>
      <c r="F83" s="96">
        <f t="shared" si="11"/>
        <v>71137.245657568244</v>
      </c>
      <c r="G83" s="97"/>
      <c r="H83" s="101">
        <v>41.800000000000004</v>
      </c>
      <c r="I83" s="96">
        <f t="shared" si="21"/>
        <v>3611990</v>
      </c>
      <c r="J83" s="96">
        <f t="shared" si="20"/>
        <v>86411.244019138743</v>
      </c>
      <c r="K83" s="96"/>
      <c r="L83" s="131">
        <f>IF(M83="-","-",IFERROR(VLOOKUP($B83,teacherdata!$B$6:$G$326,6,0),"-"))</f>
        <v>39.304000000000059</v>
      </c>
      <c r="M83" s="97">
        <f>IFERROR(VLOOKUP($B83,expdata!$K$4:$N$322,3,0),"")</f>
        <v>3311334</v>
      </c>
      <c r="N83" s="96">
        <f t="shared" si="14"/>
        <v>84249.287604314959</v>
      </c>
      <c r="O83" s="97"/>
      <c r="P83" s="98">
        <f t="shared" si="15"/>
        <v>-2.4959999999999454</v>
      </c>
      <c r="Q83" s="98">
        <f t="shared" si="16"/>
        <v>-300656</v>
      </c>
      <c r="R83" s="98">
        <f t="shared" si="17"/>
        <v>-2161.9564148237841</v>
      </c>
      <c r="S83" s="99">
        <f t="shared" si="18"/>
        <v>-2.501938768923341E-2</v>
      </c>
      <c r="U83" s="70"/>
      <c r="V83" s="8"/>
      <c r="W83" s="14"/>
      <c r="Y83" s="14"/>
      <c r="AE83" s="15"/>
    </row>
    <row r="84" spans="1:31">
      <c r="A84" s="17">
        <v>128</v>
      </c>
      <c r="B84" s="18" t="s">
        <v>238</v>
      </c>
      <c r="C84" s="19" t="s">
        <v>237</v>
      </c>
      <c r="D84" s="100">
        <v>594.20000000000005</v>
      </c>
      <c r="E84" s="96">
        <f t="shared" si="10"/>
        <v>45861438.130000003</v>
      </c>
      <c r="F84" s="96">
        <f t="shared" si="11"/>
        <v>77181.821154493431</v>
      </c>
      <c r="G84" s="97"/>
      <c r="H84" s="101">
        <v>630.6</v>
      </c>
      <c r="I84" s="96">
        <f t="shared" si="21"/>
        <v>50267321.079999998</v>
      </c>
      <c r="J84" s="96">
        <f t="shared" si="20"/>
        <v>79713.480938788445</v>
      </c>
      <c r="K84" s="96"/>
      <c r="L84" s="131">
        <f>IF(M84="-","-",IFERROR(VLOOKUP($B84,teacherdata!$B$6:$G$326,6,0),"-"))</f>
        <v>662.71300000000178</v>
      </c>
      <c r="M84" s="97">
        <f>IFERROR(VLOOKUP($B84,expdata!$K$4:$N$322,3,0),"")</f>
        <v>54542609.289999999</v>
      </c>
      <c r="N84" s="96">
        <f t="shared" si="14"/>
        <v>82302.005981472903</v>
      </c>
      <c r="O84" s="97"/>
      <c r="P84" s="98">
        <f t="shared" si="15"/>
        <v>32.113000000001762</v>
      </c>
      <c r="Q84" s="98">
        <f t="shared" si="16"/>
        <v>4275288.2100000009</v>
      </c>
      <c r="R84" s="98">
        <f t="shared" si="17"/>
        <v>2588.5250426844577</v>
      </c>
      <c r="S84" s="99">
        <f t="shared" si="18"/>
        <v>3.2472864215679804E-2</v>
      </c>
      <c r="U84" s="70"/>
      <c r="V84" s="8"/>
      <c r="W84" s="14"/>
      <c r="Y84" s="14"/>
      <c r="AE84" s="15"/>
    </row>
    <row r="85" spans="1:31">
      <c r="A85" s="17">
        <v>131</v>
      </c>
      <c r="B85" s="18" t="s">
        <v>242</v>
      </c>
      <c r="C85" s="19" t="s">
        <v>241</v>
      </c>
      <c r="D85" s="100">
        <v>299.3</v>
      </c>
      <c r="E85" s="96">
        <f t="shared" si="10"/>
        <v>29708811</v>
      </c>
      <c r="F85" s="96">
        <f t="shared" si="11"/>
        <v>99260.978950885401</v>
      </c>
      <c r="G85" s="97"/>
      <c r="H85" s="101">
        <v>319.7</v>
      </c>
      <c r="I85" s="96">
        <f t="shared" si="21"/>
        <v>32619170.41</v>
      </c>
      <c r="J85" s="96">
        <f t="shared" si="20"/>
        <v>102030.56118235846</v>
      </c>
      <c r="K85" s="96"/>
      <c r="L85" s="131">
        <f>IF(M85="-","-",IFERROR(VLOOKUP($B85,teacherdata!$B$6:$G$326,6,0),"-"))</f>
        <v>315.79399999999896</v>
      </c>
      <c r="M85" s="97">
        <f>IFERROR(VLOOKUP($B85,expdata!$K$4:$N$322,3,0),"")</f>
        <v>32199204.457500011</v>
      </c>
      <c r="N85" s="96">
        <f t="shared" si="14"/>
        <v>101962.68598358461</v>
      </c>
      <c r="O85" s="97"/>
      <c r="P85" s="98">
        <f t="shared" si="15"/>
        <v>-3.9060000000010291</v>
      </c>
      <c r="Q85" s="98">
        <f t="shared" si="16"/>
        <v>-419965.95249998942</v>
      </c>
      <c r="R85" s="98">
        <f t="shared" si="17"/>
        <v>-67.87519877385057</v>
      </c>
      <c r="S85" s="99">
        <f t="shared" si="18"/>
        <v>-6.6524380526083483E-4</v>
      </c>
      <c r="U85" s="70"/>
      <c r="V85" s="8"/>
      <c r="W85" s="14"/>
      <c r="Y85" s="14"/>
      <c r="AE85" s="15"/>
    </row>
    <row r="86" spans="1:31">
      <c r="A86" s="17">
        <v>133</v>
      </c>
      <c r="B86" s="18" t="s">
        <v>244</v>
      </c>
      <c r="C86" s="19" t="s">
        <v>243</v>
      </c>
      <c r="D86" s="100">
        <v>96.7</v>
      </c>
      <c r="E86" s="96">
        <f t="shared" si="10"/>
        <v>7261155.0399999991</v>
      </c>
      <c r="F86" s="96">
        <f t="shared" si="11"/>
        <v>75089.504033092031</v>
      </c>
      <c r="G86" s="97"/>
      <c r="H86" s="101">
        <v>93.7</v>
      </c>
      <c r="I86" s="96">
        <f t="shared" si="21"/>
        <v>7603049.8399999999</v>
      </c>
      <c r="J86" s="96">
        <f t="shared" si="20"/>
        <v>81142.474279615795</v>
      </c>
      <c r="K86" s="96"/>
      <c r="L86" s="131">
        <f>IF(M86="-","-",IFERROR(VLOOKUP($B86,teacherdata!$B$6:$G$326,6,0),"-"))</f>
        <v>98.501999999999882</v>
      </c>
      <c r="M86" s="97">
        <f>IFERROR(VLOOKUP($B86,expdata!$K$4:$N$322,3,0),"")</f>
        <v>7957298.4500000002</v>
      </c>
      <c r="N86" s="96">
        <f t="shared" si="14"/>
        <v>80783.115571257542</v>
      </c>
      <c r="O86" s="97"/>
      <c r="P86" s="98">
        <f t="shared" si="15"/>
        <v>4.8019999999998788</v>
      </c>
      <c r="Q86" s="98">
        <f t="shared" si="16"/>
        <v>354248.61000000034</v>
      </c>
      <c r="R86" s="98">
        <f t="shared" si="17"/>
        <v>-359.35870835825335</v>
      </c>
      <c r="S86" s="99">
        <f t="shared" si="18"/>
        <v>-4.4287373727341425E-3</v>
      </c>
      <c r="U86" s="70"/>
      <c r="V86" s="8"/>
      <c r="W86" s="14"/>
      <c r="Y86" s="14"/>
      <c r="AE86" s="15"/>
    </row>
    <row r="87" spans="1:31">
      <c r="A87" s="17">
        <v>135</v>
      </c>
      <c r="B87" s="18" t="s">
        <v>246</v>
      </c>
      <c r="C87" s="19" t="s">
        <v>245</v>
      </c>
      <c r="D87" s="100">
        <v>17.899999999999999</v>
      </c>
      <c r="E87" s="96">
        <f t="shared" si="10"/>
        <v>1339221</v>
      </c>
      <c r="F87" s="96">
        <f t="shared" si="11"/>
        <v>74816.81564245811</v>
      </c>
      <c r="G87" s="97"/>
      <c r="H87" s="101">
        <v>16.5</v>
      </c>
      <c r="I87" s="96">
        <f t="shared" si="21"/>
        <v>1507419</v>
      </c>
      <c r="J87" s="96">
        <f t="shared" si="20"/>
        <v>91358.727272727279</v>
      </c>
      <c r="K87" s="96"/>
      <c r="L87" s="131">
        <f>IF(M87="-","-",IFERROR(VLOOKUP($B87,teacherdata!$B$6:$G$326,6,0),"-"))</f>
        <v>19.749999999999996</v>
      </c>
      <c r="M87" s="97">
        <f>IFERROR(VLOOKUP($B87,expdata!$K$4:$N$322,3,0),"")</f>
        <v>1550831</v>
      </c>
      <c r="N87" s="96">
        <f t="shared" si="14"/>
        <v>78523.088607594953</v>
      </c>
      <c r="O87" s="97"/>
      <c r="P87" s="98">
        <f t="shared" si="15"/>
        <v>3.2499999999999964</v>
      </c>
      <c r="Q87" s="98">
        <f t="shared" si="16"/>
        <v>43412</v>
      </c>
      <c r="R87" s="98">
        <f t="shared" si="17"/>
        <v>-12835.638665132326</v>
      </c>
      <c r="S87" s="99">
        <f t="shared" si="18"/>
        <v>-0.14049712652864491</v>
      </c>
      <c r="U87" s="70"/>
      <c r="V87" s="8"/>
      <c r="W87" s="14"/>
      <c r="Y87" s="14"/>
      <c r="AE87" s="15"/>
    </row>
    <row r="88" spans="1:31">
      <c r="A88" s="17">
        <v>136</v>
      </c>
      <c r="B88" s="18" t="s">
        <v>248</v>
      </c>
      <c r="C88" s="19" t="s">
        <v>247</v>
      </c>
      <c r="D88" s="100">
        <v>208.6</v>
      </c>
      <c r="E88" s="96">
        <f t="shared" si="10"/>
        <v>18184065.719999999</v>
      </c>
      <c r="F88" s="96">
        <f t="shared" si="11"/>
        <v>87171.935378715236</v>
      </c>
      <c r="G88" s="97"/>
      <c r="H88" s="101">
        <v>217.1</v>
      </c>
      <c r="I88" s="96">
        <f t="shared" si="21"/>
        <v>18648796.16</v>
      </c>
      <c r="J88" s="96">
        <f t="shared" si="20"/>
        <v>85899.567756794102</v>
      </c>
      <c r="K88" s="96"/>
      <c r="L88" s="131">
        <f>IF(M88="-","-",IFERROR(VLOOKUP($B88,teacherdata!$B$6:$G$326,6,0),"-"))</f>
        <v>205.87399999999874</v>
      </c>
      <c r="M88" s="97">
        <f>IFERROR(VLOOKUP($B88,expdata!$K$4:$N$322,3,0),"")</f>
        <v>19122822.370000001</v>
      </c>
      <c r="N88" s="96">
        <f t="shared" si="14"/>
        <v>92886.048602543873</v>
      </c>
      <c r="O88" s="97"/>
      <c r="P88" s="98">
        <f t="shared" si="15"/>
        <v>-11.22600000000125</v>
      </c>
      <c r="Q88" s="98">
        <f t="shared" si="16"/>
        <v>474026.21000000089</v>
      </c>
      <c r="R88" s="98">
        <f t="shared" si="17"/>
        <v>6986.4808457497711</v>
      </c>
      <c r="S88" s="99">
        <f t="shared" si="18"/>
        <v>8.1333131565114139E-2</v>
      </c>
      <c r="U88" s="70"/>
      <c r="V88" s="8"/>
      <c r="W88" s="14"/>
      <c r="Y88" s="14"/>
      <c r="AE88" s="15"/>
    </row>
    <row r="89" spans="1:31">
      <c r="A89" s="17">
        <v>137</v>
      </c>
      <c r="B89" s="18" t="s">
        <v>250</v>
      </c>
      <c r="C89" s="19" t="s">
        <v>249</v>
      </c>
      <c r="D89" s="100">
        <v>407.3</v>
      </c>
      <c r="E89" s="96">
        <f t="shared" si="10"/>
        <v>29659365.989999998</v>
      </c>
      <c r="F89" s="96">
        <f t="shared" si="11"/>
        <v>72819.459833046887</v>
      </c>
      <c r="G89" s="97"/>
      <c r="H89" s="101">
        <v>447</v>
      </c>
      <c r="I89" s="96">
        <f t="shared" si="21"/>
        <v>32916222.547699999</v>
      </c>
      <c r="J89" s="96">
        <f t="shared" si="20"/>
        <v>73638.081762192392</v>
      </c>
      <c r="K89" s="96"/>
      <c r="L89" s="131">
        <f>IF(M89="-","-",IFERROR(VLOOKUP($B89,teacherdata!$B$6:$G$326,6,0),"-"))</f>
        <v>443.26900000000046</v>
      </c>
      <c r="M89" s="97">
        <f>IFERROR(VLOOKUP($B89,expdata!$K$4:$N$322,3,0),"")</f>
        <v>32862437.579999998</v>
      </c>
      <c r="N89" s="96">
        <f t="shared" si="14"/>
        <v>74136.557214693486</v>
      </c>
      <c r="O89" s="97"/>
      <c r="P89" s="98">
        <f t="shared" si="15"/>
        <v>-3.7309999999995398</v>
      </c>
      <c r="Q89" s="98">
        <f t="shared" si="16"/>
        <v>-53784.967700000852</v>
      </c>
      <c r="R89" s="98">
        <f t="shared" si="17"/>
        <v>498.47545250109397</v>
      </c>
      <c r="S89" s="99">
        <f t="shared" si="18"/>
        <v>6.7692617810289511E-3</v>
      </c>
      <c r="U89" s="70"/>
      <c r="V89" s="8"/>
      <c r="W89" s="14"/>
      <c r="Y89" s="14"/>
      <c r="AE89" s="15"/>
    </row>
    <row r="90" spans="1:31">
      <c r="A90" s="17">
        <v>138</v>
      </c>
      <c r="B90" s="18" t="s">
        <v>252</v>
      </c>
      <c r="C90" s="19" t="s">
        <v>251</v>
      </c>
      <c r="D90" s="100">
        <v>92.6</v>
      </c>
      <c r="E90" s="96">
        <f t="shared" si="10"/>
        <v>6737148.9500000002</v>
      </c>
      <c r="F90" s="96">
        <f t="shared" si="11"/>
        <v>72755.388228941694</v>
      </c>
      <c r="G90" s="97"/>
      <c r="H90" s="101">
        <v>93.7</v>
      </c>
      <c r="I90" s="96">
        <f t="shared" si="21"/>
        <v>6960723</v>
      </c>
      <c r="J90" s="96">
        <f t="shared" si="20"/>
        <v>74287.331910352179</v>
      </c>
      <c r="K90" s="96"/>
      <c r="L90" s="131">
        <f>IF(M90="-","-",IFERROR(VLOOKUP($B90,teacherdata!$B$6:$G$326,6,0),"-"))</f>
        <v>98.219000000000165</v>
      </c>
      <c r="M90" s="97">
        <f>IFERROR(VLOOKUP($B90,expdata!$K$4:$N$322,3,0),"")</f>
        <v>7236280</v>
      </c>
      <c r="N90" s="96">
        <f t="shared" si="14"/>
        <v>73674.950875085138</v>
      </c>
      <c r="O90" s="97"/>
      <c r="P90" s="98">
        <f t="shared" si="15"/>
        <v>4.5190000000001618</v>
      </c>
      <c r="Q90" s="98">
        <f t="shared" si="16"/>
        <v>275557</v>
      </c>
      <c r="R90" s="98">
        <f t="shared" si="17"/>
        <v>-612.38103526704072</v>
      </c>
      <c r="S90" s="99">
        <f t="shared" si="18"/>
        <v>-8.2434113531772088E-3</v>
      </c>
      <c r="U90" s="70"/>
      <c r="V90" s="8"/>
      <c r="W90" s="14"/>
      <c r="Y90" s="14"/>
      <c r="AE90" s="15"/>
    </row>
    <row r="91" spans="1:31">
      <c r="A91" s="17">
        <v>139</v>
      </c>
      <c r="B91" s="18" t="s">
        <v>254</v>
      </c>
      <c r="C91" s="19" t="s">
        <v>253</v>
      </c>
      <c r="D91" s="100">
        <v>278.60000000000002</v>
      </c>
      <c r="E91" s="96">
        <f t="shared" si="10"/>
        <v>27052620.609999999</v>
      </c>
      <c r="F91" s="96">
        <f t="shared" si="11"/>
        <v>97102.012239770265</v>
      </c>
      <c r="G91" s="97"/>
      <c r="H91" s="101">
        <v>286.90000000000003</v>
      </c>
      <c r="I91" s="96">
        <f t="shared" si="21"/>
        <v>28475683.869999997</v>
      </c>
      <c r="J91" s="96">
        <f t="shared" si="20"/>
        <v>99252.993621470872</v>
      </c>
      <c r="K91" s="96"/>
      <c r="L91" s="131">
        <f>IF(M91="-","-",IFERROR(VLOOKUP($B91,teacherdata!$B$6:$G$326,6,0),"-"))</f>
        <v>294.61999999999568</v>
      </c>
      <c r="M91" s="97">
        <f>IFERROR(VLOOKUP($B91,expdata!$K$4:$N$322,3,0),"")</f>
        <v>30236576.000000004</v>
      </c>
      <c r="N91" s="96">
        <f t="shared" si="14"/>
        <v>102629.06795193961</v>
      </c>
      <c r="O91" s="97"/>
      <c r="P91" s="98">
        <f t="shared" si="15"/>
        <v>7.7199999999956503</v>
      </c>
      <c r="Q91" s="98">
        <f t="shared" si="16"/>
        <v>1760892.1300000064</v>
      </c>
      <c r="R91" s="98">
        <f t="shared" si="17"/>
        <v>3376.0743304687348</v>
      </c>
      <c r="S91" s="99">
        <f t="shared" si="18"/>
        <v>3.4014836301505841E-2</v>
      </c>
      <c r="U91" s="70"/>
      <c r="V91" s="8"/>
      <c r="W91" s="14"/>
      <c r="Y91" s="14"/>
      <c r="AE91" s="15"/>
    </row>
    <row r="92" spans="1:31">
      <c r="A92" s="17">
        <v>141</v>
      </c>
      <c r="B92" s="18" t="s">
        <v>256</v>
      </c>
      <c r="C92" s="19" t="s">
        <v>255</v>
      </c>
      <c r="D92" s="100">
        <v>233</v>
      </c>
      <c r="E92" s="96">
        <f t="shared" si="10"/>
        <v>19647502.959999997</v>
      </c>
      <c r="F92" s="96">
        <f t="shared" si="11"/>
        <v>84324.047038626595</v>
      </c>
      <c r="G92" s="97"/>
      <c r="H92" s="101">
        <v>229</v>
      </c>
      <c r="I92" s="96">
        <f t="shared" si="21"/>
        <v>20056005.700000003</v>
      </c>
      <c r="J92" s="96">
        <f t="shared" si="20"/>
        <v>87580.810917030583</v>
      </c>
      <c r="K92" s="96"/>
      <c r="L92" s="131">
        <f>IF(M92="-","-",IFERROR(VLOOKUP($B92,teacherdata!$B$6:$G$326,6,0),"-"))</f>
        <v>238.00099999999864</v>
      </c>
      <c r="M92" s="97">
        <f>IFERROR(VLOOKUP($B92,expdata!$K$4:$N$322,3,0),"")</f>
        <v>21022730.209999997</v>
      </c>
      <c r="N92" s="96">
        <f t="shared" si="14"/>
        <v>88330.428065428787</v>
      </c>
      <c r="O92" s="97"/>
      <c r="P92" s="98">
        <f t="shared" si="15"/>
        <v>9.0009999999986405</v>
      </c>
      <c r="Q92" s="98">
        <f t="shared" si="16"/>
        <v>966724.50999999419</v>
      </c>
      <c r="R92" s="98">
        <f t="shared" si="17"/>
        <v>749.61714839820343</v>
      </c>
      <c r="S92" s="99">
        <f t="shared" si="18"/>
        <v>8.5591482945773477E-3</v>
      </c>
      <c r="U92" s="70"/>
      <c r="V92" s="8"/>
      <c r="W92" s="14"/>
      <c r="Y92" s="14"/>
      <c r="AE92" s="15"/>
    </row>
    <row r="93" spans="1:31">
      <c r="A93" s="17">
        <v>142</v>
      </c>
      <c r="B93" s="18" t="s">
        <v>258</v>
      </c>
      <c r="C93" s="19" t="s">
        <v>257</v>
      </c>
      <c r="D93" s="100">
        <v>79.5</v>
      </c>
      <c r="E93" s="96">
        <f t="shared" si="10"/>
        <v>7040981</v>
      </c>
      <c r="F93" s="96">
        <f t="shared" si="11"/>
        <v>88565.798742138359</v>
      </c>
      <c r="G93" s="97"/>
      <c r="H93" s="101">
        <v>78.2</v>
      </c>
      <c r="I93" s="96">
        <f t="shared" si="21"/>
        <v>7167004.1500000004</v>
      </c>
      <c r="J93" s="96">
        <f t="shared" si="20"/>
        <v>91649.669437340155</v>
      </c>
      <c r="K93" s="96"/>
      <c r="L93" s="131">
        <f>IF(M93="-","-",IFERROR(VLOOKUP($B93,teacherdata!$B$6:$G$326,6,0),"-"))</f>
        <v>83.399000000000342</v>
      </c>
      <c r="M93" s="97">
        <f>IFERROR(VLOOKUP($B93,expdata!$K$4:$N$322,3,0),"")</f>
        <v>7500907.1999999993</v>
      </c>
      <c r="N93" s="96">
        <f t="shared" si="14"/>
        <v>89940.013669228269</v>
      </c>
      <c r="O93" s="97"/>
      <c r="P93" s="98">
        <f t="shared" si="15"/>
        <v>5.1990000000003391</v>
      </c>
      <c r="Q93" s="98">
        <f t="shared" si="16"/>
        <v>333903.04999999888</v>
      </c>
      <c r="R93" s="98">
        <f t="shared" si="17"/>
        <v>-1709.6557681118866</v>
      </c>
      <c r="S93" s="99">
        <f t="shared" si="18"/>
        <v>-1.8654249149046401E-2</v>
      </c>
      <c r="U93" s="70"/>
      <c r="V93" s="8"/>
      <c r="W93" s="14"/>
      <c r="Y93" s="14"/>
      <c r="AE93" s="15"/>
    </row>
    <row r="94" spans="1:31">
      <c r="A94" s="17">
        <v>144</v>
      </c>
      <c r="B94" s="18" t="s">
        <v>260</v>
      </c>
      <c r="C94" s="19" t="s">
        <v>259</v>
      </c>
      <c r="D94" s="100">
        <v>154.1</v>
      </c>
      <c r="E94" s="96">
        <f t="shared" si="10"/>
        <v>12891496</v>
      </c>
      <c r="F94" s="96">
        <f t="shared" si="11"/>
        <v>83656.690460739788</v>
      </c>
      <c r="G94" s="97"/>
      <c r="H94" s="101">
        <v>157</v>
      </c>
      <c r="I94" s="96">
        <f t="shared" si="21"/>
        <v>13322349</v>
      </c>
      <c r="J94" s="96">
        <f t="shared" si="20"/>
        <v>84855.726114649675</v>
      </c>
      <c r="K94" s="96"/>
      <c r="L94" s="131">
        <f>IF(M94="-","-",IFERROR(VLOOKUP($B94,teacherdata!$B$6:$G$326,6,0),"-"))</f>
        <v>164.58999999999963</v>
      </c>
      <c r="M94" s="97">
        <f>IFERROR(VLOOKUP($B94,expdata!$K$4:$N$322,3,0),"")</f>
        <v>14350268</v>
      </c>
      <c r="N94" s="96">
        <f t="shared" si="14"/>
        <v>87187.970107540139</v>
      </c>
      <c r="O94" s="97"/>
      <c r="P94" s="98">
        <f t="shared" si="15"/>
        <v>7.5899999999996339</v>
      </c>
      <c r="Q94" s="98">
        <f t="shared" si="16"/>
        <v>1027919</v>
      </c>
      <c r="R94" s="98">
        <f t="shared" si="17"/>
        <v>2332.2439928904641</v>
      </c>
      <c r="S94" s="99">
        <f t="shared" si="18"/>
        <v>2.74848156945748E-2</v>
      </c>
      <c r="U94" s="70"/>
      <c r="V94" s="8"/>
      <c r="W94" s="14"/>
      <c r="Y94" s="14"/>
      <c r="AE94" s="15"/>
    </row>
    <row r="95" spans="1:31">
      <c r="A95" s="17">
        <v>145</v>
      </c>
      <c r="B95" s="18" t="s">
        <v>264</v>
      </c>
      <c r="C95" s="19" t="s">
        <v>263</v>
      </c>
      <c r="D95" s="100">
        <v>64</v>
      </c>
      <c r="E95" s="96">
        <f t="shared" si="10"/>
        <v>5649669.6799999997</v>
      </c>
      <c r="F95" s="96">
        <f t="shared" si="11"/>
        <v>88276.088749999995</v>
      </c>
      <c r="G95" s="97"/>
      <c r="H95" s="101" t="s">
        <v>1189</v>
      </c>
      <c r="I95" s="96">
        <f t="shared" si="21"/>
        <v>5939453.5800000001</v>
      </c>
      <c r="J95" s="96" t="str">
        <f t="shared" si="20"/>
        <v>-</v>
      </c>
      <c r="K95" s="96"/>
      <c r="L95" s="131">
        <f>IF(M95="-","-",IFERROR(VLOOKUP($B95,teacherdata!$B$6:$G$326,6,0),"-"))</f>
        <v>78.300000000000097</v>
      </c>
      <c r="M95" s="97">
        <f>IFERROR(VLOOKUP($B95,expdata!$K$4:$N$322,3,0),"")</f>
        <v>6263377.1400000006</v>
      </c>
      <c r="N95" s="96">
        <f t="shared" si="14"/>
        <v>79992.045210727883</v>
      </c>
      <c r="O95" s="97"/>
      <c r="P95" s="98" t="str">
        <f t="shared" si="15"/>
        <v>-</v>
      </c>
      <c r="Q95" s="98">
        <f t="shared" si="16"/>
        <v>323923.56000000052</v>
      </c>
      <c r="R95" s="98" t="str">
        <f t="shared" si="17"/>
        <v>-</v>
      </c>
      <c r="S95" s="99" t="str">
        <f t="shared" si="18"/>
        <v>-</v>
      </c>
      <c r="T95" t="s">
        <v>1239</v>
      </c>
      <c r="U95" s="70"/>
      <c r="V95" s="8"/>
      <c r="W95" s="14"/>
      <c r="Y95" s="14"/>
      <c r="AE95" s="15"/>
    </row>
    <row r="96" spans="1:31">
      <c r="A96" s="17">
        <v>148</v>
      </c>
      <c r="B96" s="18" t="s">
        <v>266</v>
      </c>
      <c r="C96" s="19" t="s">
        <v>265</v>
      </c>
      <c r="D96" s="100" t="s">
        <v>1189</v>
      </c>
      <c r="E96" s="96" t="str">
        <f t="shared" si="10"/>
        <v>-</v>
      </c>
      <c r="F96" s="96" t="str">
        <f t="shared" si="11"/>
        <v>-</v>
      </c>
      <c r="G96" s="97"/>
      <c r="H96" s="101" t="s">
        <v>1189</v>
      </c>
      <c r="I96" s="96" t="str">
        <f t="shared" si="21"/>
        <v>-</v>
      </c>
      <c r="J96" s="96" t="str">
        <f t="shared" si="20"/>
        <v>-</v>
      </c>
      <c r="K96" s="96"/>
      <c r="L96" s="131" t="str">
        <f>IF(M96="-","-",IFERROR(VLOOKUP($B96,teacherdata!$B$6:$G$326,6,0),"-"))</f>
        <v>-</v>
      </c>
      <c r="M96" s="97" t="str">
        <f>IFERROR(VLOOKUP($B96,expdata!$K$4:$N$322,3,0),"")</f>
        <v/>
      </c>
      <c r="N96" s="96" t="str">
        <f t="shared" si="14"/>
        <v>-</v>
      </c>
      <c r="O96" s="97"/>
      <c r="P96" s="98" t="str">
        <f t="shared" si="15"/>
        <v>-</v>
      </c>
      <c r="Q96" s="98" t="str">
        <f t="shared" si="16"/>
        <v>-</v>
      </c>
      <c r="R96" s="98" t="str">
        <f t="shared" si="17"/>
        <v>-</v>
      </c>
      <c r="S96" s="99" t="str">
        <f t="shared" si="18"/>
        <v>-</v>
      </c>
      <c r="T96" t="s">
        <v>1187</v>
      </c>
      <c r="U96" s="70"/>
      <c r="V96" s="8"/>
      <c r="W96" s="14"/>
      <c r="Y96" s="14"/>
      <c r="AE96" s="15"/>
    </row>
    <row r="97" spans="1:31">
      <c r="A97" s="17">
        <v>149</v>
      </c>
      <c r="B97" s="18" t="s">
        <v>268</v>
      </c>
      <c r="C97" s="19" t="s">
        <v>267</v>
      </c>
      <c r="D97" s="100">
        <v>1123.3</v>
      </c>
      <c r="E97" s="96">
        <f t="shared" si="10"/>
        <v>83801771.179999992</v>
      </c>
      <c r="F97" s="96">
        <f t="shared" si="11"/>
        <v>74603.196991008634</v>
      </c>
      <c r="G97" s="97"/>
      <c r="H97" s="101">
        <v>1123.8</v>
      </c>
      <c r="I97" s="96">
        <f t="shared" si="21"/>
        <v>86208532.400000006</v>
      </c>
      <c r="J97" s="96">
        <f t="shared" si="20"/>
        <v>76711.632318917967</v>
      </c>
      <c r="K97" s="96"/>
      <c r="L97" s="131">
        <f>IF(M97="-","-",IFERROR(VLOOKUP($B97,teacherdata!$B$6:$G$326,6,0),"-"))</f>
        <v>1118.9860000000567</v>
      </c>
      <c r="M97" s="97">
        <f>IFERROR(VLOOKUP($B97,expdata!$K$4:$N$322,3,0),"")</f>
        <v>93360993.670000002</v>
      </c>
      <c r="N97" s="96">
        <f t="shared" si="14"/>
        <v>83433.567238549251</v>
      </c>
      <c r="O97" s="97"/>
      <c r="P97" s="98">
        <f t="shared" si="15"/>
        <v>-4.8139999999432348</v>
      </c>
      <c r="Q97" s="98">
        <f t="shared" si="16"/>
        <v>7152461.2699999958</v>
      </c>
      <c r="R97" s="98">
        <f t="shared" si="17"/>
        <v>6721.9349196312833</v>
      </c>
      <c r="S97" s="99">
        <f t="shared" si="18"/>
        <v>8.7626018589798377E-2</v>
      </c>
      <c r="U97" s="70"/>
      <c r="V97" s="8"/>
      <c r="W97" s="14"/>
      <c r="Y97" s="14"/>
      <c r="AE97" s="15"/>
    </row>
    <row r="98" spans="1:31">
      <c r="A98" s="17">
        <v>150</v>
      </c>
      <c r="B98" s="18" t="s">
        <v>270</v>
      </c>
      <c r="C98" s="19" t="s">
        <v>269</v>
      </c>
      <c r="D98" s="100">
        <v>73.5</v>
      </c>
      <c r="E98" s="96">
        <f t="shared" si="10"/>
        <v>5322081</v>
      </c>
      <c r="F98" s="96">
        <f t="shared" si="11"/>
        <v>72409.265306122456</v>
      </c>
      <c r="G98" s="97"/>
      <c r="H98" s="101">
        <v>72.5</v>
      </c>
      <c r="I98" s="96">
        <f t="shared" si="21"/>
        <v>5037326.1800000006</v>
      </c>
      <c r="J98" s="96">
        <f t="shared" si="20"/>
        <v>69480.361103448289</v>
      </c>
      <c r="K98" s="96"/>
      <c r="L98" s="131">
        <f>IF(M98="-","-",IFERROR(VLOOKUP($B98,teacherdata!$B$6:$G$326,6,0),"-"))</f>
        <v>71.300000000000068</v>
      </c>
      <c r="M98" s="97">
        <f>IFERROR(VLOOKUP($B98,expdata!$K$4:$N$322,3,0),"")</f>
        <v>5686885</v>
      </c>
      <c r="N98" s="96">
        <f t="shared" si="14"/>
        <v>79759.957924263595</v>
      </c>
      <c r="O98" s="97"/>
      <c r="P98" s="98">
        <f t="shared" si="15"/>
        <v>-1.1999999999999318</v>
      </c>
      <c r="Q98" s="98">
        <f t="shared" si="16"/>
        <v>649558.81999999937</v>
      </c>
      <c r="R98" s="98">
        <f t="shared" si="17"/>
        <v>10279.596820815306</v>
      </c>
      <c r="S98" s="99">
        <f t="shared" si="18"/>
        <v>0.14794967466432948</v>
      </c>
      <c r="U98" s="70"/>
      <c r="V98" s="8"/>
      <c r="W98" s="14"/>
      <c r="Y98" s="14"/>
      <c r="AE98" s="15"/>
    </row>
    <row r="99" spans="1:31">
      <c r="A99" s="17">
        <v>151</v>
      </c>
      <c r="B99" s="18" t="s">
        <v>272</v>
      </c>
      <c r="C99" s="19" t="s">
        <v>271</v>
      </c>
      <c r="D99" s="100">
        <v>100.9</v>
      </c>
      <c r="E99" s="96">
        <f t="shared" si="10"/>
        <v>8015805.7999999989</v>
      </c>
      <c r="F99" s="96">
        <f t="shared" si="11"/>
        <v>79443.070366699685</v>
      </c>
      <c r="G99" s="97"/>
      <c r="H99" s="101">
        <v>100.10000000000001</v>
      </c>
      <c r="I99" s="96">
        <f t="shared" si="21"/>
        <v>8217515.2500000009</v>
      </c>
      <c r="J99" s="96">
        <f t="shared" si="20"/>
        <v>82093.059440559446</v>
      </c>
      <c r="K99" s="96"/>
      <c r="L99" s="131">
        <f>IF(M99="-","-",IFERROR(VLOOKUP($B99,teacherdata!$B$6:$G$326,6,0),"-"))</f>
        <v>105.0150000000003</v>
      </c>
      <c r="M99" s="97">
        <f>IFERROR(VLOOKUP($B99,expdata!$K$4:$N$322,3,0),"")</f>
        <v>8040908</v>
      </c>
      <c r="N99" s="96">
        <f t="shared" si="14"/>
        <v>76569.137742227089</v>
      </c>
      <c r="O99" s="97"/>
      <c r="P99" s="98">
        <f t="shared" si="15"/>
        <v>4.9150000000002905</v>
      </c>
      <c r="Q99" s="98">
        <f t="shared" si="16"/>
        <v>-176607.25000000093</v>
      </c>
      <c r="R99" s="98">
        <f t="shared" si="17"/>
        <v>-5523.9216983323568</v>
      </c>
      <c r="S99" s="99">
        <f t="shared" si="18"/>
        <v>-6.7288534937987352E-2</v>
      </c>
      <c r="U99" s="70"/>
      <c r="V99" s="8"/>
      <c r="W99" s="14"/>
      <c r="Y99" s="14"/>
      <c r="AE99" s="15"/>
    </row>
    <row r="100" spans="1:31">
      <c r="A100" s="17">
        <v>152</v>
      </c>
      <c r="B100" s="18" t="s">
        <v>274</v>
      </c>
      <c r="C100" s="19" t="s">
        <v>273</v>
      </c>
      <c r="D100" s="100">
        <v>78.400000000000006</v>
      </c>
      <c r="E100" s="96">
        <f t="shared" si="10"/>
        <v>6632431.7999999998</v>
      </c>
      <c r="F100" s="96">
        <f t="shared" si="11"/>
        <v>84597.344387755089</v>
      </c>
      <c r="G100" s="97"/>
      <c r="H100" s="101">
        <v>79.100000000000009</v>
      </c>
      <c r="I100" s="96">
        <f t="shared" si="21"/>
        <v>6620605.5</v>
      </c>
      <c r="J100" s="96">
        <f t="shared" si="20"/>
        <v>83699.184576485452</v>
      </c>
      <c r="K100" s="96"/>
      <c r="L100" s="131">
        <f>IF(M100="-","-",IFERROR(VLOOKUP($B100,teacherdata!$B$6:$G$326,6,0),"-"))</f>
        <v>84.899000000000115</v>
      </c>
      <c r="M100" s="97">
        <f>IFERROR(VLOOKUP($B100,expdata!$K$4:$N$322,3,0),"")</f>
        <v>6725690.0899999999</v>
      </c>
      <c r="N100" s="96">
        <f t="shared" si="14"/>
        <v>79219.897643081669</v>
      </c>
      <c r="O100" s="97"/>
      <c r="P100" s="98">
        <f t="shared" si="15"/>
        <v>5.7990000000001061</v>
      </c>
      <c r="Q100" s="98">
        <f t="shared" si="16"/>
        <v>105084.58999999985</v>
      </c>
      <c r="R100" s="98">
        <f t="shared" si="17"/>
        <v>-4479.2869334037823</v>
      </c>
      <c r="S100" s="99">
        <f t="shared" si="18"/>
        <v>-5.3516494289266928E-2</v>
      </c>
      <c r="U100" s="70"/>
      <c r="V100" s="8"/>
      <c r="W100" s="14"/>
      <c r="Y100" s="14"/>
      <c r="AE100" s="15"/>
    </row>
    <row r="101" spans="1:31">
      <c r="A101" s="17">
        <v>153</v>
      </c>
      <c r="B101" s="18" t="s">
        <v>276</v>
      </c>
      <c r="C101" s="19" t="s">
        <v>275</v>
      </c>
      <c r="D101" s="100">
        <v>378.3</v>
      </c>
      <c r="E101" s="96">
        <f t="shared" si="10"/>
        <v>31293360.600000001</v>
      </c>
      <c r="F101" s="96">
        <f t="shared" si="11"/>
        <v>82721.016653449638</v>
      </c>
      <c r="G101" s="97"/>
      <c r="H101" s="101">
        <v>430.7</v>
      </c>
      <c r="I101" s="96">
        <f t="shared" si="21"/>
        <v>35341219.240000002</v>
      </c>
      <c r="J101" s="96">
        <f t="shared" si="20"/>
        <v>82055.303552356636</v>
      </c>
      <c r="K101" s="96"/>
      <c r="L101" s="131">
        <f>IF(M101="-","-",IFERROR(VLOOKUP($B101,teacherdata!$B$6:$G$326,6,0),"-"))</f>
        <v>439.549999999992</v>
      </c>
      <c r="M101" s="97">
        <f>IFERROR(VLOOKUP($B101,expdata!$K$4:$N$322,3,0),"")</f>
        <v>36846149.210000001</v>
      </c>
      <c r="N101" s="96">
        <f t="shared" si="14"/>
        <v>83826.980343534684</v>
      </c>
      <c r="O101" s="97"/>
      <c r="P101" s="98">
        <f t="shared" si="15"/>
        <v>8.8499999999920078</v>
      </c>
      <c r="Q101" s="98">
        <f t="shared" si="16"/>
        <v>1504929.9699999988</v>
      </c>
      <c r="R101" s="98">
        <f t="shared" si="17"/>
        <v>1771.676791178048</v>
      </c>
      <c r="S101" s="99">
        <f t="shared" si="18"/>
        <v>2.159125266104954E-2</v>
      </c>
      <c r="U101" s="70"/>
      <c r="V101" s="8"/>
      <c r="W101" s="14"/>
      <c r="Y101" s="14"/>
      <c r="AE101" s="15"/>
    </row>
    <row r="102" spans="1:31">
      <c r="A102" s="17">
        <v>154</v>
      </c>
      <c r="B102" s="18" t="s">
        <v>278</v>
      </c>
      <c r="C102" s="19" t="s">
        <v>277</v>
      </c>
      <c r="D102" s="100">
        <v>14.9</v>
      </c>
      <c r="E102" s="96">
        <f t="shared" si="10"/>
        <v>1077106</v>
      </c>
      <c r="F102" s="96">
        <f t="shared" si="11"/>
        <v>72288.993288590602</v>
      </c>
      <c r="G102" s="97"/>
      <c r="H102" s="101">
        <v>14.9</v>
      </c>
      <c r="I102" s="96">
        <f t="shared" si="21"/>
        <v>977920</v>
      </c>
      <c r="J102" s="96">
        <f t="shared" si="20"/>
        <v>65632.214765100667</v>
      </c>
      <c r="K102" s="96"/>
      <c r="L102" s="131">
        <f>IF(M102="-","-",IFERROR(VLOOKUP($B102,teacherdata!$B$6:$G$326,6,0),"-"))</f>
        <v>10.904999999999999</v>
      </c>
      <c r="M102" s="97">
        <f>IFERROR(VLOOKUP($B102,expdata!$K$4:$N$322,3,0),"")</f>
        <v>944709</v>
      </c>
      <c r="N102" s="96">
        <f t="shared" si="14"/>
        <v>86630.811554332875</v>
      </c>
      <c r="O102" s="97"/>
      <c r="P102" s="98">
        <f t="shared" si="15"/>
        <v>-3.995000000000001</v>
      </c>
      <c r="Q102" s="98">
        <f t="shared" si="16"/>
        <v>-33211</v>
      </c>
      <c r="R102" s="98">
        <f t="shared" si="17"/>
        <v>20998.596789232208</v>
      </c>
      <c r="S102" s="99">
        <f t="shared" si="18"/>
        <v>0.31994344338960234</v>
      </c>
      <c r="U102" s="70"/>
      <c r="V102" s="8"/>
      <c r="W102" s="14"/>
      <c r="Y102" s="14"/>
      <c r="AE102" s="15"/>
    </row>
    <row r="103" spans="1:31">
      <c r="A103" s="17">
        <v>155</v>
      </c>
      <c r="B103" s="18" t="s">
        <v>280</v>
      </c>
      <c r="C103" s="19" t="s">
        <v>279</v>
      </c>
      <c r="D103" s="100">
        <v>621.4</v>
      </c>
      <c r="E103" s="96">
        <f t="shared" si="10"/>
        <v>58730498.969999999</v>
      </c>
      <c r="F103" s="96">
        <f t="shared" si="11"/>
        <v>94513.194351464437</v>
      </c>
      <c r="G103" s="97"/>
      <c r="H103" s="101">
        <v>614.5</v>
      </c>
      <c r="I103" s="96">
        <f t="shared" si="21"/>
        <v>60280559.130000003</v>
      </c>
      <c r="J103" s="96">
        <f t="shared" si="20"/>
        <v>98096.922912937356</v>
      </c>
      <c r="K103" s="96"/>
      <c r="L103" s="131">
        <f>IF(M103="-","-",IFERROR(VLOOKUP($B103,teacherdata!$B$6:$G$326,6,0),"-"))</f>
        <v>631.51500000000351</v>
      </c>
      <c r="M103" s="97">
        <f>IFERROR(VLOOKUP($B103,expdata!$K$4:$N$322,3,0),"")</f>
        <v>0</v>
      </c>
      <c r="N103" s="96">
        <f t="shared" si="14"/>
        <v>0</v>
      </c>
      <c r="O103" s="97"/>
      <c r="P103" s="98">
        <f t="shared" si="15"/>
        <v>17.015000000003511</v>
      </c>
      <c r="Q103" s="98">
        <f t="shared" si="16"/>
        <v>-60280559.130000003</v>
      </c>
      <c r="R103" s="98">
        <f t="shared" si="17"/>
        <v>-98096.922912937356</v>
      </c>
      <c r="S103" s="99">
        <f t="shared" si="18"/>
        <v>-1</v>
      </c>
      <c r="T103" s="29" t="s">
        <v>1249</v>
      </c>
      <c r="U103" s="70"/>
      <c r="V103" s="8"/>
      <c r="W103" s="14"/>
      <c r="Y103" s="14"/>
      <c r="AE103" s="15"/>
    </row>
    <row r="104" spans="1:31">
      <c r="A104" s="17">
        <v>157</v>
      </c>
      <c r="B104" s="18" t="s">
        <v>282</v>
      </c>
      <c r="C104" s="19" t="s">
        <v>281</v>
      </c>
      <c r="D104" s="100">
        <v>126.2</v>
      </c>
      <c r="E104" s="96">
        <f t="shared" si="10"/>
        <v>11723269</v>
      </c>
      <c r="F104" s="96">
        <f t="shared" si="11"/>
        <v>92894.36608557844</v>
      </c>
      <c r="G104" s="97"/>
      <c r="H104" s="101">
        <v>122.7</v>
      </c>
      <c r="I104" s="96">
        <f t="shared" si="21"/>
        <v>12037889.279999999</v>
      </c>
      <c r="J104" s="96">
        <f t="shared" si="20"/>
        <v>98108.307090464543</v>
      </c>
      <c r="K104" s="96"/>
      <c r="L104" s="131">
        <f>IF(M104="-","-",IFERROR(VLOOKUP($B104,teacherdata!$B$6:$G$326,6,0),"-"))</f>
        <v>115.40599999999998</v>
      </c>
      <c r="M104" s="97">
        <f>IFERROR(VLOOKUP($B104,expdata!$K$4:$N$322,3,0),"")</f>
        <v>11378378.07</v>
      </c>
      <c r="N104" s="96">
        <f t="shared" si="14"/>
        <v>98594.337122853249</v>
      </c>
      <c r="O104" s="97"/>
      <c r="P104" s="98">
        <f t="shared" si="15"/>
        <v>-7.2940000000000254</v>
      </c>
      <c r="Q104" s="98">
        <f t="shared" si="16"/>
        <v>-659511.20999999903</v>
      </c>
      <c r="R104" s="98">
        <f t="shared" si="17"/>
        <v>486.03003238870588</v>
      </c>
      <c r="S104" s="99">
        <f t="shared" si="18"/>
        <v>4.9540150758135412E-3</v>
      </c>
      <c r="U104" s="70"/>
      <c r="V104" s="8"/>
      <c r="W104" s="14"/>
      <c r="Y104" s="14"/>
      <c r="AE104" s="15"/>
    </row>
    <row r="105" spans="1:31">
      <c r="A105" s="17">
        <v>158</v>
      </c>
      <c r="B105" s="18" t="s">
        <v>286</v>
      </c>
      <c r="C105" s="19" t="s">
        <v>285</v>
      </c>
      <c r="D105" s="100">
        <v>117.3</v>
      </c>
      <c r="E105" s="96">
        <f t="shared" si="10"/>
        <v>9530581</v>
      </c>
      <c r="F105" s="96">
        <f t="shared" si="11"/>
        <v>81249.624893435641</v>
      </c>
      <c r="G105" s="97"/>
      <c r="H105" s="101">
        <v>119</v>
      </c>
      <c r="I105" s="96">
        <f t="shared" si="21"/>
        <v>10014405</v>
      </c>
      <c r="J105" s="96">
        <f t="shared" si="20"/>
        <v>84154.663865546216</v>
      </c>
      <c r="K105" s="96"/>
      <c r="L105" s="131">
        <f>IF(M105="-","-",IFERROR(VLOOKUP($B105,teacherdata!$B$6:$G$326,6,0),"-"))</f>
        <v>125.93800000000053</v>
      </c>
      <c r="M105" s="97">
        <f>IFERROR(VLOOKUP($B105,expdata!$K$4:$N$322,3,0),"")</f>
        <v>10804591.49</v>
      </c>
      <c r="N105" s="96">
        <f t="shared" si="14"/>
        <v>85792.941685590966</v>
      </c>
      <c r="O105" s="97"/>
      <c r="P105" s="98">
        <f t="shared" si="15"/>
        <v>6.9380000000005282</v>
      </c>
      <c r="Q105" s="98">
        <f t="shared" si="16"/>
        <v>790186.49000000022</v>
      </c>
      <c r="R105" s="98">
        <f t="shared" si="17"/>
        <v>1638.2778200447501</v>
      </c>
      <c r="S105" s="99">
        <f t="shared" si="18"/>
        <v>1.946746317782487E-2</v>
      </c>
      <c r="U105" s="70"/>
      <c r="V105" s="8"/>
      <c r="W105" s="14"/>
      <c r="Y105" s="14"/>
      <c r="AE105" s="15"/>
    </row>
    <row r="106" spans="1:31">
      <c r="A106" s="17">
        <v>159</v>
      </c>
      <c r="B106" s="18" t="s">
        <v>288</v>
      </c>
      <c r="C106" s="19" t="s">
        <v>287</v>
      </c>
      <c r="D106" s="100">
        <v>246.9</v>
      </c>
      <c r="E106" s="96">
        <f t="shared" si="10"/>
        <v>19402810.920000002</v>
      </c>
      <c r="F106" s="96">
        <f t="shared" si="11"/>
        <v>78585.706439854199</v>
      </c>
      <c r="G106" s="97"/>
      <c r="H106" s="101">
        <v>252.8</v>
      </c>
      <c r="I106" s="96">
        <f t="shared" si="21"/>
        <v>20235367.010000002</v>
      </c>
      <c r="J106" s="96">
        <f t="shared" si="20"/>
        <v>80044.964438291136</v>
      </c>
      <c r="K106" s="96"/>
      <c r="L106" s="131">
        <f>IF(M106="-","-",IFERROR(VLOOKUP($B106,teacherdata!$B$6:$G$326,6,0),"-"))</f>
        <v>250.12399999999946</v>
      </c>
      <c r="M106" s="97">
        <f>IFERROR(VLOOKUP($B106,expdata!$K$4:$N$322,3,0),"")</f>
        <v>20113567.650000002</v>
      </c>
      <c r="N106" s="96">
        <f t="shared" si="14"/>
        <v>80414.38506500794</v>
      </c>
      <c r="O106" s="97"/>
      <c r="P106" s="98">
        <f t="shared" si="15"/>
        <v>-2.6760000000005562</v>
      </c>
      <c r="Q106" s="98">
        <f t="shared" si="16"/>
        <v>-121799.3599999994</v>
      </c>
      <c r="R106" s="98">
        <f t="shared" si="17"/>
        <v>369.42062671680469</v>
      </c>
      <c r="S106" s="99">
        <f t="shared" si="18"/>
        <v>4.615163855830072E-3</v>
      </c>
      <c r="U106" s="70"/>
      <c r="V106" s="8"/>
      <c r="W106" s="14"/>
      <c r="Y106" s="14"/>
      <c r="AE106" s="15"/>
    </row>
    <row r="107" spans="1:31">
      <c r="A107" s="17">
        <v>160</v>
      </c>
      <c r="B107" s="18" t="s">
        <v>290</v>
      </c>
      <c r="C107" s="19" t="s">
        <v>289</v>
      </c>
      <c r="D107" s="100">
        <v>1092</v>
      </c>
      <c r="E107" s="96">
        <f t="shared" si="10"/>
        <v>88396988.75999999</v>
      </c>
      <c r="F107" s="96">
        <f t="shared" si="11"/>
        <v>80949.623406593397</v>
      </c>
      <c r="G107" s="97"/>
      <c r="H107" s="101">
        <v>1089.7</v>
      </c>
      <c r="I107" s="96">
        <f t="shared" si="21"/>
        <v>97621565.179999992</v>
      </c>
      <c r="J107" s="96">
        <f t="shared" si="20"/>
        <v>89585.725594200223</v>
      </c>
      <c r="K107" s="96"/>
      <c r="L107" s="131">
        <f>IF(M107="-","-",IFERROR(VLOOKUP($B107,teacherdata!$B$6:$G$326,6,0),"-"))</f>
        <v>1117.5970000000168</v>
      </c>
      <c r="M107" s="97">
        <f>IFERROR(VLOOKUP($B107,expdata!$K$4:$N$322,3,0),"")</f>
        <v>124609654.96999998</v>
      </c>
      <c r="N107" s="96">
        <f t="shared" si="14"/>
        <v>111497.84311339249</v>
      </c>
      <c r="O107" s="97"/>
      <c r="P107" s="98">
        <f t="shared" si="15"/>
        <v>27.89700000001676</v>
      </c>
      <c r="Q107" s="98">
        <f t="shared" si="16"/>
        <v>26988089.789999992</v>
      </c>
      <c r="R107" s="98">
        <f t="shared" si="17"/>
        <v>21912.117519192267</v>
      </c>
      <c r="S107" s="99">
        <f t="shared" si="18"/>
        <v>0.2445938499002441</v>
      </c>
      <c r="U107" s="70"/>
      <c r="V107" s="8"/>
      <c r="W107" s="14"/>
      <c r="Y107" s="14"/>
      <c r="AE107" s="15"/>
    </row>
    <row r="108" spans="1:31">
      <c r="A108" s="17">
        <v>161</v>
      </c>
      <c r="B108" s="18" t="s">
        <v>292</v>
      </c>
      <c r="C108" s="19" t="s">
        <v>291</v>
      </c>
      <c r="D108" s="100">
        <v>219.9</v>
      </c>
      <c r="E108" s="96">
        <f t="shared" si="10"/>
        <v>16262563.59</v>
      </c>
      <c r="F108" s="96">
        <f t="shared" si="11"/>
        <v>73954.359208731243</v>
      </c>
      <c r="G108" s="97"/>
      <c r="H108" s="101">
        <v>224.4</v>
      </c>
      <c r="I108" s="96">
        <f t="shared" si="21"/>
        <v>16953532</v>
      </c>
      <c r="J108" s="96">
        <f t="shared" si="20"/>
        <v>75550.499108734395</v>
      </c>
      <c r="K108" s="96"/>
      <c r="L108" s="131">
        <f>IF(M108="-","-",IFERROR(VLOOKUP($B108,teacherdata!$B$6:$G$326,6,0),"-"))</f>
        <v>213.00499999999744</v>
      </c>
      <c r="M108" s="97">
        <f>IFERROR(VLOOKUP($B108,expdata!$K$4:$N$322,3,0),"")</f>
        <v>16885259.98</v>
      </c>
      <c r="N108" s="96">
        <f t="shared" si="14"/>
        <v>79271.660195771008</v>
      </c>
      <c r="O108" s="97"/>
      <c r="P108" s="98">
        <f t="shared" si="15"/>
        <v>-11.395000000002568</v>
      </c>
      <c r="Q108" s="98">
        <f t="shared" si="16"/>
        <v>-68272.019999999553</v>
      </c>
      <c r="R108" s="98">
        <f t="shared" si="17"/>
        <v>3721.161087036613</v>
      </c>
      <c r="S108" s="99">
        <f t="shared" si="18"/>
        <v>4.9253957696308713E-2</v>
      </c>
      <c r="U108" s="70"/>
      <c r="V108" s="8"/>
      <c r="W108" s="14"/>
      <c r="Y108" s="14"/>
      <c r="AE108" s="15"/>
    </row>
    <row r="109" spans="1:31">
      <c r="A109" s="17">
        <v>162</v>
      </c>
      <c r="B109" s="18" t="s">
        <v>294</v>
      </c>
      <c r="C109" s="19" t="s">
        <v>293</v>
      </c>
      <c r="D109" s="100">
        <v>108.7</v>
      </c>
      <c r="E109" s="96">
        <f t="shared" si="10"/>
        <v>9246815.9800000004</v>
      </c>
      <c r="F109" s="96">
        <f t="shared" si="11"/>
        <v>85067.304323827047</v>
      </c>
      <c r="G109" s="97"/>
      <c r="H109" s="101">
        <v>111.3</v>
      </c>
      <c r="I109" s="96">
        <f t="shared" si="21"/>
        <v>9507906</v>
      </c>
      <c r="J109" s="96">
        <f t="shared" si="20"/>
        <v>85425.929919137474</v>
      </c>
      <c r="K109" s="96"/>
      <c r="L109" s="131">
        <f>IF(M109="-","-",IFERROR(VLOOKUP($B109,teacherdata!$B$6:$G$326,6,0),"-"))</f>
        <v>111.87200000000061</v>
      </c>
      <c r="M109" s="97">
        <f>IFERROR(VLOOKUP($B109,expdata!$K$4:$N$322,3,0),"")</f>
        <v>9928594</v>
      </c>
      <c r="N109" s="96">
        <f t="shared" si="14"/>
        <v>88749.588815788986</v>
      </c>
      <c r="O109" s="97"/>
      <c r="P109" s="98">
        <f t="shared" si="15"/>
        <v>0.5720000000006138</v>
      </c>
      <c r="Q109" s="98">
        <f t="shared" si="16"/>
        <v>420688</v>
      </c>
      <c r="R109" s="98">
        <f t="shared" si="17"/>
        <v>3323.6588966515119</v>
      </c>
      <c r="S109" s="99">
        <f t="shared" si="18"/>
        <v>3.890690917614386E-2</v>
      </c>
      <c r="U109" s="70"/>
      <c r="V109" s="8"/>
      <c r="W109" s="14"/>
      <c r="Y109" s="14"/>
      <c r="AE109" s="15"/>
    </row>
    <row r="110" spans="1:31">
      <c r="A110" s="17">
        <v>163</v>
      </c>
      <c r="B110" s="18" t="s">
        <v>296</v>
      </c>
      <c r="C110" s="19" t="s">
        <v>295</v>
      </c>
      <c r="D110" s="100">
        <v>1152.0999999999999</v>
      </c>
      <c r="E110" s="96">
        <f t="shared" si="10"/>
        <v>94658722</v>
      </c>
      <c r="F110" s="96">
        <f t="shared" si="11"/>
        <v>82161.897404739182</v>
      </c>
      <c r="G110" s="97"/>
      <c r="H110" s="101">
        <v>1200.1000000000001</v>
      </c>
      <c r="I110" s="96">
        <f t="shared" si="21"/>
        <v>105906320</v>
      </c>
      <c r="J110" s="96">
        <f t="shared" si="20"/>
        <v>88247.912673943822</v>
      </c>
      <c r="K110" s="96"/>
      <c r="L110" s="131">
        <f>IF(M110="-","-",IFERROR(VLOOKUP($B110,teacherdata!$B$6:$G$326,6,0),"-"))</f>
        <v>1277.283000000021</v>
      </c>
      <c r="M110" s="97">
        <f>IFERROR(VLOOKUP($B110,expdata!$K$4:$N$322,3,0),"")</f>
        <v>119070003</v>
      </c>
      <c r="N110" s="96">
        <f t="shared" si="14"/>
        <v>93221.316654177688</v>
      </c>
      <c r="O110" s="97"/>
      <c r="P110" s="98">
        <f t="shared" si="15"/>
        <v>77.183000000020911</v>
      </c>
      <c r="Q110" s="98">
        <f t="shared" si="16"/>
        <v>13163683</v>
      </c>
      <c r="R110" s="98">
        <f t="shared" si="17"/>
        <v>4973.4039802338666</v>
      </c>
      <c r="S110" s="99">
        <f t="shared" si="18"/>
        <v>5.6357185451053955E-2</v>
      </c>
      <c r="U110" s="70"/>
      <c r="V110" s="8"/>
      <c r="W110" s="14"/>
      <c r="Y110" s="14"/>
      <c r="AE110" s="15"/>
    </row>
    <row r="111" spans="1:31">
      <c r="A111" s="17">
        <v>164</v>
      </c>
      <c r="B111" s="18" t="s">
        <v>298</v>
      </c>
      <c r="C111" s="19" t="s">
        <v>297</v>
      </c>
      <c r="D111" s="100">
        <v>158.6</v>
      </c>
      <c r="E111" s="96">
        <f t="shared" si="10"/>
        <v>15309448.729999999</v>
      </c>
      <c r="F111" s="96">
        <f t="shared" si="11"/>
        <v>96528.680517023953</v>
      </c>
      <c r="G111" s="97"/>
      <c r="H111" s="101">
        <v>159.5</v>
      </c>
      <c r="I111" s="96">
        <f t="shared" si="21"/>
        <v>16109901</v>
      </c>
      <c r="J111" s="96">
        <f t="shared" si="20"/>
        <v>101002.51410658307</v>
      </c>
      <c r="K111" s="96"/>
      <c r="L111" s="131">
        <f>IF(M111="-","-",IFERROR(VLOOKUP($B111,teacherdata!$B$6:$G$326,6,0),"-"))</f>
        <v>152.29399999999976</v>
      </c>
      <c r="M111" s="97">
        <f>IFERROR(VLOOKUP($B111,expdata!$K$4:$N$322,3,0),"")</f>
        <v>16437670</v>
      </c>
      <c r="N111" s="96">
        <f t="shared" si="14"/>
        <v>107933.7990991111</v>
      </c>
      <c r="O111" s="97"/>
      <c r="P111" s="98">
        <f t="shared" si="15"/>
        <v>-7.2060000000002447</v>
      </c>
      <c r="Q111" s="98">
        <f t="shared" si="16"/>
        <v>327769</v>
      </c>
      <c r="R111" s="98">
        <f t="shared" si="17"/>
        <v>6931.2849925280316</v>
      </c>
      <c r="S111" s="99">
        <f t="shared" si="18"/>
        <v>6.8624875864117418E-2</v>
      </c>
      <c r="U111" s="70"/>
      <c r="V111" s="8"/>
      <c r="W111" s="14"/>
      <c r="Y111" s="14"/>
      <c r="AE111" s="15"/>
    </row>
    <row r="112" spans="1:31">
      <c r="A112" s="17">
        <v>165</v>
      </c>
      <c r="B112" s="18" t="s">
        <v>300</v>
      </c>
      <c r="C112" s="19" t="s">
        <v>299</v>
      </c>
      <c r="D112" s="100">
        <v>473.5</v>
      </c>
      <c r="E112" s="96">
        <f t="shared" si="10"/>
        <v>39473863.909999996</v>
      </c>
      <c r="F112" s="96">
        <f t="shared" si="11"/>
        <v>83366.132861668419</v>
      </c>
      <c r="G112" s="97"/>
      <c r="H112" s="101">
        <v>491.6</v>
      </c>
      <c r="I112" s="96">
        <f t="shared" si="21"/>
        <v>42908242.179999992</v>
      </c>
      <c r="J112" s="96">
        <f t="shared" si="20"/>
        <v>87282.836004882003</v>
      </c>
      <c r="K112" s="96"/>
      <c r="L112" s="131">
        <f>IF(M112="-","-",IFERROR(VLOOKUP($B112,teacherdata!$B$6:$G$326,6,0),"-"))</f>
        <v>459.84799999999564</v>
      </c>
      <c r="M112" s="97">
        <f>IFERROR(VLOOKUP($B112,expdata!$K$4:$N$322,3,0),"")</f>
        <v>45086316.669999994</v>
      </c>
      <c r="N112" s="96">
        <f t="shared" si="14"/>
        <v>98046.129742872479</v>
      </c>
      <c r="O112" s="97"/>
      <c r="P112" s="98">
        <f t="shared" si="15"/>
        <v>-31.752000000004386</v>
      </c>
      <c r="Q112" s="98">
        <f t="shared" si="16"/>
        <v>2178074.4900000021</v>
      </c>
      <c r="R112" s="98">
        <f t="shared" si="17"/>
        <v>10763.293737990476</v>
      </c>
      <c r="S112" s="99">
        <f t="shared" si="18"/>
        <v>0.123315123919535</v>
      </c>
      <c r="U112" s="70"/>
      <c r="V112" s="8"/>
      <c r="W112" s="14"/>
      <c r="Y112" s="14"/>
      <c r="AE112" s="15"/>
    </row>
    <row r="113" spans="1:31">
      <c r="A113" s="17">
        <v>167</v>
      </c>
      <c r="B113" s="18" t="s">
        <v>304</v>
      </c>
      <c r="C113" s="19" t="s">
        <v>303</v>
      </c>
      <c r="D113" s="100">
        <v>296</v>
      </c>
      <c r="E113" s="96">
        <f t="shared" si="10"/>
        <v>27020091.859999999</v>
      </c>
      <c r="F113" s="96">
        <f t="shared" si="11"/>
        <v>91284.094121621616</v>
      </c>
      <c r="G113" s="97"/>
      <c r="H113" s="101">
        <v>301.40000000000003</v>
      </c>
      <c r="I113" s="96">
        <f t="shared" si="21"/>
        <v>27875050.719999999</v>
      </c>
      <c r="J113" s="96">
        <f t="shared" si="20"/>
        <v>92485.237956204364</v>
      </c>
      <c r="K113" s="96"/>
      <c r="L113" s="131">
        <f>IF(M113="-","-",IFERROR(VLOOKUP($B113,teacherdata!$B$6:$G$326,6,0),"-"))</f>
        <v>301.00199999999671</v>
      </c>
      <c r="M113" s="97">
        <f>IFERROR(VLOOKUP($B113,expdata!$K$4:$N$322,3,0),"")</f>
        <v>28574266.050000001</v>
      </c>
      <c r="N113" s="96">
        <f t="shared" si="14"/>
        <v>94930.485677837074</v>
      </c>
      <c r="O113" s="97"/>
      <c r="P113" s="98">
        <f t="shared" si="15"/>
        <v>-0.39800000000332147</v>
      </c>
      <c r="Q113" s="98">
        <f t="shared" si="16"/>
        <v>699215.33000000194</v>
      </c>
      <c r="R113" s="98">
        <f t="shared" si="17"/>
        <v>2445.2477216327097</v>
      </c>
      <c r="S113" s="99">
        <f t="shared" si="18"/>
        <v>2.6439329947884622E-2</v>
      </c>
      <c r="U113" s="70"/>
      <c r="V113" s="8"/>
      <c r="W113" s="14"/>
      <c r="Y113" s="14"/>
      <c r="AE113" s="15"/>
    </row>
    <row r="114" spans="1:31">
      <c r="A114" s="17">
        <v>168</v>
      </c>
      <c r="B114" s="18" t="s">
        <v>306</v>
      </c>
      <c r="C114" s="19" t="s">
        <v>305</v>
      </c>
      <c r="D114" s="100">
        <v>256.7</v>
      </c>
      <c r="E114" s="96">
        <f t="shared" si="10"/>
        <v>21656505</v>
      </c>
      <c r="F114" s="96">
        <f t="shared" si="11"/>
        <v>84365.037008180763</v>
      </c>
      <c r="G114" s="97"/>
      <c r="H114" s="101">
        <v>251.6</v>
      </c>
      <c r="I114" s="96">
        <f t="shared" si="21"/>
        <v>21475162.099999998</v>
      </c>
      <c r="J114" s="96">
        <f t="shared" si="20"/>
        <v>85354.380365659774</v>
      </c>
      <c r="K114" s="96"/>
      <c r="L114" s="131">
        <f>IF(M114="-","-",IFERROR(VLOOKUP($B114,teacherdata!$B$6:$G$326,6,0),"-"))</f>
        <v>256.07599999999763</v>
      </c>
      <c r="M114" s="97">
        <f>IFERROR(VLOOKUP($B114,expdata!$K$4:$N$322,3,0),"")</f>
        <v>21340789</v>
      </c>
      <c r="N114" s="96">
        <f t="shared" si="14"/>
        <v>83337.716146769701</v>
      </c>
      <c r="O114" s="97"/>
      <c r="P114" s="98">
        <f t="shared" si="15"/>
        <v>4.4759999999976401</v>
      </c>
      <c r="Q114" s="98">
        <f t="shared" si="16"/>
        <v>-134373.09999999776</v>
      </c>
      <c r="R114" s="98">
        <f t="shared" si="17"/>
        <v>-2016.6642188900732</v>
      </c>
      <c r="S114" s="99">
        <f t="shared" si="18"/>
        <v>-2.3626956346594584E-2</v>
      </c>
      <c r="U114" s="70"/>
      <c r="V114" s="8"/>
      <c r="W114" s="14"/>
      <c r="Y114" s="14"/>
      <c r="AE114" s="15"/>
    </row>
    <row r="115" spans="1:31">
      <c r="A115" s="17">
        <v>169</v>
      </c>
      <c r="B115" s="18" t="s">
        <v>308</v>
      </c>
      <c r="C115" s="19" t="s">
        <v>307</v>
      </c>
      <c r="D115" s="100">
        <v>32.700000000000003</v>
      </c>
      <c r="E115" s="96">
        <f t="shared" si="10"/>
        <v>2895013</v>
      </c>
      <c r="F115" s="96">
        <f t="shared" si="11"/>
        <v>88532.507645259931</v>
      </c>
      <c r="G115" s="97"/>
      <c r="H115" s="101">
        <v>34.800000000000004</v>
      </c>
      <c r="I115" s="96">
        <f t="shared" si="21"/>
        <v>3375373</v>
      </c>
      <c r="J115" s="96">
        <f t="shared" si="20"/>
        <v>96993.477011494237</v>
      </c>
      <c r="K115" s="96"/>
      <c r="L115" s="131">
        <f>IF(M115="-","-",IFERROR(VLOOKUP($B115,teacherdata!$B$6:$G$326,6,0),"-"))</f>
        <v>33.799999999999976</v>
      </c>
      <c r="M115" s="97">
        <f>IFERROR(VLOOKUP($B115,expdata!$K$4:$N$322,3,0),"")</f>
        <v>3308899</v>
      </c>
      <c r="N115" s="96">
        <f t="shared" si="14"/>
        <v>97896.42011834326</v>
      </c>
      <c r="O115" s="97"/>
      <c r="P115" s="98">
        <f t="shared" si="15"/>
        <v>-1.0000000000000284</v>
      </c>
      <c r="Q115" s="98">
        <f t="shared" si="16"/>
        <v>-66474</v>
      </c>
      <c r="R115" s="98">
        <f t="shared" si="17"/>
        <v>902.94310684902302</v>
      </c>
      <c r="S115" s="99">
        <f t="shared" si="18"/>
        <v>9.3093178497149816E-3</v>
      </c>
      <c r="U115" s="70"/>
      <c r="V115" s="8"/>
      <c r="W115" s="14"/>
      <c r="Y115" s="14"/>
      <c r="AE115" s="15"/>
    </row>
    <row r="116" spans="1:31">
      <c r="A116" s="17">
        <v>170</v>
      </c>
      <c r="B116" s="18" t="s">
        <v>310</v>
      </c>
      <c r="C116" s="19" t="s">
        <v>309</v>
      </c>
      <c r="D116" s="100">
        <v>396.1</v>
      </c>
      <c r="E116" s="96">
        <f t="shared" si="10"/>
        <v>33937674.379999995</v>
      </c>
      <c r="F116" s="96">
        <f t="shared" si="11"/>
        <v>85679.56167634434</v>
      </c>
      <c r="G116" s="97"/>
      <c r="H116" s="101">
        <v>390.40000000000003</v>
      </c>
      <c r="I116" s="96">
        <f t="shared" si="21"/>
        <v>34792636.990000002</v>
      </c>
      <c r="J116" s="96">
        <f t="shared" si="20"/>
        <v>89120.484093237697</v>
      </c>
      <c r="K116" s="96"/>
      <c r="L116" s="131">
        <f>IF(M116="-","-",IFERROR(VLOOKUP($B116,teacherdata!$B$6:$G$326,6,0),"-"))</f>
        <v>406.86499999999376</v>
      </c>
      <c r="M116" s="97">
        <f>IFERROR(VLOOKUP($B116,expdata!$K$4:$N$322,3,0),"")</f>
        <v>35702808.130000003</v>
      </c>
      <c r="N116" s="96">
        <f t="shared" si="14"/>
        <v>87750.993892324361</v>
      </c>
      <c r="O116" s="97"/>
      <c r="P116" s="98">
        <f t="shared" si="15"/>
        <v>16.464999999993722</v>
      </c>
      <c r="Q116" s="98">
        <f t="shared" si="16"/>
        <v>910171.1400000006</v>
      </c>
      <c r="R116" s="98">
        <f t="shared" si="17"/>
        <v>-1369.4902009133366</v>
      </c>
      <c r="S116" s="99">
        <f t="shared" si="18"/>
        <v>-1.536672758061523E-2</v>
      </c>
      <c r="U116" s="70"/>
      <c r="V116" s="8"/>
      <c r="W116" s="14"/>
      <c r="Y116" s="14"/>
      <c r="AE116" s="15"/>
    </row>
    <row r="117" spans="1:31">
      <c r="A117" s="17">
        <v>171</v>
      </c>
      <c r="B117" s="18" t="s">
        <v>312</v>
      </c>
      <c r="C117" s="19" t="s">
        <v>311</v>
      </c>
      <c r="D117" s="100">
        <v>333.4</v>
      </c>
      <c r="E117" s="96">
        <f t="shared" si="10"/>
        <v>26840672.280000001</v>
      </c>
      <c r="F117" s="96">
        <f t="shared" si="11"/>
        <v>80505.91565686863</v>
      </c>
      <c r="G117" s="97"/>
      <c r="H117" s="101">
        <v>335.40000000000003</v>
      </c>
      <c r="I117" s="96">
        <f t="shared" si="21"/>
        <v>24403036.23</v>
      </c>
      <c r="J117" s="96">
        <f t="shared" si="20"/>
        <v>72758.009033989263</v>
      </c>
      <c r="K117" s="96"/>
      <c r="L117" s="131">
        <f>IF(M117="-","-",IFERROR(VLOOKUP($B117,teacherdata!$B$6:$G$326,6,0),"-"))</f>
        <v>333.55699999999712</v>
      </c>
      <c r="M117" s="97">
        <f>IFERROR(VLOOKUP($B117,expdata!$K$4:$N$322,3,0),"")</f>
        <v>27913966.010000002</v>
      </c>
      <c r="N117" s="96">
        <f t="shared" si="14"/>
        <v>83685.74489517606</v>
      </c>
      <c r="O117" s="97"/>
      <c r="P117" s="98">
        <f t="shared" si="15"/>
        <v>-1.8430000000029167</v>
      </c>
      <c r="Q117" s="98">
        <f t="shared" si="16"/>
        <v>3510929.7800000012</v>
      </c>
      <c r="R117" s="98">
        <f t="shared" si="17"/>
        <v>10927.735861186797</v>
      </c>
      <c r="S117" s="99">
        <f t="shared" si="18"/>
        <v>0.15019289293748886</v>
      </c>
      <c r="U117" s="70"/>
      <c r="V117" s="8"/>
      <c r="W117" s="14"/>
      <c r="Y117" s="14"/>
      <c r="AE117" s="15"/>
    </row>
    <row r="118" spans="1:31">
      <c r="A118" s="17">
        <v>172</v>
      </c>
      <c r="B118" s="18" t="s">
        <v>318</v>
      </c>
      <c r="C118" s="19" t="s">
        <v>317</v>
      </c>
      <c r="D118" s="100">
        <v>143.30000000000001</v>
      </c>
      <c r="E118" s="96">
        <f t="shared" si="10"/>
        <v>11369915</v>
      </c>
      <c r="F118" s="96">
        <f t="shared" si="11"/>
        <v>79343.440334961619</v>
      </c>
      <c r="G118" s="97"/>
      <c r="H118" s="101">
        <v>133.5</v>
      </c>
      <c r="I118" s="96">
        <f t="shared" si="21"/>
        <v>10902257.914000001</v>
      </c>
      <c r="J118" s="96">
        <f t="shared" si="20"/>
        <v>81664.853288389524</v>
      </c>
      <c r="K118" s="96"/>
      <c r="L118" s="131">
        <f>IF(M118="-","-",IFERROR(VLOOKUP($B118,teacherdata!$B$6:$G$326,6,0),"-"))</f>
        <v>134.95299999999975</v>
      </c>
      <c r="M118" s="97">
        <f>IFERROR(VLOOKUP($B118,expdata!$K$4:$N$322,3,0),"")</f>
        <v>11450509</v>
      </c>
      <c r="N118" s="96">
        <f t="shared" si="14"/>
        <v>84848.124902744079</v>
      </c>
      <c r="O118" s="97"/>
      <c r="P118" s="98">
        <f t="shared" si="15"/>
        <v>1.4529999999997472</v>
      </c>
      <c r="Q118" s="98">
        <f t="shared" si="16"/>
        <v>548251.0859999992</v>
      </c>
      <c r="R118" s="98">
        <f t="shared" si="17"/>
        <v>3183.2716143545549</v>
      </c>
      <c r="S118" s="99">
        <f t="shared" si="18"/>
        <v>3.8979701624066075E-2</v>
      </c>
      <c r="U118" s="70"/>
      <c r="V118" s="8"/>
      <c r="W118" s="14"/>
      <c r="Y118" s="14"/>
      <c r="AE118" s="15"/>
    </row>
    <row r="119" spans="1:31">
      <c r="A119" s="17">
        <v>173</v>
      </c>
      <c r="B119" s="18" t="s">
        <v>320</v>
      </c>
      <c r="C119" s="19" t="s">
        <v>319</v>
      </c>
      <c r="D119" s="100">
        <v>37.799999999999997</v>
      </c>
      <c r="E119" s="96">
        <f t="shared" si="10"/>
        <v>3503383</v>
      </c>
      <c r="F119" s="96">
        <f t="shared" si="11"/>
        <v>92682.08994708996</v>
      </c>
      <c r="G119" s="97"/>
      <c r="H119" s="101">
        <v>37.800000000000004</v>
      </c>
      <c r="I119" s="96">
        <f t="shared" si="21"/>
        <v>3592312</v>
      </c>
      <c r="J119" s="96">
        <f t="shared" si="20"/>
        <v>95034.708994708984</v>
      </c>
      <c r="K119" s="96"/>
      <c r="L119" s="131">
        <f>IF(M119="-","-",IFERROR(VLOOKUP($B119,teacherdata!$B$6:$G$326,6,0),"-"))</f>
        <v>37.814000000000036</v>
      </c>
      <c r="M119" s="97">
        <f>IFERROR(VLOOKUP($B119,expdata!$K$4:$N$322,3,0),"")</f>
        <v>3755003</v>
      </c>
      <c r="N119" s="96">
        <f t="shared" si="14"/>
        <v>99301.925212884031</v>
      </c>
      <c r="O119" s="97"/>
      <c r="P119" s="98">
        <f t="shared" si="15"/>
        <v>1.4000000000031321E-2</v>
      </c>
      <c r="Q119" s="98">
        <f t="shared" si="16"/>
        <v>162691</v>
      </c>
      <c r="R119" s="98">
        <f t="shared" si="17"/>
        <v>4267.2162181750464</v>
      </c>
      <c r="S119" s="99">
        <f t="shared" si="18"/>
        <v>4.4901660280904546E-2</v>
      </c>
      <c r="U119" s="70"/>
      <c r="V119" s="8"/>
      <c r="W119" s="14"/>
      <c r="Y119" s="14"/>
      <c r="AE119" s="15"/>
    </row>
    <row r="120" spans="1:31">
      <c r="A120" s="17">
        <v>174</v>
      </c>
      <c r="B120" s="18" t="s">
        <v>322</v>
      </c>
      <c r="C120" s="19" t="s">
        <v>321</v>
      </c>
      <c r="D120" s="100">
        <v>106.9</v>
      </c>
      <c r="E120" s="96">
        <f t="shared" si="10"/>
        <v>9364720.9299999997</v>
      </c>
      <c r="F120" s="96">
        <f t="shared" si="11"/>
        <v>87602.62797006547</v>
      </c>
      <c r="G120" s="97"/>
      <c r="H120" s="101">
        <v>109.8</v>
      </c>
      <c r="I120" s="96">
        <f t="shared" si="21"/>
        <v>9977949.3699999992</v>
      </c>
      <c r="J120" s="96">
        <f t="shared" si="20"/>
        <v>90873.85582877959</v>
      </c>
      <c r="K120" s="96"/>
      <c r="L120" s="131">
        <f>IF(M120="-","-",IFERROR(VLOOKUP($B120,teacherdata!$B$6:$G$326,6,0),"-"))</f>
        <v>118.01299999999968</v>
      </c>
      <c r="M120" s="97">
        <f>IFERROR(VLOOKUP($B120,expdata!$K$4:$N$322,3,0),"")</f>
        <v>10308010.419999998</v>
      </c>
      <c r="N120" s="96">
        <f t="shared" si="14"/>
        <v>87346.397600264594</v>
      </c>
      <c r="O120" s="97"/>
      <c r="P120" s="98">
        <f t="shared" si="15"/>
        <v>8.2129999999996812</v>
      </c>
      <c r="Q120" s="98">
        <f t="shared" si="16"/>
        <v>330061.04999999888</v>
      </c>
      <c r="R120" s="98">
        <f t="shared" si="17"/>
        <v>-3527.4582285149954</v>
      </c>
      <c r="S120" s="99">
        <f t="shared" si="18"/>
        <v>-3.8817085468028041E-2</v>
      </c>
      <c r="U120" s="70"/>
      <c r="V120" s="8"/>
      <c r="W120" s="14"/>
      <c r="Y120" s="14"/>
      <c r="AE120" s="15"/>
    </row>
    <row r="121" spans="1:31">
      <c r="A121" s="17">
        <v>175</v>
      </c>
      <c r="B121" s="18" t="s">
        <v>324</v>
      </c>
      <c r="C121" s="19" t="s">
        <v>323</v>
      </c>
      <c r="D121" s="100">
        <v>200.6</v>
      </c>
      <c r="E121" s="96">
        <f t="shared" si="10"/>
        <v>19913676.829999998</v>
      </c>
      <c r="F121" s="96">
        <f t="shared" si="11"/>
        <v>99270.572432701883</v>
      </c>
      <c r="G121" s="97"/>
      <c r="H121" s="101">
        <v>193.4</v>
      </c>
      <c r="I121" s="96">
        <f t="shared" si="21"/>
        <v>20502854.309999999</v>
      </c>
      <c r="J121" s="96">
        <f t="shared" si="20"/>
        <v>106012.69033092036</v>
      </c>
      <c r="K121" s="96"/>
      <c r="L121" s="131">
        <f>IF(M121="-","-",IFERROR(VLOOKUP($B121,teacherdata!$B$6:$G$326,6,0),"-"))</f>
        <v>207.44599999999747</v>
      </c>
      <c r="M121" s="97">
        <f>IFERROR(VLOOKUP($B121,expdata!$K$4:$N$322,3,0),"")</f>
        <v>21412123</v>
      </c>
      <c r="N121" s="96">
        <f t="shared" si="14"/>
        <v>103217.81572071894</v>
      </c>
      <c r="O121" s="97"/>
      <c r="P121" s="98">
        <f t="shared" si="15"/>
        <v>14.045999999997463</v>
      </c>
      <c r="Q121" s="98">
        <f t="shared" si="16"/>
        <v>909268.69000000134</v>
      </c>
      <c r="R121" s="98">
        <f t="shared" si="17"/>
        <v>-2794.8746102014265</v>
      </c>
      <c r="S121" s="99">
        <f t="shared" si="18"/>
        <v>-2.6363585354519155E-2</v>
      </c>
      <c r="U121" s="70"/>
      <c r="V121" s="8"/>
      <c r="W121" s="14"/>
      <c r="Y121" s="14"/>
      <c r="AE121" s="15"/>
    </row>
    <row r="122" spans="1:31">
      <c r="A122" s="17">
        <v>176</v>
      </c>
      <c r="B122" s="18" t="s">
        <v>326</v>
      </c>
      <c r="C122" s="19" t="s">
        <v>325</v>
      </c>
      <c r="D122" s="100">
        <v>383.8</v>
      </c>
      <c r="E122" s="96">
        <f t="shared" si="10"/>
        <v>33996021.799999997</v>
      </c>
      <c r="F122" s="96">
        <f t="shared" si="11"/>
        <v>88577.440854611763</v>
      </c>
      <c r="G122" s="97"/>
      <c r="H122" s="101">
        <v>388.90000000000003</v>
      </c>
      <c r="I122" s="96">
        <f t="shared" si="21"/>
        <v>36123542</v>
      </c>
      <c r="J122" s="96">
        <f t="shared" si="20"/>
        <v>92886.454101311378</v>
      </c>
      <c r="K122" s="96"/>
      <c r="L122" s="131">
        <f>IF(M122="-","-",IFERROR(VLOOKUP($B122,teacherdata!$B$6:$G$326,6,0),"-"))</f>
        <v>400.5179999999994</v>
      </c>
      <c r="M122" s="97">
        <f>IFERROR(VLOOKUP($B122,expdata!$K$4:$N$322,3,0),"")</f>
        <v>37957333</v>
      </c>
      <c r="N122" s="96">
        <f t="shared" si="14"/>
        <v>94770.604567085771</v>
      </c>
      <c r="O122" s="97"/>
      <c r="P122" s="98">
        <f t="shared" si="15"/>
        <v>11.61799999999937</v>
      </c>
      <c r="Q122" s="98">
        <f t="shared" si="16"/>
        <v>1833791</v>
      </c>
      <c r="R122" s="98">
        <f t="shared" si="17"/>
        <v>1884.1504657743935</v>
      </c>
      <c r="S122" s="99">
        <f t="shared" si="18"/>
        <v>2.0284448190038003E-2</v>
      </c>
      <c r="U122" s="70"/>
      <c r="V122" s="8"/>
      <c r="W122" s="14"/>
      <c r="Y122" s="14"/>
      <c r="AE122" s="15"/>
    </row>
    <row r="123" spans="1:31">
      <c r="A123" s="17">
        <v>177</v>
      </c>
      <c r="B123" s="18" t="s">
        <v>328</v>
      </c>
      <c r="C123" s="19" t="s">
        <v>327</v>
      </c>
      <c r="D123" s="100">
        <v>169.3</v>
      </c>
      <c r="E123" s="96">
        <f t="shared" si="10"/>
        <v>12990816.210000001</v>
      </c>
      <c r="F123" s="96">
        <f t="shared" si="11"/>
        <v>76732.52339043119</v>
      </c>
      <c r="G123" s="97"/>
      <c r="H123" s="114" t="s">
        <v>1189</v>
      </c>
      <c r="I123" s="96" t="s">
        <v>1189</v>
      </c>
      <c r="J123" s="96" t="s">
        <v>1189</v>
      </c>
      <c r="K123" s="96"/>
      <c r="L123" s="131">
        <f>IF(M123="-","-",IFERROR(VLOOKUP($B123,teacherdata!$B$6:$G$326,6,0),"-"))</f>
        <v>156.17899999999815</v>
      </c>
      <c r="M123" s="97">
        <f>IFERROR(VLOOKUP($B123,expdata!$K$4:$N$322,3,0),"")</f>
        <v>14714503.209999999</v>
      </c>
      <c r="N123" s="96">
        <f t="shared" si="14"/>
        <v>94215.632127239718</v>
      </c>
      <c r="O123" s="97"/>
      <c r="P123" s="98" t="str">
        <f t="shared" si="15"/>
        <v>-</v>
      </c>
      <c r="Q123" s="98" t="str">
        <f t="shared" si="16"/>
        <v>-</v>
      </c>
      <c r="R123" s="98" t="str">
        <f t="shared" si="17"/>
        <v>-</v>
      </c>
      <c r="S123" s="99" t="str">
        <f t="shared" si="18"/>
        <v>-</v>
      </c>
      <c r="T123" t="s">
        <v>1239</v>
      </c>
      <c r="U123" s="70"/>
      <c r="V123" s="8"/>
      <c r="W123" s="14"/>
      <c r="Y123" s="14"/>
      <c r="AE123" s="15"/>
    </row>
    <row r="124" spans="1:31">
      <c r="A124" s="17">
        <v>178</v>
      </c>
      <c r="B124" s="18" t="s">
        <v>330</v>
      </c>
      <c r="C124" s="19" t="s">
        <v>329</v>
      </c>
      <c r="D124" s="100">
        <v>279.10000000000002</v>
      </c>
      <c r="E124" s="96">
        <f t="shared" si="10"/>
        <v>21314707.050000001</v>
      </c>
      <c r="F124" s="96">
        <f t="shared" si="11"/>
        <v>76369.4269079183</v>
      </c>
      <c r="G124" s="97"/>
      <c r="H124" s="101">
        <v>267.2</v>
      </c>
      <c r="I124" s="96">
        <f t="shared" si="21"/>
        <v>22089278.129999995</v>
      </c>
      <c r="J124" s="96">
        <f t="shared" si="20"/>
        <v>82669.454079341303</v>
      </c>
      <c r="K124" s="96"/>
      <c r="L124" s="131">
        <f>IF(M124="-","-",IFERROR(VLOOKUP($B124,teacherdata!$B$6:$G$326,6,0),"-"))</f>
        <v>269.70699999999914</v>
      </c>
      <c r="M124" s="97">
        <f>IFERROR(VLOOKUP($B124,expdata!$K$4:$N$322,3,0),"")</f>
        <v>23036399.260000002</v>
      </c>
      <c r="N124" s="96">
        <f t="shared" si="14"/>
        <v>85412.685840560589</v>
      </c>
      <c r="O124" s="97"/>
      <c r="P124" s="98">
        <f t="shared" si="15"/>
        <v>2.5069999999991524</v>
      </c>
      <c r="Q124" s="98">
        <f t="shared" si="16"/>
        <v>947121.13000000641</v>
      </c>
      <c r="R124" s="98">
        <f t="shared" si="17"/>
        <v>2743.2317612192855</v>
      </c>
      <c r="S124" s="99">
        <f t="shared" si="18"/>
        <v>3.318313628376561E-2</v>
      </c>
      <c r="U124" s="70"/>
      <c r="V124" s="8"/>
      <c r="W124" s="14"/>
      <c r="Y124" s="14"/>
      <c r="AE124" s="15"/>
    </row>
    <row r="125" spans="1:31">
      <c r="A125" s="17">
        <v>181</v>
      </c>
      <c r="B125" s="18" t="s">
        <v>334</v>
      </c>
      <c r="C125" s="19" t="s">
        <v>333</v>
      </c>
      <c r="D125" s="100">
        <v>490</v>
      </c>
      <c r="E125" s="96">
        <f t="shared" si="10"/>
        <v>39006024</v>
      </c>
      <c r="F125" s="96">
        <f t="shared" si="11"/>
        <v>79604.130612244902</v>
      </c>
      <c r="G125" s="97"/>
      <c r="H125" s="101">
        <v>531</v>
      </c>
      <c r="I125" s="96">
        <f t="shared" si="21"/>
        <v>42415646</v>
      </c>
      <c r="J125" s="96">
        <f t="shared" si="20"/>
        <v>79878.806026365346</v>
      </c>
      <c r="K125" s="96"/>
      <c r="L125" s="131">
        <f>IF(M125="-","-",IFERROR(VLOOKUP($B125,teacherdata!$B$6:$G$326,6,0),"-"))</f>
        <v>526.80799999999147</v>
      </c>
      <c r="M125" s="97">
        <f>IFERROR(VLOOKUP($B125,expdata!$K$4:$N$322,3,0),"")</f>
        <v>43741609</v>
      </c>
      <c r="N125" s="96">
        <f t="shared" si="14"/>
        <v>83031.406128989518</v>
      </c>
      <c r="O125" s="97"/>
      <c r="P125" s="98">
        <f t="shared" si="15"/>
        <v>-4.1920000000085338</v>
      </c>
      <c r="Q125" s="98">
        <f t="shared" si="16"/>
        <v>1325963</v>
      </c>
      <c r="R125" s="98">
        <f t="shared" si="17"/>
        <v>3152.600102624172</v>
      </c>
      <c r="S125" s="99">
        <f t="shared" si="18"/>
        <v>3.9467291256001034E-2</v>
      </c>
      <c r="U125" s="70"/>
      <c r="V125" s="8"/>
      <c r="W125" s="14"/>
      <c r="Y125" s="14"/>
      <c r="AE125" s="15"/>
    </row>
    <row r="126" spans="1:31">
      <c r="A126" s="17">
        <v>182</v>
      </c>
      <c r="B126" s="18" t="s">
        <v>336</v>
      </c>
      <c r="C126" s="19" t="s">
        <v>335</v>
      </c>
      <c r="D126" s="100">
        <v>227.4</v>
      </c>
      <c r="E126" s="96">
        <f t="shared" si="10"/>
        <v>17710437</v>
      </c>
      <c r="F126" s="96">
        <f t="shared" si="11"/>
        <v>77882.308707124015</v>
      </c>
      <c r="G126" s="97"/>
      <c r="H126" s="101">
        <v>219.6</v>
      </c>
      <c r="I126" s="96">
        <f t="shared" si="21"/>
        <v>18336927</v>
      </c>
      <c r="J126" s="96">
        <f t="shared" si="20"/>
        <v>83501.489071038261</v>
      </c>
      <c r="K126" s="96"/>
      <c r="L126" s="131">
        <f>IF(M126="-","-",IFERROR(VLOOKUP($B126,teacherdata!$B$6:$G$326,6,0),"-"))</f>
        <v>221.79599999999931</v>
      </c>
      <c r="M126" s="97">
        <f>IFERROR(VLOOKUP($B126,expdata!$K$4:$N$322,3,0),"")</f>
        <v>21957626.870000001</v>
      </c>
      <c r="N126" s="96">
        <f t="shared" si="14"/>
        <v>98999.201383253385</v>
      </c>
      <c r="O126" s="97"/>
      <c r="P126" s="98">
        <f t="shared" si="15"/>
        <v>2.1959999999993158</v>
      </c>
      <c r="Q126" s="98">
        <f t="shared" si="16"/>
        <v>3620699.870000001</v>
      </c>
      <c r="R126" s="98">
        <f t="shared" si="17"/>
        <v>15497.712312215124</v>
      </c>
      <c r="S126" s="99">
        <f t="shared" si="18"/>
        <v>0.18559803525216853</v>
      </c>
      <c r="U126" s="70"/>
      <c r="V126" s="8"/>
      <c r="W126" s="14"/>
      <c r="Y126" s="14"/>
      <c r="AE126" s="15"/>
    </row>
    <row r="127" spans="1:31">
      <c r="A127" s="17">
        <v>184</v>
      </c>
      <c r="B127" s="18" t="s">
        <v>338</v>
      </c>
      <c r="C127" s="19" t="s">
        <v>337</v>
      </c>
      <c r="D127" s="100">
        <v>67.8</v>
      </c>
      <c r="E127" s="96">
        <f t="shared" si="10"/>
        <v>5409677</v>
      </c>
      <c r="F127" s="96">
        <f t="shared" si="11"/>
        <v>79788.746312684365</v>
      </c>
      <c r="G127" s="97"/>
      <c r="H127" s="101">
        <v>71.2</v>
      </c>
      <c r="I127" s="96">
        <f t="shared" si="21"/>
        <v>5149728</v>
      </c>
      <c r="J127" s="96">
        <f t="shared" si="20"/>
        <v>72327.6404494382</v>
      </c>
      <c r="K127" s="96"/>
      <c r="L127" s="131">
        <f>IF(M127="-","-",IFERROR(VLOOKUP($B127,teacherdata!$B$6:$G$326,6,0),"-"))</f>
        <v>71.952999999999946</v>
      </c>
      <c r="M127" s="97">
        <f>IFERROR(VLOOKUP($B127,expdata!$K$4:$N$322,3,0),"")</f>
        <v>6027969</v>
      </c>
      <c r="N127" s="96">
        <f t="shared" si="14"/>
        <v>83776.479090517489</v>
      </c>
      <c r="O127" s="97"/>
      <c r="P127" s="98">
        <f t="shared" si="15"/>
        <v>0.75299999999994327</v>
      </c>
      <c r="Q127" s="98">
        <f t="shared" si="16"/>
        <v>878241</v>
      </c>
      <c r="R127" s="98">
        <f t="shared" si="17"/>
        <v>11448.838641079288</v>
      </c>
      <c r="S127" s="99">
        <f t="shared" si="18"/>
        <v>0.1582913332985442</v>
      </c>
      <c r="U127" s="70"/>
      <c r="V127" s="8"/>
      <c r="W127" s="14"/>
      <c r="Y127" s="14"/>
      <c r="AE127" s="15"/>
    </row>
    <row r="128" spans="1:31">
      <c r="A128" s="17">
        <v>185</v>
      </c>
      <c r="B128" s="18" t="s">
        <v>340</v>
      </c>
      <c r="C128" s="19" t="s">
        <v>339</v>
      </c>
      <c r="D128" s="100">
        <v>338.1</v>
      </c>
      <c r="E128" s="96">
        <f t="shared" si="10"/>
        <v>29485734.870000001</v>
      </c>
      <c r="F128" s="96">
        <f t="shared" si="11"/>
        <v>87210.100177462286</v>
      </c>
      <c r="G128" s="97"/>
      <c r="H128" s="101">
        <v>354.3</v>
      </c>
      <c r="I128" s="96">
        <f t="shared" si="21"/>
        <v>32390832.460000001</v>
      </c>
      <c r="J128" s="96">
        <f t="shared" si="20"/>
        <v>91422.050409257688</v>
      </c>
      <c r="K128" s="96"/>
      <c r="L128" s="131">
        <f>IF(M128="-","-",IFERROR(VLOOKUP($B128,teacherdata!$B$6:$G$326,6,0),"-"))</f>
        <v>387.03699999999469</v>
      </c>
      <c r="M128" s="97">
        <f>IFERROR(VLOOKUP($B128,expdata!$K$4:$N$322,3,0),"")</f>
        <v>35050775.670000002</v>
      </c>
      <c r="N128" s="96">
        <f t="shared" si="14"/>
        <v>90561.821402089423</v>
      </c>
      <c r="O128" s="97"/>
      <c r="P128" s="98">
        <f t="shared" si="15"/>
        <v>32.73699999999468</v>
      </c>
      <c r="Q128" s="98">
        <f t="shared" si="16"/>
        <v>2659943.2100000009</v>
      </c>
      <c r="R128" s="98">
        <f t="shared" si="17"/>
        <v>-860.22900716826553</v>
      </c>
      <c r="S128" s="99">
        <f t="shared" si="18"/>
        <v>-9.4094258804892864E-3</v>
      </c>
      <c r="U128" s="70"/>
      <c r="V128" s="8"/>
      <c r="W128" s="14"/>
      <c r="Y128" s="14"/>
      <c r="AE128" s="15"/>
    </row>
    <row r="129" spans="1:31">
      <c r="A129" s="17">
        <v>186</v>
      </c>
      <c r="B129" s="18" t="s">
        <v>342</v>
      </c>
      <c r="C129" s="19" t="s">
        <v>341</v>
      </c>
      <c r="D129" s="100">
        <v>134.4</v>
      </c>
      <c r="E129" s="96">
        <f t="shared" si="10"/>
        <v>10957406</v>
      </c>
      <c r="F129" s="96">
        <f t="shared" si="11"/>
        <v>81528.318452380947</v>
      </c>
      <c r="G129" s="97"/>
      <c r="H129" s="101">
        <v>128.9</v>
      </c>
      <c r="I129" s="96">
        <f t="shared" si="21"/>
        <v>11103865</v>
      </c>
      <c r="J129" s="96">
        <f t="shared" si="20"/>
        <v>86143.250581846383</v>
      </c>
      <c r="K129" s="96"/>
      <c r="L129" s="131">
        <f>IF(M129="-","-",IFERROR(VLOOKUP($B129,teacherdata!$B$6:$G$326,6,0),"-"))</f>
        <v>132.8900000000001</v>
      </c>
      <c r="M129" s="97">
        <f>IFERROR(VLOOKUP($B129,expdata!$K$4:$N$322,3,0),"")</f>
        <v>11554506</v>
      </c>
      <c r="N129" s="96">
        <f t="shared" si="14"/>
        <v>86947.896756716014</v>
      </c>
      <c r="O129" s="97"/>
      <c r="P129" s="98">
        <f t="shared" si="15"/>
        <v>3.9900000000000944</v>
      </c>
      <c r="Q129" s="98">
        <f t="shared" si="16"/>
        <v>450641</v>
      </c>
      <c r="R129" s="98">
        <f t="shared" si="17"/>
        <v>804.64617486963107</v>
      </c>
      <c r="S129" s="99">
        <f t="shared" si="18"/>
        <v>9.3407918720819685E-3</v>
      </c>
      <c r="U129" s="70"/>
      <c r="V129" s="8"/>
      <c r="W129" s="14"/>
      <c r="Y129" s="14"/>
      <c r="AE129" s="15"/>
    </row>
    <row r="130" spans="1:31">
      <c r="A130" s="17">
        <v>187</v>
      </c>
      <c r="B130" s="18" t="s">
        <v>344</v>
      </c>
      <c r="C130" s="19" t="s">
        <v>343</v>
      </c>
      <c r="D130" s="100">
        <v>97.9</v>
      </c>
      <c r="E130" s="96">
        <f t="shared" si="10"/>
        <v>8727555.75</v>
      </c>
      <c r="F130" s="96">
        <f t="shared" si="11"/>
        <v>89147.658324821241</v>
      </c>
      <c r="G130" s="97"/>
      <c r="H130" s="101">
        <v>97.600000000000009</v>
      </c>
      <c r="I130" s="96">
        <f t="shared" si="21"/>
        <v>9633350.7200000007</v>
      </c>
      <c r="J130" s="96">
        <f t="shared" si="20"/>
        <v>98702.363934426234</v>
      </c>
      <c r="K130" s="96"/>
      <c r="L130" s="131">
        <f>IF(M130="-","-",IFERROR(VLOOKUP($B130,teacherdata!$B$6:$G$326,6,0),"-"))</f>
        <v>103.67300000000033</v>
      </c>
      <c r="M130" s="97">
        <f>IFERROR(VLOOKUP($B130,expdata!$K$4:$N$322,3,0),"")</f>
        <v>10067235.529999999</v>
      </c>
      <c r="N130" s="96">
        <f t="shared" si="14"/>
        <v>97105.664252022878</v>
      </c>
      <c r="O130" s="97"/>
      <c r="P130" s="98">
        <f t="shared" si="15"/>
        <v>6.0730000000003201</v>
      </c>
      <c r="Q130" s="98">
        <f t="shared" si="16"/>
        <v>433884.80999999866</v>
      </c>
      <c r="R130" s="98">
        <f t="shared" si="17"/>
        <v>-1596.6996824033558</v>
      </c>
      <c r="S130" s="99">
        <f t="shared" si="18"/>
        <v>-1.6176914298264802E-2</v>
      </c>
      <c r="U130" s="70"/>
      <c r="V130" s="8"/>
      <c r="W130" s="14"/>
      <c r="Y130" s="14"/>
      <c r="AE130" s="15"/>
    </row>
    <row r="131" spans="1:31">
      <c r="A131" s="17">
        <v>189</v>
      </c>
      <c r="B131" s="18" t="s">
        <v>346</v>
      </c>
      <c r="C131" s="19" t="s">
        <v>345</v>
      </c>
      <c r="D131" s="100">
        <v>317.5</v>
      </c>
      <c r="E131" s="96">
        <f t="shared" si="10"/>
        <v>27826821.469999999</v>
      </c>
      <c r="F131" s="96">
        <f t="shared" si="11"/>
        <v>87643.532188976373</v>
      </c>
      <c r="G131" s="97"/>
      <c r="H131" s="101">
        <v>319.3</v>
      </c>
      <c r="I131" s="96">
        <f t="shared" si="21"/>
        <v>29732073.620000001</v>
      </c>
      <c r="J131" s="96">
        <f t="shared" si="20"/>
        <v>93116.42223614156</v>
      </c>
      <c r="K131" s="96"/>
      <c r="L131" s="131">
        <f>IF(M131="-","-",IFERROR(VLOOKUP($B131,teacherdata!$B$6:$G$326,6,0),"-"))</f>
        <v>329.38999999999783</v>
      </c>
      <c r="M131" s="97">
        <f>IFERROR(VLOOKUP($B131,expdata!$K$4:$N$322,3,0),"")</f>
        <v>31758157</v>
      </c>
      <c r="N131" s="96">
        <f t="shared" si="14"/>
        <v>96415.061173685332</v>
      </c>
      <c r="O131" s="97"/>
      <c r="P131" s="98">
        <f t="shared" si="15"/>
        <v>10.089999999997815</v>
      </c>
      <c r="Q131" s="98">
        <f t="shared" si="16"/>
        <v>2026083.379999999</v>
      </c>
      <c r="R131" s="98">
        <f t="shared" si="17"/>
        <v>3298.638937543772</v>
      </c>
      <c r="S131" s="99">
        <f t="shared" si="18"/>
        <v>3.5424889169157328E-2</v>
      </c>
      <c r="U131" s="70"/>
      <c r="V131" s="8"/>
      <c r="W131" s="14"/>
      <c r="Y131" s="14"/>
      <c r="AE131" s="15"/>
    </row>
    <row r="132" spans="1:31">
      <c r="A132" s="17">
        <v>191</v>
      </c>
      <c r="B132" s="18" t="s">
        <v>354</v>
      </c>
      <c r="C132" s="19" t="s">
        <v>353</v>
      </c>
      <c r="D132" s="100">
        <v>79.7</v>
      </c>
      <c r="E132" s="96">
        <f t="shared" ref="E132:E195" si="22">IFERROR(VLOOKUP(LEFT($B132, 4), pyexpdata, 2, FALSE), "-")</f>
        <v>5547699</v>
      </c>
      <c r="F132" s="96">
        <f t="shared" si="11"/>
        <v>69607.264742785439</v>
      </c>
      <c r="G132" s="97"/>
      <c r="H132" s="101">
        <v>82.100000000000009</v>
      </c>
      <c r="I132" s="96">
        <f t="shared" ref="I132:I153" si="23">IFERROR(VLOOKUP(LEFT($B132, 4), expdata, 2, FALSE), "-")</f>
        <v>5303886</v>
      </c>
      <c r="J132" s="96">
        <f t="shared" si="20"/>
        <v>64602.752740560289</v>
      </c>
      <c r="K132" s="96"/>
      <c r="L132" s="131">
        <f>IF(M132="-","-",IFERROR(VLOOKUP($B132,teacherdata!$B$6:$G$326,6,0),"-"))</f>
        <v>86.903000000000134</v>
      </c>
      <c r="M132" s="97">
        <f>IFERROR(VLOOKUP($B132,expdata!$K$4:$N$322,3,0),"")</f>
        <v>5737897</v>
      </c>
      <c r="N132" s="96">
        <f t="shared" si="14"/>
        <v>66026.45478291878</v>
      </c>
      <c r="O132" s="97"/>
      <c r="P132" s="98">
        <f t="shared" si="15"/>
        <v>4.8030000000001252</v>
      </c>
      <c r="Q132" s="98">
        <f t="shared" si="16"/>
        <v>434011</v>
      </c>
      <c r="R132" s="98">
        <f t="shared" si="17"/>
        <v>1423.7020423584909</v>
      </c>
      <c r="S132" s="99">
        <f t="shared" si="18"/>
        <v>2.2037792229627883E-2</v>
      </c>
      <c r="U132" s="70"/>
      <c r="V132" s="8"/>
      <c r="W132" s="14"/>
      <c r="Y132" s="14"/>
      <c r="AE132" s="15"/>
    </row>
    <row r="133" spans="1:31">
      <c r="A133" s="17">
        <v>196</v>
      </c>
      <c r="B133" s="18" t="s">
        <v>360</v>
      </c>
      <c r="C133" s="19" t="s">
        <v>359</v>
      </c>
      <c r="D133" s="100">
        <v>11.4</v>
      </c>
      <c r="E133" s="96">
        <f t="shared" si="22"/>
        <v>752143</v>
      </c>
      <c r="F133" s="96">
        <f t="shared" ref="F133:F196" si="24">IFERROR(E133/D133,"-")</f>
        <v>65977.456140350871</v>
      </c>
      <c r="G133" s="97"/>
      <c r="H133" s="101">
        <v>11.1</v>
      </c>
      <c r="I133" s="96">
        <f t="shared" si="23"/>
        <v>739925</v>
      </c>
      <c r="J133" s="96">
        <f t="shared" ref="J133:J153" si="25">IFERROR(I133/H133,"-")</f>
        <v>66659.909909909911</v>
      </c>
      <c r="K133" s="96"/>
      <c r="L133" s="131">
        <f>IF(M133="-","-",IFERROR(VLOOKUP($B133,teacherdata!$B$6:$G$326,6,0),"-"))</f>
        <v>10.720000000000006</v>
      </c>
      <c r="M133" s="97">
        <f>IFERROR(VLOOKUP($B133,expdata!$K$4:$N$322,3,0),"")</f>
        <v>773891</v>
      </c>
      <c r="N133" s="96">
        <f t="shared" ref="N133:N196" si="26">IFERROR(M133/L133,"-")</f>
        <v>72191.324626865637</v>
      </c>
      <c r="O133" s="97"/>
      <c r="P133" s="98">
        <f t="shared" ref="P133:P196" si="27">IFERROR(L133-H133,"-")</f>
        <v>-0.37999999999999368</v>
      </c>
      <c r="Q133" s="98">
        <f t="shared" ref="Q133:Q196" si="28">IFERROR(M133-I133,"-")</f>
        <v>33966</v>
      </c>
      <c r="R133" s="98">
        <f t="shared" ref="R133:R196" si="29">IFERROR(N133-J133,"-")</f>
        <v>5531.4147169557255</v>
      </c>
      <c r="S133" s="99">
        <f t="shared" ref="S133:S196" si="30">IF(J133=0,"",IFERROR(R133/J133,"-"))</f>
        <v>8.2979630852057368E-2</v>
      </c>
      <c r="U133" s="70"/>
      <c r="V133" s="8"/>
      <c r="W133" s="14"/>
      <c r="Y133" s="14"/>
      <c r="AE133" s="15"/>
    </row>
    <row r="134" spans="1:31">
      <c r="A134" s="17">
        <v>197</v>
      </c>
      <c r="B134" s="18" t="s">
        <v>362</v>
      </c>
      <c r="C134" s="19" t="s">
        <v>361</v>
      </c>
      <c r="D134" s="100">
        <v>154.30000000000001</v>
      </c>
      <c r="E134" s="96">
        <f t="shared" si="22"/>
        <v>14557960</v>
      </c>
      <c r="F134" s="96">
        <f t="shared" si="24"/>
        <v>94348.41218405703</v>
      </c>
      <c r="G134" s="97"/>
      <c r="H134" s="101">
        <v>157.4</v>
      </c>
      <c r="I134" s="96">
        <f t="shared" si="23"/>
        <v>15057017</v>
      </c>
      <c r="J134" s="96">
        <f t="shared" si="25"/>
        <v>95660.844980940281</v>
      </c>
      <c r="K134" s="96"/>
      <c r="L134" s="131">
        <f>IF(M134="-","-",IFERROR(VLOOKUP($B134,teacherdata!$B$6:$G$326,6,0),"-"))</f>
        <v>160.91299999999967</v>
      </c>
      <c r="M134" s="97">
        <f>IFERROR(VLOOKUP($B134,expdata!$K$4:$N$322,3,0),"")</f>
        <v>15359956.5</v>
      </c>
      <c r="N134" s="96">
        <f t="shared" si="26"/>
        <v>95455.037815465694</v>
      </c>
      <c r="O134" s="97"/>
      <c r="P134" s="98">
        <f t="shared" si="27"/>
        <v>3.5129999999996642</v>
      </c>
      <c r="Q134" s="98">
        <f t="shared" si="28"/>
        <v>302939.5</v>
      </c>
      <c r="R134" s="98">
        <f t="shared" si="29"/>
        <v>-205.80716547458724</v>
      </c>
      <c r="S134" s="99">
        <f t="shared" si="30"/>
        <v>-2.1514253351576896E-3</v>
      </c>
      <c r="U134" s="70"/>
      <c r="V134" s="8"/>
      <c r="W134" s="14"/>
      <c r="Y134" s="14"/>
      <c r="AE134" s="15"/>
    </row>
    <row r="135" spans="1:31">
      <c r="A135" s="17">
        <v>198</v>
      </c>
      <c r="B135" s="18" t="s">
        <v>370</v>
      </c>
      <c r="C135" s="19" t="s">
        <v>369</v>
      </c>
      <c r="D135" s="100">
        <v>436.8</v>
      </c>
      <c r="E135" s="96">
        <f t="shared" si="22"/>
        <v>36870304.549999997</v>
      </c>
      <c r="F135" s="96">
        <f t="shared" si="24"/>
        <v>84410.037889194136</v>
      </c>
      <c r="G135" s="97"/>
      <c r="H135" s="101">
        <v>444.90000000000003</v>
      </c>
      <c r="I135" s="96">
        <f t="shared" si="23"/>
        <v>39987606.390000001</v>
      </c>
      <c r="J135" s="96">
        <f t="shared" si="25"/>
        <v>89879.987390424809</v>
      </c>
      <c r="K135" s="96"/>
      <c r="L135" s="131">
        <f>IF(M135="-","-",IFERROR(VLOOKUP($B135,teacherdata!$B$6:$G$326,6,0),"-"))</f>
        <v>454.92599999999931</v>
      </c>
      <c r="M135" s="97">
        <f>IFERROR(VLOOKUP($B135,expdata!$K$4:$N$322,3,0),"")</f>
        <v>42746933.479999997</v>
      </c>
      <c r="N135" s="96">
        <f t="shared" si="26"/>
        <v>93964.586504178835</v>
      </c>
      <c r="O135" s="97"/>
      <c r="P135" s="98">
        <f t="shared" si="27"/>
        <v>10.025999999999271</v>
      </c>
      <c r="Q135" s="98">
        <f t="shared" si="28"/>
        <v>2759327.0899999961</v>
      </c>
      <c r="R135" s="98">
        <f t="shared" si="29"/>
        <v>4084.5991137540259</v>
      </c>
      <c r="S135" s="99">
        <f t="shared" si="30"/>
        <v>4.5445034343531414E-2</v>
      </c>
      <c r="U135" s="70"/>
      <c r="V135" s="8"/>
      <c r="W135" s="14"/>
      <c r="Y135" s="14"/>
      <c r="AE135" s="15"/>
    </row>
    <row r="136" spans="1:31">
      <c r="A136" s="17">
        <v>199</v>
      </c>
      <c r="B136" s="18" t="s">
        <v>374</v>
      </c>
      <c r="C136" s="19" t="s">
        <v>373</v>
      </c>
      <c r="D136" s="100">
        <v>421.4</v>
      </c>
      <c r="E136" s="96">
        <f t="shared" si="22"/>
        <v>41460598.549999997</v>
      </c>
      <c r="F136" s="96">
        <f t="shared" si="24"/>
        <v>98387.751661129572</v>
      </c>
      <c r="G136" s="97"/>
      <c r="H136" s="101">
        <v>438.3</v>
      </c>
      <c r="I136" s="96">
        <f t="shared" si="23"/>
        <v>42951828.590000004</v>
      </c>
      <c r="J136" s="96">
        <f t="shared" si="25"/>
        <v>97996.414761578839</v>
      </c>
      <c r="K136" s="96"/>
      <c r="L136" s="131">
        <f>IF(M136="-","-",IFERROR(VLOOKUP($B136,teacherdata!$B$6:$G$326,6,0),"-"))</f>
        <v>451.25699999999739</v>
      </c>
      <c r="M136" s="97">
        <f>IFERROR(VLOOKUP($B136,expdata!$K$4:$N$322,3,0),"")</f>
        <v>43770181.159999996</v>
      </c>
      <c r="N136" s="96">
        <f t="shared" si="26"/>
        <v>96996.126730444623</v>
      </c>
      <c r="O136" s="97"/>
      <c r="P136" s="98">
        <f t="shared" si="27"/>
        <v>12.956999999997379</v>
      </c>
      <c r="Q136" s="98">
        <f t="shared" si="28"/>
        <v>818352.56999999285</v>
      </c>
      <c r="R136" s="98">
        <f t="shared" si="29"/>
        <v>-1000.288031134216</v>
      </c>
      <c r="S136" s="99">
        <f t="shared" si="30"/>
        <v>-1.020739415383588E-2</v>
      </c>
      <c r="U136" s="70"/>
      <c r="V136" s="8"/>
      <c r="W136" s="14"/>
      <c r="Y136" s="14"/>
      <c r="AE136" s="15"/>
    </row>
    <row r="137" spans="1:31">
      <c r="A137" s="17">
        <v>201</v>
      </c>
      <c r="B137" s="18" t="s">
        <v>376</v>
      </c>
      <c r="C137" s="19" t="s">
        <v>375</v>
      </c>
      <c r="D137" s="100">
        <v>991.2</v>
      </c>
      <c r="E137" s="96">
        <f t="shared" si="22"/>
        <v>77632756.789999992</v>
      </c>
      <c r="F137" s="96">
        <f t="shared" si="24"/>
        <v>78321.990304681181</v>
      </c>
      <c r="G137" s="97"/>
      <c r="H137" s="101">
        <v>1037.4000000000001</v>
      </c>
      <c r="I137" s="96">
        <f t="shared" si="23"/>
        <v>83816389</v>
      </c>
      <c r="J137" s="96">
        <f t="shared" si="25"/>
        <v>80794.668401773655</v>
      </c>
      <c r="K137" s="96"/>
      <c r="L137" s="131">
        <f>IF(M137="-","-",IFERROR(VLOOKUP($B137,teacherdata!$B$6:$G$326,6,0),"-"))</f>
        <v>1097.3550000000268</v>
      </c>
      <c r="M137" s="97">
        <f>IFERROR(VLOOKUP($B137,expdata!$K$4:$N$322,3,0),"")</f>
        <v>87458845</v>
      </c>
      <c r="N137" s="96">
        <f t="shared" si="26"/>
        <v>79699.682418176308</v>
      </c>
      <c r="O137" s="97"/>
      <c r="P137" s="98">
        <f t="shared" si="27"/>
        <v>59.955000000026757</v>
      </c>
      <c r="Q137" s="98">
        <f t="shared" si="28"/>
        <v>3642456</v>
      </c>
      <c r="R137" s="98">
        <f t="shared" si="29"/>
        <v>-1094.9859835973475</v>
      </c>
      <c r="S137" s="99">
        <f t="shared" si="30"/>
        <v>-1.3552701004380998E-2</v>
      </c>
      <c r="U137" s="70"/>
      <c r="V137" s="8"/>
      <c r="W137" s="14"/>
      <c r="Y137" s="14"/>
      <c r="AE137" s="15"/>
    </row>
    <row r="138" spans="1:31">
      <c r="A138" s="17">
        <v>204</v>
      </c>
      <c r="B138" s="18" t="s">
        <v>380</v>
      </c>
      <c r="C138" s="19" t="s">
        <v>379</v>
      </c>
      <c r="D138" s="100">
        <v>190.7</v>
      </c>
      <c r="E138" s="96">
        <f t="shared" si="22"/>
        <v>17075239.039999999</v>
      </c>
      <c r="F138" s="96">
        <f t="shared" si="24"/>
        <v>89539.795700052433</v>
      </c>
      <c r="G138" s="97"/>
      <c r="H138" s="101">
        <v>202.5</v>
      </c>
      <c r="I138" s="96">
        <f t="shared" si="23"/>
        <v>18746020.27217</v>
      </c>
      <c r="J138" s="96">
        <f t="shared" si="25"/>
        <v>92572.939615654323</v>
      </c>
      <c r="K138" s="96"/>
      <c r="L138" s="131">
        <f>IF(M138="-","-",IFERROR(VLOOKUP($B138,teacherdata!$B$6:$G$326,6,0),"-"))</f>
        <v>216.43499999999776</v>
      </c>
      <c r="M138" s="97">
        <f>IFERROR(VLOOKUP($B138,expdata!$K$4:$N$322,3,0),"")</f>
        <v>19647173.24924</v>
      </c>
      <c r="N138" s="96">
        <f t="shared" si="26"/>
        <v>90776.321986925424</v>
      </c>
      <c r="O138" s="97"/>
      <c r="P138" s="98">
        <f t="shared" si="27"/>
        <v>13.934999999997757</v>
      </c>
      <c r="Q138" s="98">
        <f t="shared" si="28"/>
        <v>901152.97707000002</v>
      </c>
      <c r="R138" s="98">
        <f t="shared" si="29"/>
        <v>-1796.6176287288981</v>
      </c>
      <c r="S138" s="99">
        <f t="shared" si="30"/>
        <v>-1.9407589692928856E-2</v>
      </c>
      <c r="U138" s="70"/>
      <c r="V138" s="8"/>
      <c r="W138" s="14"/>
      <c r="Y138" s="14"/>
      <c r="AE138" s="15"/>
    </row>
    <row r="139" spans="1:31">
      <c r="A139" s="17">
        <v>207</v>
      </c>
      <c r="B139" s="18" t="s">
        <v>382</v>
      </c>
      <c r="C139" s="19" t="s">
        <v>381</v>
      </c>
      <c r="D139" s="100">
        <v>1091</v>
      </c>
      <c r="E139" s="96">
        <f t="shared" si="22"/>
        <v>101497172</v>
      </c>
      <c r="F139" s="96">
        <f t="shared" si="24"/>
        <v>93031.321723189729</v>
      </c>
      <c r="G139" s="97"/>
      <c r="H139" s="101">
        <v>1108.7</v>
      </c>
      <c r="I139" s="96">
        <f t="shared" si="23"/>
        <v>107332739</v>
      </c>
      <c r="J139" s="96">
        <f t="shared" si="25"/>
        <v>96809.5418057184</v>
      </c>
      <c r="K139" s="96"/>
      <c r="L139" s="131">
        <f>IF(M139="-","-",IFERROR(VLOOKUP($B139,teacherdata!$B$6:$G$326,6,0),"-"))</f>
        <v>1091.4440000000145</v>
      </c>
      <c r="M139" s="97">
        <f>IFERROR(VLOOKUP($B139,expdata!$K$4:$N$322,3,0),"")</f>
        <v>108370281</v>
      </c>
      <c r="N139" s="96">
        <f t="shared" si="26"/>
        <v>99290.738691127131</v>
      </c>
      <c r="O139" s="97"/>
      <c r="P139" s="98">
        <f t="shared" si="27"/>
        <v>-17.255999999985534</v>
      </c>
      <c r="Q139" s="98">
        <f t="shared" si="28"/>
        <v>1037542</v>
      </c>
      <c r="R139" s="98">
        <f t="shared" si="29"/>
        <v>2481.1968854087318</v>
      </c>
      <c r="S139" s="99">
        <f t="shared" si="30"/>
        <v>2.562967285175366E-2</v>
      </c>
      <c r="U139" s="70"/>
      <c r="V139" s="8"/>
      <c r="W139" s="14"/>
      <c r="Y139" s="14"/>
      <c r="AE139" s="15"/>
    </row>
    <row r="140" spans="1:31">
      <c r="A140" s="17">
        <v>208</v>
      </c>
      <c r="B140" s="18" t="s">
        <v>384</v>
      </c>
      <c r="C140" s="19" t="s">
        <v>383</v>
      </c>
      <c r="D140" s="100">
        <v>80.2</v>
      </c>
      <c r="E140" s="96">
        <f t="shared" si="22"/>
        <v>7276225</v>
      </c>
      <c r="F140" s="96">
        <f t="shared" si="24"/>
        <v>90725.997506234417</v>
      </c>
      <c r="G140" s="97"/>
      <c r="H140" s="101">
        <v>84.3</v>
      </c>
      <c r="I140" s="96">
        <f t="shared" si="23"/>
        <v>7681653</v>
      </c>
      <c r="J140" s="96">
        <f t="shared" si="25"/>
        <v>91122.811387900365</v>
      </c>
      <c r="K140" s="96"/>
      <c r="L140" s="131">
        <f>IF(M140="-","-",IFERROR(VLOOKUP($B140,teacherdata!$B$6:$G$326,6,0),"-"))</f>
        <v>85.799999999999969</v>
      </c>
      <c r="M140" s="97">
        <f>IFERROR(VLOOKUP($B140,expdata!$K$4:$N$322,3,0),"")</f>
        <v>7997151</v>
      </c>
      <c r="N140" s="96">
        <f t="shared" si="26"/>
        <v>93206.88811188814</v>
      </c>
      <c r="O140" s="97"/>
      <c r="P140" s="98">
        <f t="shared" si="27"/>
        <v>1.4999999999999716</v>
      </c>
      <c r="Q140" s="98">
        <f t="shared" si="28"/>
        <v>315498</v>
      </c>
      <c r="R140" s="98">
        <f t="shared" si="29"/>
        <v>2084.076723987775</v>
      </c>
      <c r="S140" s="99">
        <f t="shared" si="30"/>
        <v>2.2871075773947275E-2</v>
      </c>
      <c r="U140" s="70"/>
      <c r="V140" s="8"/>
      <c r="W140" s="14"/>
      <c r="Y140" s="14"/>
      <c r="AE140" s="15"/>
    </row>
    <row r="141" spans="1:31">
      <c r="A141" s="17">
        <v>209</v>
      </c>
      <c r="B141" s="18" t="s">
        <v>388</v>
      </c>
      <c r="C141" s="19" t="s">
        <v>387</v>
      </c>
      <c r="D141" s="100">
        <v>121.5</v>
      </c>
      <c r="E141" s="96">
        <f t="shared" si="22"/>
        <v>8213202</v>
      </c>
      <c r="F141" s="96">
        <f t="shared" si="24"/>
        <v>67598.370370370365</v>
      </c>
      <c r="G141" s="97"/>
      <c r="H141" s="101">
        <v>121.10000000000001</v>
      </c>
      <c r="I141" s="96">
        <f t="shared" si="23"/>
        <v>8545455.4499999993</v>
      </c>
      <c r="J141" s="96">
        <f t="shared" si="25"/>
        <v>70565.2803468208</v>
      </c>
      <c r="K141" s="96"/>
      <c r="L141" s="131">
        <f>IF(M141="-","-",IFERROR(VLOOKUP($B141,teacherdata!$B$6:$G$326,6,0),"-"))</f>
        <v>128.22200000000009</v>
      </c>
      <c r="M141" s="97">
        <f>IFERROR(VLOOKUP($B141,expdata!$K$4:$N$322,3,0),"")</f>
        <v>8770139.629999999</v>
      </c>
      <c r="N141" s="96">
        <f t="shared" si="26"/>
        <v>68398.087925628934</v>
      </c>
      <c r="O141" s="97"/>
      <c r="P141" s="98">
        <f t="shared" si="27"/>
        <v>7.1220000000000852</v>
      </c>
      <c r="Q141" s="98">
        <f t="shared" si="28"/>
        <v>224684.1799999997</v>
      </c>
      <c r="R141" s="98">
        <f t="shared" si="29"/>
        <v>-2167.1924211918667</v>
      </c>
      <c r="S141" s="99">
        <f t="shared" si="30"/>
        <v>-3.0711879986026386E-2</v>
      </c>
      <c r="U141" s="70"/>
      <c r="V141" s="8"/>
      <c r="W141" s="14"/>
      <c r="Y141" s="14"/>
      <c r="AE141" s="15"/>
    </row>
    <row r="142" spans="1:31">
      <c r="A142" s="17">
        <v>210</v>
      </c>
      <c r="B142" s="18" t="s">
        <v>400</v>
      </c>
      <c r="C142" s="19" t="s">
        <v>399</v>
      </c>
      <c r="D142" s="100">
        <v>234.3</v>
      </c>
      <c r="E142" s="96">
        <f t="shared" si="22"/>
        <v>16543203.870000001</v>
      </c>
      <c r="F142" s="96">
        <f t="shared" si="24"/>
        <v>70606.930729833548</v>
      </c>
      <c r="G142" s="97"/>
      <c r="H142" s="101">
        <v>232.5</v>
      </c>
      <c r="I142" s="96">
        <f t="shared" si="23"/>
        <v>17253170</v>
      </c>
      <c r="J142" s="96">
        <f t="shared" si="25"/>
        <v>74207.182795698929</v>
      </c>
      <c r="K142" s="96"/>
      <c r="L142" s="131">
        <f>IF(M142="-","-",IFERROR(VLOOKUP($B142,teacherdata!$B$6:$G$326,6,0),"-"))</f>
        <v>239.90199999999899</v>
      </c>
      <c r="M142" s="97">
        <f>IFERROR(VLOOKUP($B142,expdata!$K$4:$N$322,3,0),"")</f>
        <v>18520903</v>
      </c>
      <c r="N142" s="96">
        <f t="shared" si="26"/>
        <v>77201.953297596847</v>
      </c>
      <c r="O142" s="97"/>
      <c r="P142" s="98">
        <f t="shared" si="27"/>
        <v>7.4019999999989921</v>
      </c>
      <c r="Q142" s="98">
        <f t="shared" si="28"/>
        <v>1267733</v>
      </c>
      <c r="R142" s="98">
        <f t="shared" si="29"/>
        <v>2994.7705018979177</v>
      </c>
      <c r="S142" s="99">
        <f t="shared" si="30"/>
        <v>4.0356881760932384E-2</v>
      </c>
      <c r="U142" s="70"/>
      <c r="V142" s="8"/>
      <c r="W142" s="14"/>
      <c r="Y142" s="14"/>
      <c r="AE142" s="15"/>
    </row>
    <row r="143" spans="1:31">
      <c r="A143" s="17">
        <v>211</v>
      </c>
      <c r="B143" s="18" t="s">
        <v>390</v>
      </c>
      <c r="C143" s="19" t="s">
        <v>389</v>
      </c>
      <c r="D143" s="100">
        <v>322.60000000000002</v>
      </c>
      <c r="E143" s="96">
        <f t="shared" si="22"/>
        <v>26858406</v>
      </c>
      <c r="F143" s="96">
        <f t="shared" si="24"/>
        <v>83256.063236205824</v>
      </c>
      <c r="G143" s="97"/>
      <c r="H143" s="101">
        <v>327.60000000000002</v>
      </c>
      <c r="I143" s="96">
        <f t="shared" si="23"/>
        <v>29180607.91</v>
      </c>
      <c r="J143" s="96">
        <f t="shared" si="25"/>
        <v>89073.894719169708</v>
      </c>
      <c r="K143" s="96"/>
      <c r="L143" s="131">
        <f>IF(M143="-","-",IFERROR(VLOOKUP($B143,teacherdata!$B$6:$G$326,6,0),"-"))</f>
        <v>337.99299999999579</v>
      </c>
      <c r="M143" s="97">
        <f>IFERROR(VLOOKUP($B143,expdata!$K$4:$N$322,3,0),"")</f>
        <v>30594975</v>
      </c>
      <c r="N143" s="96">
        <f t="shared" si="26"/>
        <v>90519.552180075858</v>
      </c>
      <c r="O143" s="97"/>
      <c r="P143" s="98">
        <f t="shared" si="27"/>
        <v>10.392999999995766</v>
      </c>
      <c r="Q143" s="98">
        <f t="shared" si="28"/>
        <v>1414367.0899999999</v>
      </c>
      <c r="R143" s="98">
        <f t="shared" si="29"/>
        <v>1445.6574609061499</v>
      </c>
      <c r="S143" s="99">
        <f t="shared" si="30"/>
        <v>1.6229866960055898E-2</v>
      </c>
      <c r="U143" s="70"/>
      <c r="V143" s="8"/>
      <c r="W143" s="14"/>
      <c r="Y143" s="14"/>
      <c r="AE143" s="15"/>
    </row>
    <row r="144" spans="1:31">
      <c r="A144" s="17">
        <v>212</v>
      </c>
      <c r="B144" s="18" t="s">
        <v>392</v>
      </c>
      <c r="C144" s="19" t="s">
        <v>391</v>
      </c>
      <c r="D144" s="100">
        <v>291.7</v>
      </c>
      <c r="E144" s="96">
        <f t="shared" si="22"/>
        <v>24304325</v>
      </c>
      <c r="F144" s="96">
        <f t="shared" si="24"/>
        <v>83319.592046623249</v>
      </c>
      <c r="G144" s="97"/>
      <c r="H144" s="101">
        <v>287.60000000000002</v>
      </c>
      <c r="I144" s="96">
        <f t="shared" si="23"/>
        <v>25789043</v>
      </c>
      <c r="J144" s="96">
        <f t="shared" si="25"/>
        <v>89669.829624478429</v>
      </c>
      <c r="K144" s="96"/>
      <c r="L144" s="131">
        <f>IF(M144="-","-",IFERROR(VLOOKUP($B144,teacherdata!$B$6:$G$326,6,0),"-"))</f>
        <v>302.53899999999675</v>
      </c>
      <c r="M144" s="97">
        <f>IFERROR(VLOOKUP($B144,expdata!$K$4:$N$322,3,0),"")</f>
        <v>26997422</v>
      </c>
      <c r="N144" s="96">
        <f t="shared" si="26"/>
        <v>89236.171204374608</v>
      </c>
      <c r="O144" s="97"/>
      <c r="P144" s="98">
        <f t="shared" si="27"/>
        <v>14.938999999996724</v>
      </c>
      <c r="Q144" s="98">
        <f t="shared" si="28"/>
        <v>1208379</v>
      </c>
      <c r="R144" s="98">
        <f t="shared" si="29"/>
        <v>-433.65842010382039</v>
      </c>
      <c r="S144" s="99">
        <f t="shared" si="30"/>
        <v>-4.8361686636397777E-3</v>
      </c>
      <c r="U144" s="70"/>
      <c r="V144" s="8"/>
      <c r="W144" s="14"/>
      <c r="Y144" s="14"/>
      <c r="AE144" s="15"/>
    </row>
    <row r="145" spans="1:31">
      <c r="A145" s="17">
        <v>213</v>
      </c>
      <c r="B145" s="18" t="s">
        <v>406</v>
      </c>
      <c r="C145" s="19" t="s">
        <v>405</v>
      </c>
      <c r="D145" s="100">
        <v>138</v>
      </c>
      <c r="E145" s="96">
        <f t="shared" si="22"/>
        <v>13441155.43</v>
      </c>
      <c r="F145" s="96">
        <f t="shared" si="24"/>
        <v>97399.677028985505</v>
      </c>
      <c r="G145" s="97"/>
      <c r="H145" s="101">
        <v>131.19999999999999</v>
      </c>
      <c r="I145" s="96">
        <f t="shared" si="23"/>
        <v>13555976.73</v>
      </c>
      <c r="J145" s="96">
        <f t="shared" si="25"/>
        <v>103322.99336890245</v>
      </c>
      <c r="K145" s="96"/>
      <c r="L145" s="131">
        <f>IF(M145="-","-",IFERROR(VLOOKUP($B145,teacherdata!$B$6:$G$326,6,0),"-"))</f>
        <v>136.70500000000058</v>
      </c>
      <c r="M145" s="97">
        <f>IFERROR(VLOOKUP($B145,expdata!$K$4:$N$322,3,0),"")</f>
        <v>13837637</v>
      </c>
      <c r="N145" s="96">
        <f t="shared" si="26"/>
        <v>101222.61073113595</v>
      </c>
      <c r="O145" s="97"/>
      <c r="P145" s="98">
        <f t="shared" si="27"/>
        <v>5.5050000000005923</v>
      </c>
      <c r="Q145" s="98">
        <f t="shared" si="28"/>
        <v>281660.26999999955</v>
      </c>
      <c r="R145" s="98">
        <f t="shared" si="29"/>
        <v>-2100.3826377664955</v>
      </c>
      <c r="S145" s="99">
        <f t="shared" si="30"/>
        <v>-2.0328317727568435E-2</v>
      </c>
      <c r="U145" s="70"/>
      <c r="V145" s="8"/>
      <c r="W145" s="14"/>
      <c r="Y145" s="14"/>
      <c r="AE145" s="15"/>
    </row>
    <row r="146" spans="1:31">
      <c r="A146" s="17">
        <v>214</v>
      </c>
      <c r="B146" s="18" t="s">
        <v>408</v>
      </c>
      <c r="C146" s="19" t="s">
        <v>407</v>
      </c>
      <c r="D146" s="100">
        <v>163.4</v>
      </c>
      <c r="E146" s="96">
        <f t="shared" si="22"/>
        <v>12531201.120000001</v>
      </c>
      <c r="F146" s="96">
        <f t="shared" si="24"/>
        <v>76690.337331701347</v>
      </c>
      <c r="G146" s="97"/>
      <c r="H146" s="101">
        <v>168.8</v>
      </c>
      <c r="I146" s="96">
        <f t="shared" si="23"/>
        <v>12948901.109999999</v>
      </c>
      <c r="J146" s="96">
        <f t="shared" si="25"/>
        <v>76711.499466824636</v>
      </c>
      <c r="K146" s="96"/>
      <c r="L146" s="131">
        <f>IF(M146="-","-",IFERROR(VLOOKUP($B146,teacherdata!$B$6:$G$326,6,0),"-"))</f>
        <v>153.17199999999997</v>
      </c>
      <c r="M146" s="97">
        <f>IFERROR(VLOOKUP($B146,expdata!$K$4:$N$322,3,0),"")</f>
        <v>12962849.029999999</v>
      </c>
      <c r="N146" s="96">
        <f t="shared" si="26"/>
        <v>84629.364570548161</v>
      </c>
      <c r="O146" s="97"/>
      <c r="P146" s="98">
        <f t="shared" si="27"/>
        <v>-15.628000000000043</v>
      </c>
      <c r="Q146" s="98">
        <f t="shared" si="28"/>
        <v>13947.919999999925</v>
      </c>
      <c r="R146" s="98">
        <f t="shared" si="29"/>
        <v>7917.865103723525</v>
      </c>
      <c r="S146" s="99">
        <f t="shared" si="30"/>
        <v>0.10321614306532696</v>
      </c>
      <c r="U146" s="70"/>
      <c r="V146" s="8"/>
      <c r="W146" s="14"/>
      <c r="Y146" s="14"/>
      <c r="AE146" s="15"/>
    </row>
    <row r="147" spans="1:31">
      <c r="A147" s="17">
        <v>215</v>
      </c>
      <c r="B147" s="18" t="s">
        <v>394</v>
      </c>
      <c r="C147" s="19" t="s">
        <v>393</v>
      </c>
      <c r="D147" s="100">
        <v>41.2</v>
      </c>
      <c r="E147" s="96">
        <f t="shared" si="22"/>
        <v>3563556</v>
      </c>
      <c r="F147" s="96">
        <f t="shared" si="24"/>
        <v>86494.077669902908</v>
      </c>
      <c r="G147" s="97"/>
      <c r="H147" s="101">
        <v>43.1</v>
      </c>
      <c r="I147" s="96">
        <f t="shared" si="23"/>
        <v>3116252</v>
      </c>
      <c r="J147" s="96">
        <f t="shared" si="25"/>
        <v>72302.830626450115</v>
      </c>
      <c r="K147" s="96"/>
      <c r="L147" s="131">
        <f>IF(M147="-","-",IFERROR(VLOOKUP($B147,teacherdata!$B$6:$G$326,6,0),"-"))</f>
        <v>38.516999999999967</v>
      </c>
      <c r="M147" s="97">
        <f>IFERROR(VLOOKUP($B147,expdata!$K$4:$N$322,3,0),"")</f>
        <v>3371710.4799999995</v>
      </c>
      <c r="N147" s="96">
        <f t="shared" si="26"/>
        <v>87538.242334553637</v>
      </c>
      <c r="O147" s="97"/>
      <c r="P147" s="98">
        <f t="shared" si="27"/>
        <v>-4.5830000000000339</v>
      </c>
      <c r="Q147" s="98">
        <f t="shared" si="28"/>
        <v>255458.47999999952</v>
      </c>
      <c r="R147" s="98">
        <f t="shared" si="29"/>
        <v>15235.411708103522</v>
      </c>
      <c r="S147" s="99">
        <f t="shared" si="30"/>
        <v>0.21071667009576306</v>
      </c>
      <c r="U147" s="70"/>
      <c r="V147" s="8"/>
      <c r="W147" s="14"/>
      <c r="Y147" s="14"/>
      <c r="AE147" s="15"/>
    </row>
    <row r="148" spans="1:31">
      <c r="A148" s="17">
        <v>217</v>
      </c>
      <c r="B148" s="18" t="s">
        <v>398</v>
      </c>
      <c r="C148" s="19" t="s">
        <v>397</v>
      </c>
      <c r="D148" s="100">
        <v>211.1</v>
      </c>
      <c r="E148" s="96">
        <f t="shared" si="22"/>
        <v>17743086.509999998</v>
      </c>
      <c r="F148" s="96">
        <f t="shared" si="24"/>
        <v>84050.622974893413</v>
      </c>
      <c r="G148" s="97"/>
      <c r="H148" s="101">
        <v>206.20000000000002</v>
      </c>
      <c r="I148" s="96">
        <f t="shared" si="23"/>
        <v>18409091.75</v>
      </c>
      <c r="J148" s="96">
        <f t="shared" si="25"/>
        <v>89277.845538312307</v>
      </c>
      <c r="K148" s="96"/>
      <c r="L148" s="131">
        <f>IF(M148="-","-",IFERROR(VLOOKUP($B148,teacherdata!$B$6:$G$326,6,0),"-"))</f>
        <v>212.05499999999844</v>
      </c>
      <c r="M148" s="97">
        <f>IFERROR(VLOOKUP($B148,expdata!$K$4:$N$322,3,0),"")</f>
        <v>19225975.149999999</v>
      </c>
      <c r="N148" s="96">
        <f t="shared" si="26"/>
        <v>90665.040437622971</v>
      </c>
      <c r="O148" s="97"/>
      <c r="P148" s="98">
        <f t="shared" si="27"/>
        <v>5.8549999999984266</v>
      </c>
      <c r="Q148" s="98">
        <f t="shared" si="28"/>
        <v>816883.39999999851</v>
      </c>
      <c r="R148" s="98">
        <f t="shared" si="29"/>
        <v>1387.1948993106635</v>
      </c>
      <c r="S148" s="99">
        <f t="shared" si="30"/>
        <v>1.5537952231557477E-2</v>
      </c>
      <c r="U148" s="70"/>
      <c r="V148" s="8"/>
      <c r="W148" s="14"/>
      <c r="Y148" s="14"/>
      <c r="AE148" s="15"/>
    </row>
    <row r="149" spans="1:31">
      <c r="A149" s="17">
        <v>218</v>
      </c>
      <c r="B149" s="18" t="s">
        <v>414</v>
      </c>
      <c r="C149" s="19" t="s">
        <v>413</v>
      </c>
      <c r="D149" s="100">
        <v>184.8</v>
      </c>
      <c r="E149" s="96">
        <f t="shared" si="22"/>
        <v>15880112.82</v>
      </c>
      <c r="F149" s="96">
        <f t="shared" si="24"/>
        <v>85931.346428571429</v>
      </c>
      <c r="G149" s="97"/>
      <c r="H149" s="101">
        <v>190.4</v>
      </c>
      <c r="I149" s="96">
        <f t="shared" si="23"/>
        <v>16277968.440000001</v>
      </c>
      <c r="J149" s="96">
        <f t="shared" si="25"/>
        <v>85493.531722689077</v>
      </c>
      <c r="K149" s="96"/>
      <c r="L149" s="131">
        <f>IF(M149="-","-",IFERROR(VLOOKUP($B149,teacherdata!$B$6:$G$326,6,0),"-"))</f>
        <v>205.62399999999923</v>
      </c>
      <c r="M149" s="97">
        <f>IFERROR(VLOOKUP($B149,expdata!$K$4:$N$322,3,0),"")</f>
        <v>17993892.559999999</v>
      </c>
      <c r="N149" s="96">
        <f t="shared" si="26"/>
        <v>87508.717659417511</v>
      </c>
      <c r="O149" s="97"/>
      <c r="P149" s="98">
        <f t="shared" si="27"/>
        <v>15.223999999999222</v>
      </c>
      <c r="Q149" s="98">
        <f t="shared" si="28"/>
        <v>1715924.1199999973</v>
      </c>
      <c r="R149" s="98">
        <f t="shared" si="29"/>
        <v>2015.1859367284342</v>
      </c>
      <c r="S149" s="99">
        <f t="shared" si="30"/>
        <v>2.3571209378330373E-2</v>
      </c>
      <c r="U149" s="70"/>
      <c r="V149" s="8"/>
      <c r="W149" s="14"/>
      <c r="Y149" s="14"/>
      <c r="AE149" s="15"/>
    </row>
    <row r="150" spans="1:31">
      <c r="A150" s="17">
        <v>219</v>
      </c>
      <c r="B150" s="18" t="s">
        <v>416</v>
      </c>
      <c r="C150" s="19" t="s">
        <v>415</v>
      </c>
      <c r="D150" s="100">
        <v>160.80000000000001</v>
      </c>
      <c r="E150" s="96">
        <f t="shared" si="22"/>
        <v>14816123.899999999</v>
      </c>
      <c r="F150" s="96">
        <f t="shared" si="24"/>
        <v>92140.074004975104</v>
      </c>
      <c r="G150" s="97"/>
      <c r="H150" s="101">
        <v>164.5</v>
      </c>
      <c r="I150" s="96">
        <f t="shared" si="23"/>
        <v>15813410.449999999</v>
      </c>
      <c r="J150" s="96">
        <f t="shared" si="25"/>
        <v>96130.154711246199</v>
      </c>
      <c r="K150" s="96"/>
      <c r="L150" s="131">
        <f>IF(M150="-","-",IFERROR(VLOOKUP($B150,teacherdata!$B$6:$G$326,6,0),"-"))</f>
        <v>168.89999999999904</v>
      </c>
      <c r="M150" s="97">
        <f>IFERROR(VLOOKUP($B150,expdata!$K$4:$N$322,3,0),"")</f>
        <v>16394822.609999999</v>
      </c>
      <c r="N150" s="96">
        <f t="shared" si="26"/>
        <v>97068.221492007651</v>
      </c>
      <c r="O150" s="97"/>
      <c r="P150" s="98">
        <f t="shared" si="27"/>
        <v>4.3999999999990393</v>
      </c>
      <c r="Q150" s="98">
        <f t="shared" si="28"/>
        <v>581412.16000000015</v>
      </c>
      <c r="R150" s="98">
        <f t="shared" si="29"/>
        <v>938.06678076145181</v>
      </c>
      <c r="S150" s="99">
        <f t="shared" si="30"/>
        <v>9.758298876967355E-3</v>
      </c>
      <c r="U150" s="70"/>
      <c r="V150" s="8"/>
      <c r="W150" s="14"/>
      <c r="Y150" s="14"/>
      <c r="AE150" s="15"/>
    </row>
    <row r="151" spans="1:31">
      <c r="A151" s="17">
        <v>220</v>
      </c>
      <c r="B151" s="18" t="s">
        <v>418</v>
      </c>
      <c r="C151" s="19" t="s">
        <v>417</v>
      </c>
      <c r="D151" s="100">
        <v>299.60000000000002</v>
      </c>
      <c r="E151" s="96">
        <f t="shared" si="22"/>
        <v>25521233.009999998</v>
      </c>
      <c r="F151" s="96">
        <f t="shared" si="24"/>
        <v>85184.355841121476</v>
      </c>
      <c r="G151" s="97"/>
      <c r="H151" s="101">
        <v>305</v>
      </c>
      <c r="I151" s="96">
        <f t="shared" si="23"/>
        <v>27715898.300000001</v>
      </c>
      <c r="J151" s="96">
        <f t="shared" si="25"/>
        <v>90871.797704918034</v>
      </c>
      <c r="K151" s="96"/>
      <c r="L151" s="131">
        <f>IF(M151="-","-",IFERROR(VLOOKUP($B151,teacherdata!$B$6:$G$326,6,0),"-"))</f>
        <v>326.59299999999837</v>
      </c>
      <c r="M151" s="97">
        <f>IFERROR(VLOOKUP($B151,expdata!$K$4:$N$322,3,0),"")</f>
        <v>28732312.490000002</v>
      </c>
      <c r="N151" s="96">
        <f t="shared" si="26"/>
        <v>87975.898105593646</v>
      </c>
      <c r="O151" s="97"/>
      <c r="P151" s="98">
        <f t="shared" si="27"/>
        <v>21.592999999998369</v>
      </c>
      <c r="Q151" s="98">
        <f t="shared" si="28"/>
        <v>1016414.1900000013</v>
      </c>
      <c r="R151" s="98">
        <f t="shared" si="29"/>
        <v>-2895.899599324388</v>
      </c>
      <c r="S151" s="99">
        <f t="shared" si="30"/>
        <v>-3.1867968637839111E-2</v>
      </c>
      <c r="U151" s="70"/>
      <c r="V151" s="8"/>
      <c r="W151" s="14"/>
      <c r="Y151" s="14"/>
      <c r="AE151" s="15"/>
    </row>
    <row r="152" spans="1:31">
      <c r="A152" s="17">
        <v>221</v>
      </c>
      <c r="B152" s="18" t="s">
        <v>420</v>
      </c>
      <c r="C152" s="19" t="s">
        <v>419</v>
      </c>
      <c r="D152" s="100">
        <v>46.9</v>
      </c>
      <c r="E152" s="96">
        <f t="shared" si="22"/>
        <v>4346288.16</v>
      </c>
      <c r="F152" s="96">
        <f t="shared" si="24"/>
        <v>92671.389339019195</v>
      </c>
      <c r="G152" s="97"/>
      <c r="H152" s="101">
        <v>49.4</v>
      </c>
      <c r="I152" s="96">
        <f t="shared" si="23"/>
        <v>4660097</v>
      </c>
      <c r="J152" s="96">
        <f t="shared" si="25"/>
        <v>94333.947368421053</v>
      </c>
      <c r="K152" s="96"/>
      <c r="L152" s="131">
        <f>IF(M152="-","-",IFERROR(VLOOKUP($B152,teacherdata!$B$6:$G$326,6,0),"-"))</f>
        <v>48.760000000000034</v>
      </c>
      <c r="M152" s="97">
        <f>IFERROR(VLOOKUP($B152,expdata!$K$4:$N$322,3,0),"")</f>
        <v>4818228</v>
      </c>
      <c r="N152" s="96">
        <f t="shared" si="26"/>
        <v>98815.17637407704</v>
      </c>
      <c r="O152" s="97"/>
      <c r="P152" s="98">
        <f t="shared" si="27"/>
        <v>-0.63999999999996504</v>
      </c>
      <c r="Q152" s="98">
        <f t="shared" si="28"/>
        <v>158131</v>
      </c>
      <c r="R152" s="98">
        <f t="shared" si="29"/>
        <v>4481.2290056559868</v>
      </c>
      <c r="S152" s="99">
        <f t="shared" si="30"/>
        <v>4.7503885193678534E-2</v>
      </c>
      <c r="U152" s="70"/>
      <c r="V152" s="8"/>
      <c r="W152" s="14"/>
      <c r="Y152" s="14"/>
      <c r="AE152" s="15"/>
    </row>
    <row r="153" spans="1:31">
      <c r="A153" s="17">
        <v>223</v>
      </c>
      <c r="B153" s="18" t="s">
        <v>426</v>
      </c>
      <c r="C153" s="19" t="s">
        <v>425</v>
      </c>
      <c r="D153" s="100">
        <v>39.799999999999997</v>
      </c>
      <c r="E153" s="96">
        <f t="shared" si="22"/>
        <v>2942448</v>
      </c>
      <c r="F153" s="96">
        <f t="shared" si="24"/>
        <v>73930.854271356788</v>
      </c>
      <c r="G153" s="97"/>
      <c r="H153" s="101">
        <v>37.300000000000004</v>
      </c>
      <c r="I153" s="96">
        <f t="shared" si="23"/>
        <v>3254016</v>
      </c>
      <c r="J153" s="96">
        <f t="shared" si="25"/>
        <v>87239.034852546902</v>
      </c>
      <c r="K153" s="96"/>
      <c r="L153" s="131">
        <f>IF(M153="-","-",IFERROR(VLOOKUP($B153,teacherdata!$B$6:$G$326,6,0),"-"))</f>
        <v>37.769000000000005</v>
      </c>
      <c r="M153" s="97">
        <f>IFERROR(VLOOKUP($B153,expdata!$K$4:$N$322,3,0),"")</f>
        <v>3329156</v>
      </c>
      <c r="N153" s="96">
        <f t="shared" si="26"/>
        <v>88145.198443167668</v>
      </c>
      <c r="O153" s="97"/>
      <c r="P153" s="98">
        <f t="shared" si="27"/>
        <v>0.46900000000000119</v>
      </c>
      <c r="Q153" s="98">
        <f t="shared" si="28"/>
        <v>75140</v>
      </c>
      <c r="R153" s="98">
        <f t="shared" si="29"/>
        <v>906.16359062076663</v>
      </c>
      <c r="S153" s="99">
        <f t="shared" si="30"/>
        <v>1.0387134522434616E-2</v>
      </c>
      <c r="U153" s="70"/>
      <c r="V153" s="8"/>
      <c r="W153" s="14"/>
      <c r="Y153" s="14"/>
      <c r="AE153" s="15"/>
    </row>
    <row r="154" spans="1:31">
      <c r="A154" s="17">
        <v>224</v>
      </c>
      <c r="B154" s="18" t="s">
        <v>428</v>
      </c>
      <c r="C154" s="19" t="s">
        <v>427</v>
      </c>
      <c r="D154" s="114">
        <v>24</v>
      </c>
      <c r="E154" s="96">
        <f t="shared" si="22"/>
        <v>2173179</v>
      </c>
      <c r="F154" s="96">
        <f t="shared" si="24"/>
        <v>90549.125</v>
      </c>
      <c r="G154" s="97"/>
      <c r="H154" s="101">
        <v>24.1</v>
      </c>
      <c r="I154" s="96">
        <f t="shared" ref="I154:I195" si="31">IFERROR(VLOOKUP(LEFT($B154, 4), expdata, 2, FALSE), "-")</f>
        <v>2134533</v>
      </c>
      <c r="J154" s="96">
        <f t="shared" ref="J154:J163" si="32">IFERROR(I154/H154,"-")</f>
        <v>88569.834024896263</v>
      </c>
      <c r="K154" s="96"/>
      <c r="L154" s="131">
        <f>IF(M154="-","-",IFERROR(VLOOKUP($B154,teacherdata!$B$6:$G$326,6,0),"-"))</f>
        <v>22.080000000000005</v>
      </c>
      <c r="M154" s="97">
        <f>IFERROR(VLOOKUP($B154,expdata!$K$4:$N$322,3,0),"")</f>
        <v>2298072.17</v>
      </c>
      <c r="N154" s="96">
        <f t="shared" si="26"/>
        <v>104079.35552536229</v>
      </c>
      <c r="O154" s="97"/>
      <c r="P154" s="98">
        <f t="shared" si="27"/>
        <v>-2.019999999999996</v>
      </c>
      <c r="Q154" s="98">
        <f t="shared" si="28"/>
        <v>163539.16999999993</v>
      </c>
      <c r="R154" s="98">
        <f t="shared" si="29"/>
        <v>15509.521500466028</v>
      </c>
      <c r="S154" s="99">
        <f t="shared" si="30"/>
        <v>0.17511065331912473</v>
      </c>
      <c r="T154" t="s">
        <v>1245</v>
      </c>
      <c r="U154" s="70"/>
      <c r="V154" s="8"/>
      <c r="W154" s="14"/>
      <c r="Y154" s="14"/>
      <c r="AE154" s="15"/>
    </row>
    <row r="155" spans="1:31">
      <c r="A155" s="17">
        <v>226</v>
      </c>
      <c r="B155" s="18" t="s">
        <v>430</v>
      </c>
      <c r="C155" s="19" t="s">
        <v>429</v>
      </c>
      <c r="D155" s="100">
        <v>116.3</v>
      </c>
      <c r="E155" s="96">
        <f t="shared" si="22"/>
        <v>8657526.3399999999</v>
      </c>
      <c r="F155" s="96">
        <f t="shared" si="24"/>
        <v>74441.327085124678</v>
      </c>
      <c r="G155" s="97"/>
      <c r="H155" s="101">
        <v>142</v>
      </c>
      <c r="I155" s="96">
        <f t="shared" si="31"/>
        <v>10321875.860000001</v>
      </c>
      <c r="J155" s="96">
        <f t="shared" si="32"/>
        <v>72689.266619718313</v>
      </c>
      <c r="K155" s="96"/>
      <c r="L155" s="131">
        <f>IF(M155="-","-",IFERROR(VLOOKUP($B155,teacherdata!$B$6:$G$326,6,0),"-"))</f>
        <v>138.06200000000035</v>
      </c>
      <c r="M155" s="97">
        <f>IFERROR(VLOOKUP($B155,expdata!$K$4:$N$322,3,0),"")</f>
        <v>10326132.85</v>
      </c>
      <c r="N155" s="96">
        <f t="shared" si="26"/>
        <v>74793.446784777654</v>
      </c>
      <c r="O155" s="97"/>
      <c r="P155" s="98">
        <f t="shared" si="27"/>
        <v>-3.9379999999996471</v>
      </c>
      <c r="Q155" s="98">
        <f t="shared" si="28"/>
        <v>4256.9899999983609</v>
      </c>
      <c r="R155" s="98">
        <f t="shared" si="29"/>
        <v>2104.1801650593407</v>
      </c>
      <c r="S155" s="99">
        <f t="shared" si="30"/>
        <v>2.8947604824073749E-2</v>
      </c>
      <c r="U155" s="70"/>
      <c r="V155" s="8"/>
      <c r="W155" s="14"/>
      <c r="Y155" s="14"/>
      <c r="AE155" s="15"/>
    </row>
    <row r="156" spans="1:31">
      <c r="A156" s="17">
        <v>227</v>
      </c>
      <c r="B156" s="18" t="s">
        <v>432</v>
      </c>
      <c r="C156" s="19" t="s">
        <v>431</v>
      </c>
      <c r="D156" s="100">
        <v>111</v>
      </c>
      <c r="E156" s="96">
        <f t="shared" si="22"/>
        <v>8072412.8499999996</v>
      </c>
      <c r="F156" s="96">
        <f t="shared" si="24"/>
        <v>72724.44009009008</v>
      </c>
      <c r="G156" s="97"/>
      <c r="H156" s="101">
        <v>113.10000000000001</v>
      </c>
      <c r="I156" s="96">
        <f t="shared" si="31"/>
        <v>7497283.790000001</v>
      </c>
      <c r="J156" s="96">
        <f t="shared" si="32"/>
        <v>66288.981343943422</v>
      </c>
      <c r="K156" s="96"/>
      <c r="L156" s="131">
        <f>IF(M156="-","-",IFERROR(VLOOKUP($B156,teacherdata!$B$6:$G$326,6,0),"-"))</f>
        <v>112.99500000000015</v>
      </c>
      <c r="M156" s="97">
        <f>IFERROR(VLOOKUP($B156,expdata!$K$4:$N$322,3,0),"")</f>
        <v>7843514</v>
      </c>
      <c r="N156" s="96">
        <f t="shared" si="26"/>
        <v>69414.699765476253</v>
      </c>
      <c r="O156" s="97"/>
      <c r="P156" s="98">
        <f t="shared" si="27"/>
        <v>-0.10499999999986187</v>
      </c>
      <c r="Q156" s="98">
        <f t="shared" si="28"/>
        <v>346230.20999999903</v>
      </c>
      <c r="R156" s="98">
        <f t="shared" si="29"/>
        <v>3125.7184215328307</v>
      </c>
      <c r="S156" s="99">
        <f t="shared" si="30"/>
        <v>4.715291075774565E-2</v>
      </c>
      <c r="U156" s="70"/>
      <c r="V156" s="8"/>
      <c r="W156" s="14"/>
      <c r="Y156" s="14"/>
      <c r="AE156" s="15"/>
    </row>
    <row r="157" spans="1:31">
      <c r="A157" s="17">
        <v>229</v>
      </c>
      <c r="B157" s="18" t="s">
        <v>436</v>
      </c>
      <c r="C157" s="19" t="s">
        <v>435</v>
      </c>
      <c r="D157" s="100">
        <v>428.2</v>
      </c>
      <c r="E157" s="96">
        <f t="shared" si="22"/>
        <v>39624748.259999998</v>
      </c>
      <c r="F157" s="96">
        <f t="shared" si="24"/>
        <v>92537.945492760395</v>
      </c>
      <c r="G157" s="97"/>
      <c r="H157" s="101">
        <v>443.1</v>
      </c>
      <c r="I157" s="96">
        <f t="shared" si="31"/>
        <v>38829148.259999998</v>
      </c>
      <c r="J157" s="96">
        <f t="shared" si="32"/>
        <v>87630.66635071089</v>
      </c>
      <c r="K157" s="96"/>
      <c r="L157" s="131">
        <f>IF(M157="-","-",IFERROR(VLOOKUP($B157,teacherdata!$B$6:$G$326,6,0),"-"))</f>
        <v>480.9769999999989</v>
      </c>
      <c r="M157" s="97">
        <f>IFERROR(VLOOKUP($B157,expdata!$K$4:$N$322,3,0),"")</f>
        <v>42866585.530000001</v>
      </c>
      <c r="N157" s="96">
        <f t="shared" si="26"/>
        <v>89123.982082303526</v>
      </c>
      <c r="O157" s="97"/>
      <c r="P157" s="98">
        <f t="shared" si="27"/>
        <v>37.876999999998873</v>
      </c>
      <c r="Q157" s="98">
        <f t="shared" si="28"/>
        <v>4037437.2700000033</v>
      </c>
      <c r="R157" s="98">
        <f t="shared" si="29"/>
        <v>1493.3157315926364</v>
      </c>
      <c r="S157" s="99">
        <f t="shared" si="30"/>
        <v>1.7041017645765308E-2</v>
      </c>
      <c r="U157" s="70"/>
      <c r="V157" s="8"/>
      <c r="W157" s="14"/>
      <c r="Y157" s="14"/>
      <c r="AE157" s="15"/>
    </row>
    <row r="158" spans="1:31">
      <c r="A158" s="17">
        <v>230</v>
      </c>
      <c r="B158" s="18" t="s">
        <v>438</v>
      </c>
      <c r="C158" s="19" t="s">
        <v>437</v>
      </c>
      <c r="D158" s="100">
        <v>12.2</v>
      </c>
      <c r="E158" s="96">
        <f t="shared" si="22"/>
        <v>781357</v>
      </c>
      <c r="F158" s="96">
        <f t="shared" si="24"/>
        <v>64045.655737704925</v>
      </c>
      <c r="G158" s="97"/>
      <c r="H158" s="101">
        <v>13.200000000000001</v>
      </c>
      <c r="I158" s="96">
        <f t="shared" si="31"/>
        <v>803027</v>
      </c>
      <c r="J158" s="96">
        <f t="shared" si="32"/>
        <v>60835.378787878784</v>
      </c>
      <c r="K158" s="96"/>
      <c r="L158" s="131">
        <f>IF(M158="-","-",IFERROR(VLOOKUP($B158,teacherdata!$B$6:$G$326,6,0),"-"))</f>
        <v>14.780000000000015</v>
      </c>
      <c r="M158" s="97">
        <f>IFERROR(VLOOKUP($B158,expdata!$K$4:$N$322,3,0),"")</f>
        <v>868722</v>
      </c>
      <c r="N158" s="96">
        <f t="shared" si="26"/>
        <v>58776.860622462729</v>
      </c>
      <c r="O158" s="97"/>
      <c r="P158" s="98">
        <f t="shared" si="27"/>
        <v>1.5800000000000143</v>
      </c>
      <c r="Q158" s="98">
        <f t="shared" si="28"/>
        <v>65695</v>
      </c>
      <c r="R158" s="98">
        <f t="shared" si="29"/>
        <v>-2058.5181654160551</v>
      </c>
      <c r="S158" s="99">
        <f t="shared" si="30"/>
        <v>-3.3837517024324124E-2</v>
      </c>
      <c r="U158" s="70"/>
      <c r="V158" s="8"/>
      <c r="W158" s="14"/>
      <c r="Y158" s="14"/>
      <c r="AE158" s="15"/>
    </row>
    <row r="159" spans="1:31">
      <c r="A159" s="17">
        <v>231</v>
      </c>
      <c r="B159" s="18" t="s">
        <v>440</v>
      </c>
      <c r="C159" s="19" t="s">
        <v>439</v>
      </c>
      <c r="D159" s="100">
        <v>186</v>
      </c>
      <c r="E159" s="96">
        <f t="shared" si="22"/>
        <v>15547591.52</v>
      </c>
      <c r="F159" s="96">
        <f t="shared" si="24"/>
        <v>83589.201720430108</v>
      </c>
      <c r="G159" s="97"/>
      <c r="H159" s="101">
        <v>180.1</v>
      </c>
      <c r="I159" s="96">
        <f t="shared" si="31"/>
        <v>16730422.17</v>
      </c>
      <c r="J159" s="96">
        <f t="shared" si="32"/>
        <v>92895.181399222653</v>
      </c>
      <c r="K159" s="96"/>
      <c r="L159" s="131">
        <f>IF(M159="-","-",IFERROR(VLOOKUP($B159,teacherdata!$B$6:$G$326,6,0),"-"))</f>
        <v>192.86199999999877</v>
      </c>
      <c r="M159" s="97">
        <f>IFERROR(VLOOKUP($B159,expdata!$K$4:$N$322,3,0),"")</f>
        <v>17538124.190000001</v>
      </c>
      <c r="N159" s="96">
        <f t="shared" si="26"/>
        <v>90936.131482615092</v>
      </c>
      <c r="O159" s="97"/>
      <c r="P159" s="98">
        <f t="shared" si="27"/>
        <v>12.761999999998778</v>
      </c>
      <c r="Q159" s="98">
        <f t="shared" si="28"/>
        <v>807702.02000000142</v>
      </c>
      <c r="R159" s="98">
        <f t="shared" si="29"/>
        <v>-1959.0499166075606</v>
      </c>
      <c r="S159" s="99">
        <f t="shared" si="30"/>
        <v>-2.1088821692359105E-2</v>
      </c>
      <c r="U159" s="70"/>
      <c r="V159" s="8"/>
      <c r="W159" s="14"/>
      <c r="Y159" s="14"/>
      <c r="AE159" s="15"/>
    </row>
    <row r="160" spans="1:31">
      <c r="A160" s="17">
        <v>234</v>
      </c>
      <c r="B160" s="18" t="s">
        <v>444</v>
      </c>
      <c r="C160" s="19" t="s">
        <v>443</v>
      </c>
      <c r="D160" s="100">
        <v>13</v>
      </c>
      <c r="E160" s="96">
        <f t="shared" si="22"/>
        <v>642495</v>
      </c>
      <c r="F160" s="96">
        <f t="shared" si="24"/>
        <v>49422.692307692305</v>
      </c>
      <c r="G160" s="97"/>
      <c r="H160" s="101">
        <v>11.700000000000001</v>
      </c>
      <c r="I160" s="96">
        <f t="shared" si="31"/>
        <v>656908</v>
      </c>
      <c r="J160" s="96">
        <f t="shared" si="32"/>
        <v>56145.982905982899</v>
      </c>
      <c r="K160" s="96"/>
      <c r="L160" s="131">
        <f>IF(M160="-","-",IFERROR(VLOOKUP($B160,teacherdata!$B$6:$G$326,6,0),"-"))</f>
        <v>8.5000000000000036</v>
      </c>
      <c r="M160" s="97">
        <f>IFERROR(VLOOKUP($B160,expdata!$K$4:$N$322,3,0),"")</f>
        <v>710393</v>
      </c>
      <c r="N160" s="96">
        <f t="shared" si="26"/>
        <v>83575.647058823495</v>
      </c>
      <c r="O160" s="97"/>
      <c r="P160" s="98">
        <f t="shared" si="27"/>
        <v>-3.1999999999999975</v>
      </c>
      <c r="Q160" s="98">
        <f t="shared" si="28"/>
        <v>53485</v>
      </c>
      <c r="R160" s="98">
        <f t="shared" si="29"/>
        <v>27429.664152840596</v>
      </c>
      <c r="S160" s="99">
        <f t="shared" si="30"/>
        <v>0.48854188195034165</v>
      </c>
      <c r="U160" s="70"/>
      <c r="V160" s="8"/>
      <c r="W160" s="14"/>
      <c r="Y160" s="14"/>
      <c r="AE160" s="15"/>
    </row>
    <row r="161" spans="1:31">
      <c r="A161" s="17">
        <v>236</v>
      </c>
      <c r="B161" s="18" t="s">
        <v>448</v>
      </c>
      <c r="C161" s="19" t="s">
        <v>447</v>
      </c>
      <c r="D161" s="100">
        <v>486.1</v>
      </c>
      <c r="E161" s="96">
        <f t="shared" si="22"/>
        <v>32608948</v>
      </c>
      <c r="F161" s="96">
        <f t="shared" si="24"/>
        <v>67082.797778234934</v>
      </c>
      <c r="G161" s="97"/>
      <c r="H161" s="101">
        <v>511.6</v>
      </c>
      <c r="I161" s="96">
        <f t="shared" si="31"/>
        <v>35048956</v>
      </c>
      <c r="J161" s="96">
        <f t="shared" si="32"/>
        <v>68508.514464425331</v>
      </c>
      <c r="K161" s="96"/>
      <c r="L161" s="131">
        <f>IF(M161="-","-",IFERROR(VLOOKUP($B161,teacherdata!$B$6:$G$326,6,0),"-"))</f>
        <v>519.85499999999354</v>
      </c>
      <c r="M161" s="97">
        <f>IFERROR(VLOOKUP($B161,expdata!$K$4:$N$322,3,0),"")</f>
        <v>37046971</v>
      </c>
      <c r="N161" s="96">
        <f t="shared" si="26"/>
        <v>71264.046705332177</v>
      </c>
      <c r="O161" s="97"/>
      <c r="P161" s="98">
        <f t="shared" si="27"/>
        <v>8.2549999999935153</v>
      </c>
      <c r="Q161" s="98">
        <f t="shared" si="28"/>
        <v>1998015</v>
      </c>
      <c r="R161" s="98">
        <f t="shared" si="29"/>
        <v>2755.5322409068467</v>
      </c>
      <c r="S161" s="99">
        <f t="shared" si="30"/>
        <v>4.0221748529341156E-2</v>
      </c>
      <c r="U161" s="70"/>
      <c r="V161" s="8"/>
      <c r="W161" s="14"/>
      <c r="Y161" s="14"/>
      <c r="AE161" s="15"/>
    </row>
    <row r="162" spans="1:31">
      <c r="A162" s="17">
        <v>238</v>
      </c>
      <c r="B162" s="18" t="s">
        <v>450</v>
      </c>
      <c r="C162" s="19" t="s">
        <v>449</v>
      </c>
      <c r="D162" s="100">
        <v>44.2</v>
      </c>
      <c r="E162" s="96">
        <f t="shared" si="22"/>
        <v>3675171</v>
      </c>
      <c r="F162" s="96">
        <f t="shared" si="24"/>
        <v>83148.665158371034</v>
      </c>
      <c r="G162" s="97"/>
      <c r="H162" s="101">
        <v>47.4</v>
      </c>
      <c r="I162" s="96">
        <f t="shared" si="31"/>
        <v>4105980.88</v>
      </c>
      <c r="J162" s="96">
        <f t="shared" si="32"/>
        <v>86624.069198312238</v>
      </c>
      <c r="K162" s="96"/>
      <c r="L162" s="131">
        <f>IF(M162="-","-",IFERROR(VLOOKUP($B162,teacherdata!$B$6:$G$326,6,0),"-"))</f>
        <v>50.994999999999905</v>
      </c>
      <c r="M162" s="97">
        <f>IFERROR(VLOOKUP($B162,expdata!$K$4:$N$322,3,0),"")</f>
        <v>4537250</v>
      </c>
      <c r="N162" s="96">
        <f t="shared" si="26"/>
        <v>88974.409255809558</v>
      </c>
      <c r="O162" s="97"/>
      <c r="P162" s="98">
        <f t="shared" si="27"/>
        <v>3.5949999999999065</v>
      </c>
      <c r="Q162" s="98">
        <f t="shared" si="28"/>
        <v>431269.12000000011</v>
      </c>
      <c r="R162" s="98">
        <f t="shared" si="29"/>
        <v>2350.3400574973202</v>
      </c>
      <c r="S162" s="99">
        <f t="shared" si="30"/>
        <v>2.713264430139601E-2</v>
      </c>
      <c r="U162" s="70"/>
      <c r="V162" s="8"/>
      <c r="W162" s="14"/>
      <c r="Y162" s="14"/>
      <c r="AE162" s="15"/>
    </row>
    <row r="163" spans="1:31">
      <c r="A163" s="17">
        <v>239</v>
      </c>
      <c r="B163" s="18" t="s">
        <v>452</v>
      </c>
      <c r="C163" s="19" t="s">
        <v>451</v>
      </c>
      <c r="D163" s="100">
        <v>633.70000000000005</v>
      </c>
      <c r="E163" s="96">
        <f t="shared" si="22"/>
        <v>49018424.299999997</v>
      </c>
      <c r="F163" s="96">
        <f t="shared" si="24"/>
        <v>77352.72889379831</v>
      </c>
      <c r="G163" s="97"/>
      <c r="H163" s="101">
        <v>626.1</v>
      </c>
      <c r="I163" s="96">
        <f t="shared" si="31"/>
        <v>50816074.18</v>
      </c>
      <c r="J163" s="96">
        <f t="shared" si="32"/>
        <v>81162.872033221531</v>
      </c>
      <c r="K163" s="96"/>
      <c r="L163" s="131">
        <f>IF(M163="-","-",IFERROR(VLOOKUP($B163,teacherdata!$B$6:$G$326,6,0),"-"))</f>
        <v>639.68199999999831</v>
      </c>
      <c r="M163" s="97">
        <f>IFERROR(VLOOKUP($B163,expdata!$K$4:$N$322,3,0),"")</f>
        <v>52247428.219999991</v>
      </c>
      <c r="N163" s="96">
        <f t="shared" si="26"/>
        <v>81677.189947505365</v>
      </c>
      <c r="O163" s="97"/>
      <c r="P163" s="98">
        <f t="shared" si="27"/>
        <v>13.581999999998288</v>
      </c>
      <c r="Q163" s="98">
        <f t="shared" si="28"/>
        <v>1431354.0399999917</v>
      </c>
      <c r="R163" s="98">
        <f t="shared" si="29"/>
        <v>514.3179142838344</v>
      </c>
      <c r="S163" s="99">
        <f t="shared" si="30"/>
        <v>6.3368619345224022E-3</v>
      </c>
      <c r="U163" s="70"/>
      <c r="V163" s="8"/>
      <c r="W163" s="14"/>
      <c r="Y163" s="14"/>
      <c r="AE163" s="15"/>
    </row>
    <row r="164" spans="1:31">
      <c r="A164" s="17">
        <v>240</v>
      </c>
      <c r="B164" s="18" t="s">
        <v>454</v>
      </c>
      <c r="C164" s="19" t="s">
        <v>453</v>
      </c>
      <c r="D164" s="100">
        <v>19.3</v>
      </c>
      <c r="E164" s="96">
        <f t="shared" si="22"/>
        <v>1555935.9100000001</v>
      </c>
      <c r="F164" s="96">
        <f t="shared" si="24"/>
        <v>80618.440932642494</v>
      </c>
      <c r="G164" s="97"/>
      <c r="H164" s="101" t="s">
        <v>1189</v>
      </c>
      <c r="I164" s="96">
        <f t="shared" si="31"/>
        <v>1583862.88</v>
      </c>
      <c r="J164" s="96" t="str">
        <f t="shared" ref="J164:J196" si="33">IFERROR(I164/H164,"-")</f>
        <v>-</v>
      </c>
      <c r="K164" s="96"/>
      <c r="L164" s="131">
        <f>IF(M164="-","-",IFERROR(VLOOKUP($B164,teacherdata!$B$6:$G$326,6,0),"-"))</f>
        <v>18.899999999999981</v>
      </c>
      <c r="M164" s="97">
        <f>IFERROR(VLOOKUP($B164,expdata!$K$4:$N$322,3,0),"")</f>
        <v>1708675</v>
      </c>
      <c r="N164" s="96">
        <f t="shared" si="26"/>
        <v>90406.084656084742</v>
      </c>
      <c r="O164" s="97"/>
      <c r="P164" s="98" t="str">
        <f t="shared" si="27"/>
        <v>-</v>
      </c>
      <c r="Q164" s="98">
        <f t="shared" si="28"/>
        <v>124812.12000000011</v>
      </c>
      <c r="R164" s="98" t="str">
        <f t="shared" si="29"/>
        <v>-</v>
      </c>
      <c r="S164" s="99" t="str">
        <f t="shared" si="30"/>
        <v>-</v>
      </c>
      <c r="T164" t="s">
        <v>1239</v>
      </c>
      <c r="U164" s="70"/>
      <c r="V164" s="8"/>
      <c r="W164" s="14"/>
      <c r="Y164" s="14"/>
      <c r="AE164" s="15"/>
    </row>
    <row r="165" spans="1:31">
      <c r="A165" s="17">
        <v>242</v>
      </c>
      <c r="B165" s="18" t="s">
        <v>456</v>
      </c>
      <c r="C165" s="19" t="s">
        <v>455</v>
      </c>
      <c r="D165" s="96" t="s">
        <v>1189</v>
      </c>
      <c r="E165" s="96" t="s">
        <v>1189</v>
      </c>
      <c r="F165" s="96" t="s">
        <v>1189</v>
      </c>
      <c r="G165" s="97"/>
      <c r="H165" s="101" t="s">
        <v>1189</v>
      </c>
      <c r="I165" s="96" t="s">
        <v>1189</v>
      </c>
      <c r="J165" s="96" t="s">
        <v>1189</v>
      </c>
      <c r="K165" s="96"/>
      <c r="L165" s="131">
        <f>IF(M165="-","-",IFERROR(VLOOKUP($B165,teacherdata!$B$6:$G$326,6,0),"-"))</f>
        <v>22.299999999999983</v>
      </c>
      <c r="M165" s="97">
        <f>IFERROR(VLOOKUP($B165,expdata!$K$4:$N$322,3,0),"")</f>
        <v>3087192.6300000004</v>
      </c>
      <c r="N165" s="96">
        <f t="shared" si="26"/>
        <v>138439.13139013466</v>
      </c>
      <c r="O165" s="97"/>
      <c r="P165" s="98" t="str">
        <f t="shared" si="27"/>
        <v>-</v>
      </c>
      <c r="Q165" s="98" t="str">
        <f t="shared" si="28"/>
        <v>-</v>
      </c>
      <c r="R165" s="98" t="str">
        <f t="shared" si="29"/>
        <v>-</v>
      </c>
      <c r="S165" s="99" t="str">
        <f t="shared" si="30"/>
        <v>-</v>
      </c>
      <c r="T165" t="s">
        <v>1244</v>
      </c>
      <c r="U165" s="70"/>
      <c r="V165" s="8"/>
      <c r="W165" s="14"/>
      <c r="Y165" s="14"/>
      <c r="AE165" s="15"/>
    </row>
    <row r="166" spans="1:31">
      <c r="A166" s="17">
        <v>243</v>
      </c>
      <c r="B166" s="18" t="s">
        <v>462</v>
      </c>
      <c r="C166" s="19" t="s">
        <v>461</v>
      </c>
      <c r="D166" s="100">
        <v>737.2</v>
      </c>
      <c r="E166" s="96">
        <f t="shared" si="22"/>
        <v>63659451.68</v>
      </c>
      <c r="F166" s="96">
        <f t="shared" si="24"/>
        <v>86353.027238198585</v>
      </c>
      <c r="G166" s="97"/>
      <c r="H166" s="101">
        <v>727</v>
      </c>
      <c r="I166" s="96">
        <f t="shared" si="31"/>
        <v>64608681.560000002</v>
      </c>
      <c r="J166" s="96">
        <f t="shared" si="33"/>
        <v>88870.263493810184</v>
      </c>
      <c r="K166" s="96"/>
      <c r="L166" s="131">
        <f>IF(M166="-","-",IFERROR(VLOOKUP($B166,teacherdata!$B$6:$G$326,6,0),"-"))</f>
        <v>730.64700000001733</v>
      </c>
      <c r="M166" s="97">
        <f>IFERROR(VLOOKUP($B166,expdata!$K$4:$N$322,3,0),"")</f>
        <v>68903098.969999999</v>
      </c>
      <c r="N166" s="96">
        <f t="shared" si="26"/>
        <v>94304.224844553348</v>
      </c>
      <c r="O166" s="97"/>
      <c r="P166" s="98">
        <f t="shared" si="27"/>
        <v>3.6470000000173286</v>
      </c>
      <c r="Q166" s="98">
        <f t="shared" si="28"/>
        <v>4294417.4099999964</v>
      </c>
      <c r="R166" s="98">
        <f t="shared" si="29"/>
        <v>5433.9613507431641</v>
      </c>
      <c r="S166" s="99">
        <f t="shared" si="30"/>
        <v>6.114487723018442E-2</v>
      </c>
      <c r="U166" s="70"/>
      <c r="V166" s="8"/>
      <c r="W166" s="14"/>
      <c r="Y166" s="14"/>
      <c r="AE166" s="15"/>
    </row>
    <row r="167" spans="1:31">
      <c r="A167" s="17">
        <v>244</v>
      </c>
      <c r="B167" s="18" t="s">
        <v>466</v>
      </c>
      <c r="C167" s="19" t="s">
        <v>465</v>
      </c>
      <c r="D167" s="100">
        <v>212.4</v>
      </c>
      <c r="E167" s="96">
        <f t="shared" si="22"/>
        <v>19056171.350000001</v>
      </c>
      <c r="F167" s="96">
        <f t="shared" si="24"/>
        <v>89718.320856873834</v>
      </c>
      <c r="G167" s="97"/>
      <c r="H167" s="101">
        <v>236.5</v>
      </c>
      <c r="I167" s="96">
        <f t="shared" si="31"/>
        <v>21614509.82</v>
      </c>
      <c r="J167" s="96">
        <f t="shared" si="33"/>
        <v>91393.276194503167</v>
      </c>
      <c r="K167" s="96"/>
      <c r="L167" s="131">
        <f>IF(M167="-","-",IFERROR(VLOOKUP($B167,teacherdata!$B$6:$G$326,6,0),"-"))</f>
        <v>251.59899999999777</v>
      </c>
      <c r="M167" s="97">
        <f>IFERROR(VLOOKUP($B167,expdata!$K$4:$N$322,3,0),"")</f>
        <v>22257995.810000002</v>
      </c>
      <c r="N167" s="96">
        <f t="shared" si="26"/>
        <v>88466.15372080254</v>
      </c>
      <c r="O167" s="97"/>
      <c r="P167" s="98">
        <f t="shared" si="27"/>
        <v>15.098999999997773</v>
      </c>
      <c r="Q167" s="98">
        <f t="shared" si="28"/>
        <v>643485.99000000209</v>
      </c>
      <c r="R167" s="98">
        <f t="shared" si="29"/>
        <v>-2927.1224737006269</v>
      </c>
      <c r="S167" s="99">
        <f t="shared" si="30"/>
        <v>-3.2027766106897455E-2</v>
      </c>
      <c r="U167" s="70"/>
      <c r="V167" s="8"/>
      <c r="W167" s="14"/>
      <c r="Y167" s="14"/>
      <c r="AE167" s="15"/>
    </row>
    <row r="168" spans="1:31">
      <c r="A168" s="17">
        <v>246</v>
      </c>
      <c r="B168" s="18" t="s">
        <v>468</v>
      </c>
      <c r="C168" s="19" t="s">
        <v>467</v>
      </c>
      <c r="D168" s="100">
        <v>316</v>
      </c>
      <c r="E168" s="96">
        <f t="shared" si="22"/>
        <v>26347309</v>
      </c>
      <c r="F168" s="96">
        <f t="shared" si="24"/>
        <v>83377.560126582277</v>
      </c>
      <c r="G168" s="97"/>
      <c r="H168" s="101">
        <v>322.7</v>
      </c>
      <c r="I168" s="96">
        <f t="shared" si="31"/>
        <v>27192016.490000002</v>
      </c>
      <c r="J168" s="96">
        <f t="shared" si="33"/>
        <v>84264.073411837628</v>
      </c>
      <c r="K168" s="96"/>
      <c r="L168" s="131">
        <f>IF(M168="-","-",IFERROR(VLOOKUP($B168,teacherdata!$B$6:$G$326,6,0),"-"))</f>
        <v>322.55399999999867</v>
      </c>
      <c r="M168" s="97">
        <f>IFERROR(VLOOKUP($B168,expdata!$K$4:$N$322,3,0),"")</f>
        <v>28086322.420000002</v>
      </c>
      <c r="N168" s="96">
        <f t="shared" si="26"/>
        <v>87074.791879809636</v>
      </c>
      <c r="O168" s="97"/>
      <c r="P168" s="98">
        <f t="shared" si="27"/>
        <v>-0.14600000000132241</v>
      </c>
      <c r="Q168" s="98">
        <f t="shared" si="28"/>
        <v>894305.9299999997</v>
      </c>
      <c r="R168" s="98">
        <f t="shared" si="29"/>
        <v>2810.7184679720085</v>
      </c>
      <c r="S168" s="99">
        <f t="shared" si="30"/>
        <v>3.3356071623012136E-2</v>
      </c>
      <c r="U168" s="70"/>
      <c r="V168" s="8"/>
      <c r="W168" s="14"/>
      <c r="Y168" s="14"/>
      <c r="AE168" s="15"/>
    </row>
    <row r="169" spans="1:31">
      <c r="A169" s="17">
        <v>248</v>
      </c>
      <c r="B169" s="18" t="s">
        <v>470</v>
      </c>
      <c r="C169" s="19" t="s">
        <v>469</v>
      </c>
      <c r="D169" s="100">
        <v>561.1</v>
      </c>
      <c r="E169" s="96">
        <f t="shared" si="22"/>
        <v>49933011.560000002</v>
      </c>
      <c r="F169" s="96">
        <f t="shared" si="24"/>
        <v>88991.287756193196</v>
      </c>
      <c r="G169" s="97"/>
      <c r="H169" s="101">
        <v>601.70000000000005</v>
      </c>
      <c r="I169" s="96">
        <f t="shared" si="31"/>
        <v>55428884.969999999</v>
      </c>
      <c r="J169" s="96">
        <f t="shared" si="33"/>
        <v>92120.466960279198</v>
      </c>
      <c r="K169" s="96"/>
      <c r="L169" s="131">
        <f>IF(M169="-","-",IFERROR(VLOOKUP($B169,teacherdata!$B$6:$G$326,6,0),"-"))</f>
        <v>604.41500000000224</v>
      </c>
      <c r="M169" s="97">
        <f>IFERROR(VLOOKUP($B169,expdata!$K$4:$N$322,3,0),"")</f>
        <v>56746877.140000008</v>
      </c>
      <c r="N169" s="96">
        <f t="shared" si="26"/>
        <v>93887.274703638715</v>
      </c>
      <c r="O169" s="97"/>
      <c r="P169" s="98">
        <f t="shared" si="27"/>
        <v>2.7150000000021919</v>
      </c>
      <c r="Q169" s="98">
        <f t="shared" si="28"/>
        <v>1317992.1700000092</v>
      </c>
      <c r="R169" s="98">
        <f t="shared" si="29"/>
        <v>1766.8077433595172</v>
      </c>
      <c r="S169" s="99">
        <f t="shared" si="30"/>
        <v>1.9179318143505885E-2</v>
      </c>
      <c r="U169" s="70"/>
      <c r="V169" s="8"/>
      <c r="W169" s="14"/>
      <c r="Y169" s="14"/>
      <c r="AE169" s="15"/>
    </row>
    <row r="170" spans="1:31">
      <c r="A170" s="17">
        <v>249</v>
      </c>
      <c r="B170" s="18" t="s">
        <v>472</v>
      </c>
      <c r="C170" s="19" t="s">
        <v>471</v>
      </c>
      <c r="D170" s="100">
        <v>19.3</v>
      </c>
      <c r="E170" s="96">
        <f t="shared" si="22"/>
        <v>1733715.51</v>
      </c>
      <c r="F170" s="96">
        <f t="shared" si="24"/>
        <v>89829.819170984454</v>
      </c>
      <c r="G170" s="97"/>
      <c r="H170" s="101">
        <v>20</v>
      </c>
      <c r="I170" s="96">
        <f t="shared" si="31"/>
        <v>1645917.9500000002</v>
      </c>
      <c r="J170" s="96">
        <f t="shared" si="33"/>
        <v>82295.897500000006</v>
      </c>
      <c r="K170" s="96"/>
      <c r="L170" s="131">
        <f>IF(M170="-","-",IFERROR(VLOOKUP($B170,teacherdata!$B$6:$G$326,6,0),"-"))</f>
        <v>18.049999999999979</v>
      </c>
      <c r="M170" s="97">
        <f>IFERROR(VLOOKUP($B170,expdata!$K$4:$N$322,3,0),"")</f>
        <v>1379259.08</v>
      </c>
      <c r="N170" s="96">
        <f t="shared" si="26"/>
        <v>76413.245429362971</v>
      </c>
      <c r="O170" s="97"/>
      <c r="P170" s="98">
        <f t="shared" si="27"/>
        <v>-1.9500000000000206</v>
      </c>
      <c r="Q170" s="98">
        <f t="shared" si="28"/>
        <v>-266658.87000000011</v>
      </c>
      <c r="R170" s="98">
        <f t="shared" si="29"/>
        <v>-5882.6520706370356</v>
      </c>
      <c r="S170" s="99">
        <f t="shared" si="30"/>
        <v>-7.1481717185683954E-2</v>
      </c>
      <c r="U170" s="70"/>
      <c r="V170" s="8"/>
      <c r="W170" s="14"/>
      <c r="Y170" s="14"/>
      <c r="AE170" s="15"/>
    </row>
    <row r="171" spans="1:31">
      <c r="A171" s="17">
        <v>250</v>
      </c>
      <c r="B171" s="18" t="s">
        <v>474</v>
      </c>
      <c r="C171" s="19" t="s">
        <v>473</v>
      </c>
      <c r="D171" s="100">
        <v>41.1</v>
      </c>
      <c r="E171" s="96">
        <f t="shared" si="22"/>
        <v>3589699</v>
      </c>
      <c r="F171" s="96">
        <f t="shared" si="24"/>
        <v>87340.608272506084</v>
      </c>
      <c r="G171" s="97"/>
      <c r="H171" s="101">
        <v>41.1</v>
      </c>
      <c r="I171" s="96">
        <f t="shared" si="31"/>
        <v>3538378</v>
      </c>
      <c r="J171" s="96">
        <f t="shared" si="33"/>
        <v>86091.922141119212</v>
      </c>
      <c r="K171" s="96"/>
      <c r="L171" s="131">
        <f>IF(M171="-","-",IFERROR(VLOOKUP($B171,teacherdata!$B$6:$G$326,6,0),"-"))</f>
        <v>41.300000000000011</v>
      </c>
      <c r="M171" s="97">
        <f>IFERROR(VLOOKUP($B171,expdata!$K$4:$N$322,3,0),"")</f>
        <v>3784268</v>
      </c>
      <c r="N171" s="96">
        <f t="shared" si="26"/>
        <v>91628.765133171881</v>
      </c>
      <c r="O171" s="97"/>
      <c r="P171" s="98">
        <f t="shared" si="27"/>
        <v>0.20000000000000995</v>
      </c>
      <c r="Q171" s="98">
        <f t="shared" si="28"/>
        <v>245890</v>
      </c>
      <c r="R171" s="98">
        <f t="shared" si="29"/>
        <v>5536.8429920526687</v>
      </c>
      <c r="S171" s="99">
        <f t="shared" si="30"/>
        <v>6.4313153363875969E-2</v>
      </c>
      <c r="U171" s="70"/>
      <c r="V171" s="8"/>
      <c r="W171" s="14"/>
      <c r="Y171" s="14"/>
      <c r="AE171" s="15"/>
    </row>
    <row r="172" spans="1:31">
      <c r="A172" s="17">
        <v>251</v>
      </c>
      <c r="B172" s="18" t="s">
        <v>476</v>
      </c>
      <c r="C172" s="19" t="s">
        <v>475</v>
      </c>
      <c r="D172" s="100">
        <v>175.2</v>
      </c>
      <c r="E172" s="96">
        <f t="shared" si="22"/>
        <v>14218570.030000001</v>
      </c>
      <c r="F172" s="96">
        <f t="shared" si="24"/>
        <v>81156.2216324201</v>
      </c>
      <c r="G172" s="97"/>
      <c r="H172" s="101">
        <v>171.5</v>
      </c>
      <c r="I172" s="96">
        <f t="shared" si="31"/>
        <v>15738606.25</v>
      </c>
      <c r="J172" s="96">
        <f t="shared" si="33"/>
        <v>91770.298833819237</v>
      </c>
      <c r="K172" s="96"/>
      <c r="L172" s="131">
        <f>IF(M172="-","-",IFERROR(VLOOKUP($B172,teacherdata!$B$6:$G$326,6,0),"-"))</f>
        <v>180.32699999999903</v>
      </c>
      <c r="M172" s="97">
        <f>IFERROR(VLOOKUP($B172,expdata!$K$4:$N$322,3,0),"")</f>
        <v>16459389.15</v>
      </c>
      <c r="N172" s="96">
        <f t="shared" si="26"/>
        <v>91275.234157946892</v>
      </c>
      <c r="O172" s="97"/>
      <c r="P172" s="98">
        <f t="shared" si="27"/>
        <v>8.8269999999990318</v>
      </c>
      <c r="Q172" s="98">
        <f t="shared" si="28"/>
        <v>720782.90000000037</v>
      </c>
      <c r="R172" s="98">
        <f t="shared" si="29"/>
        <v>-495.06467587234511</v>
      </c>
      <c r="S172" s="99">
        <f t="shared" si="30"/>
        <v>-5.394606775432049E-3</v>
      </c>
      <c r="U172" s="70"/>
      <c r="V172" s="8"/>
      <c r="W172" s="14"/>
      <c r="Y172" s="14"/>
      <c r="AE172" s="15"/>
    </row>
    <row r="173" spans="1:31">
      <c r="A173" s="17">
        <v>252</v>
      </c>
      <c r="B173" s="18" t="s">
        <v>478</v>
      </c>
      <c r="C173" s="19" t="s">
        <v>477</v>
      </c>
      <c r="D173" s="100">
        <v>89.2</v>
      </c>
      <c r="E173" s="96">
        <f t="shared" si="22"/>
        <v>7278295</v>
      </c>
      <c r="F173" s="96">
        <f t="shared" si="24"/>
        <v>81595.235426008963</v>
      </c>
      <c r="G173" s="97"/>
      <c r="H173" s="101">
        <v>90</v>
      </c>
      <c r="I173" s="96">
        <f t="shared" si="31"/>
        <v>7628723</v>
      </c>
      <c r="J173" s="96">
        <f t="shared" si="33"/>
        <v>84763.588888888888</v>
      </c>
      <c r="K173" s="96"/>
      <c r="L173" s="131">
        <f>IF(M173="-","-",IFERROR(VLOOKUP($B173,teacherdata!$B$6:$G$326,6,0),"-"))</f>
        <v>91.774000000000086</v>
      </c>
      <c r="M173" s="97">
        <f>IFERROR(VLOOKUP($B173,expdata!$K$4:$N$322,3,0),"")</f>
        <v>7561403</v>
      </c>
      <c r="N173" s="96">
        <f t="shared" si="26"/>
        <v>82391.55970100456</v>
      </c>
      <c r="O173" s="97"/>
      <c r="P173" s="98">
        <f t="shared" si="27"/>
        <v>1.7740000000000862</v>
      </c>
      <c r="Q173" s="98">
        <f t="shared" si="28"/>
        <v>-67320</v>
      </c>
      <c r="R173" s="98">
        <f t="shared" si="29"/>
        <v>-2372.0291878843273</v>
      </c>
      <c r="S173" s="99">
        <f t="shared" si="30"/>
        <v>-2.798405800152784E-2</v>
      </c>
      <c r="U173" s="70"/>
      <c r="V173" s="8"/>
      <c r="W173" s="14"/>
      <c r="Y173" s="14"/>
      <c r="AE173" s="15"/>
    </row>
    <row r="174" spans="1:31">
      <c r="A174" s="17">
        <v>253</v>
      </c>
      <c r="B174" s="18" t="s">
        <v>480</v>
      </c>
      <c r="C174" s="19" t="s">
        <v>479</v>
      </c>
      <c r="D174" s="100">
        <v>8.3000000000000007</v>
      </c>
      <c r="E174" s="96">
        <f t="shared" si="22"/>
        <v>411864.6</v>
      </c>
      <c r="F174" s="96">
        <f t="shared" si="24"/>
        <v>49622.240963855416</v>
      </c>
      <c r="G174" s="97"/>
      <c r="H174" s="101">
        <v>8.1999999999999993</v>
      </c>
      <c r="I174" s="96">
        <f t="shared" si="31"/>
        <v>630914.47</v>
      </c>
      <c r="J174" s="96">
        <f t="shared" si="33"/>
        <v>76940.789024390251</v>
      </c>
      <c r="K174" s="96"/>
      <c r="L174" s="131">
        <f>IF(M174="-","-",IFERROR(VLOOKUP($B174,teacherdata!$B$6:$G$326,6,0),"-"))</f>
        <v>8.9780000000000086</v>
      </c>
      <c r="M174" s="97">
        <f>IFERROR(VLOOKUP($B174,expdata!$K$4:$N$322,3,0),"")</f>
        <v>595616.58000000007</v>
      </c>
      <c r="N174" s="96">
        <f t="shared" si="26"/>
        <v>66341.788817108434</v>
      </c>
      <c r="O174" s="97"/>
      <c r="P174" s="98">
        <f t="shared" si="27"/>
        <v>0.77800000000000935</v>
      </c>
      <c r="Q174" s="98">
        <f t="shared" si="28"/>
        <v>-35297.889999999898</v>
      </c>
      <c r="R174" s="98">
        <f t="shared" si="29"/>
        <v>-10599.000207281817</v>
      </c>
      <c r="S174" s="99">
        <f t="shared" si="30"/>
        <v>-0.13775528353266472</v>
      </c>
      <c r="U174" s="70"/>
      <c r="V174" s="8"/>
      <c r="W174" s="14"/>
      <c r="Y174" s="14"/>
      <c r="AE174" s="15"/>
    </row>
    <row r="175" spans="1:31">
      <c r="A175" s="17">
        <v>258</v>
      </c>
      <c r="B175" s="18" t="s">
        <v>482</v>
      </c>
      <c r="C175" s="19" t="s">
        <v>481</v>
      </c>
      <c r="D175" s="100">
        <v>323.60000000000002</v>
      </c>
      <c r="E175" s="96">
        <f t="shared" si="22"/>
        <v>30700080.589999996</v>
      </c>
      <c r="F175" s="96">
        <f t="shared" si="24"/>
        <v>94870.459177997516</v>
      </c>
      <c r="G175" s="97"/>
      <c r="H175" s="101">
        <v>360.3</v>
      </c>
      <c r="I175" s="96">
        <f t="shared" si="31"/>
        <v>33105442</v>
      </c>
      <c r="J175" s="96">
        <f t="shared" si="33"/>
        <v>91882.991951151809</v>
      </c>
      <c r="K175" s="96"/>
      <c r="L175" s="131">
        <f>IF(M175="-","-",IFERROR(VLOOKUP($B175,teacherdata!$B$6:$G$326,6,0),"-"))</f>
        <v>382.99199999999968</v>
      </c>
      <c r="M175" s="97">
        <f>IFERROR(VLOOKUP($B175,expdata!$K$4:$N$322,3,0),"")</f>
        <v>30939468.409999996</v>
      </c>
      <c r="N175" s="96">
        <f t="shared" si="26"/>
        <v>80783.589239461973</v>
      </c>
      <c r="O175" s="97"/>
      <c r="P175" s="98">
        <f t="shared" si="27"/>
        <v>22.691999999999666</v>
      </c>
      <c r="Q175" s="98">
        <f t="shared" si="28"/>
        <v>-2165973.5900000036</v>
      </c>
      <c r="R175" s="98">
        <f t="shared" si="29"/>
        <v>-11099.402711689836</v>
      </c>
      <c r="S175" s="99">
        <f t="shared" si="30"/>
        <v>-0.12079931743614383</v>
      </c>
      <c r="U175" s="70"/>
      <c r="V175" s="8"/>
      <c r="W175" s="14"/>
      <c r="Y175" s="14"/>
      <c r="AE175" s="15"/>
    </row>
    <row r="176" spans="1:31">
      <c r="A176" s="17">
        <v>261</v>
      </c>
      <c r="B176" s="18" t="s">
        <v>484</v>
      </c>
      <c r="C176" s="19" t="s">
        <v>483</v>
      </c>
      <c r="D176" s="100">
        <v>209.1</v>
      </c>
      <c r="E176" s="96">
        <f t="shared" si="22"/>
        <v>16567133</v>
      </c>
      <c r="F176" s="96">
        <f t="shared" si="24"/>
        <v>79230.669536107132</v>
      </c>
      <c r="G176" s="97"/>
      <c r="H176" s="101">
        <v>207.20000000000002</v>
      </c>
      <c r="I176" s="96">
        <f t="shared" si="31"/>
        <v>16045473</v>
      </c>
      <c r="J176" s="96">
        <f t="shared" si="33"/>
        <v>77439.541505791494</v>
      </c>
      <c r="K176" s="96"/>
      <c r="L176" s="131">
        <f>IF(M176="-","-",IFERROR(VLOOKUP($B176,teacherdata!$B$6:$G$326,6,0),"-"))</f>
        <v>209.37199999999842</v>
      </c>
      <c r="M176" s="97">
        <f>IFERROR(VLOOKUP($B176,expdata!$K$4:$N$322,3,0),"")</f>
        <v>17662639</v>
      </c>
      <c r="N176" s="96">
        <f t="shared" si="26"/>
        <v>84360.081577288904</v>
      </c>
      <c r="O176" s="97"/>
      <c r="P176" s="98">
        <f t="shared" si="27"/>
        <v>2.1719999999984054</v>
      </c>
      <c r="Q176" s="98">
        <f t="shared" si="28"/>
        <v>1617166</v>
      </c>
      <c r="R176" s="98">
        <f t="shared" si="29"/>
        <v>6920.5400714974094</v>
      </c>
      <c r="S176" s="99">
        <f t="shared" si="30"/>
        <v>8.9367007305690735E-2</v>
      </c>
      <c r="U176" s="70"/>
      <c r="V176" s="8"/>
      <c r="W176" s="14"/>
      <c r="Y176" s="14"/>
      <c r="AE176" s="15"/>
    </row>
    <row r="177" spans="1:31">
      <c r="A177" s="17">
        <v>262</v>
      </c>
      <c r="B177" s="18" t="s">
        <v>486</v>
      </c>
      <c r="C177" s="19" t="s">
        <v>485</v>
      </c>
      <c r="D177" s="100">
        <v>174.3</v>
      </c>
      <c r="E177" s="96">
        <f t="shared" si="22"/>
        <v>16703126.820000002</v>
      </c>
      <c r="F177" s="96">
        <f t="shared" si="24"/>
        <v>95829.758003442344</v>
      </c>
      <c r="G177" s="97"/>
      <c r="H177" s="101">
        <v>153.30000000000001</v>
      </c>
      <c r="I177" s="96">
        <f t="shared" si="31"/>
        <v>16387120.91</v>
      </c>
      <c r="J177" s="96">
        <f t="shared" si="33"/>
        <v>106895.7658838878</v>
      </c>
      <c r="K177" s="96"/>
      <c r="L177" s="131">
        <f>IF(M177="-","-",IFERROR(VLOOKUP($B177,teacherdata!$B$6:$G$326,6,0),"-"))</f>
        <v>182.92899999999801</v>
      </c>
      <c r="M177" s="97">
        <f>IFERROR(VLOOKUP($B177,expdata!$K$4:$N$322,3,0),"")</f>
        <v>15562727.669999998</v>
      </c>
      <c r="N177" s="96">
        <f t="shared" si="26"/>
        <v>85075.235036545142</v>
      </c>
      <c r="O177" s="97"/>
      <c r="P177" s="98">
        <f t="shared" si="27"/>
        <v>29.628999999998001</v>
      </c>
      <c r="Q177" s="98">
        <f t="shared" si="28"/>
        <v>-824393.24000000209</v>
      </c>
      <c r="R177" s="98">
        <f t="shared" si="29"/>
        <v>-21820.530847342656</v>
      </c>
      <c r="S177" s="99">
        <f t="shared" si="30"/>
        <v>-0.20412904727250403</v>
      </c>
      <c r="U177" s="70"/>
      <c r="V177" s="8"/>
      <c r="W177" s="14"/>
      <c r="Y177" s="14"/>
      <c r="AE177" s="15"/>
    </row>
    <row r="178" spans="1:31">
      <c r="A178" s="17">
        <v>263</v>
      </c>
      <c r="B178" s="18" t="s">
        <v>488</v>
      </c>
      <c r="C178" s="19" t="s">
        <v>487</v>
      </c>
      <c r="D178" s="100">
        <v>5.6</v>
      </c>
      <c r="E178" s="96">
        <f t="shared" si="22"/>
        <v>358543</v>
      </c>
      <c r="F178" s="96">
        <f t="shared" si="24"/>
        <v>64025.535714285717</v>
      </c>
      <c r="G178" s="97"/>
      <c r="H178" s="101">
        <v>5.6000000000000005</v>
      </c>
      <c r="I178" s="96">
        <f t="shared" si="31"/>
        <v>348351.56</v>
      </c>
      <c r="J178" s="96">
        <f t="shared" si="33"/>
        <v>62205.635714285709</v>
      </c>
      <c r="K178" s="96"/>
      <c r="L178" s="131">
        <f>IF(M178="-","-",IFERROR(VLOOKUP($B178,teacherdata!$B$6:$G$326,6,0),"-"))</f>
        <v>8.0969999999999995</v>
      </c>
      <c r="M178" s="97">
        <f>IFERROR(VLOOKUP($B178,expdata!$K$4:$N$322,3,0),"")</f>
        <v>379718.52</v>
      </c>
      <c r="N178" s="96">
        <f t="shared" si="26"/>
        <v>46896.198592071145</v>
      </c>
      <c r="O178" s="97"/>
      <c r="P178" s="98">
        <f t="shared" si="27"/>
        <v>2.496999999999999</v>
      </c>
      <c r="Q178" s="98">
        <f t="shared" si="28"/>
        <v>31366.960000000021</v>
      </c>
      <c r="R178" s="98">
        <f t="shared" si="29"/>
        <v>-15309.437122214564</v>
      </c>
      <c r="S178" s="99">
        <f t="shared" si="30"/>
        <v>-0.24611013047968427</v>
      </c>
      <c r="U178" s="70"/>
      <c r="V178" s="8"/>
      <c r="W178" s="14"/>
      <c r="Y178" s="14"/>
      <c r="AE178" s="15"/>
    </row>
    <row r="179" spans="1:31">
      <c r="A179" s="17">
        <v>264</v>
      </c>
      <c r="B179" s="18" t="s">
        <v>490</v>
      </c>
      <c r="C179" s="19" t="s">
        <v>489</v>
      </c>
      <c r="D179" s="100">
        <v>241.1</v>
      </c>
      <c r="E179" s="96">
        <f t="shared" si="22"/>
        <v>22018561</v>
      </c>
      <c r="F179" s="96">
        <f t="shared" si="24"/>
        <v>91325.429282455414</v>
      </c>
      <c r="G179" s="97"/>
      <c r="H179" s="101">
        <v>233.20000000000002</v>
      </c>
      <c r="I179" s="96">
        <f t="shared" si="31"/>
        <v>23864021.25</v>
      </c>
      <c r="J179" s="96">
        <f t="shared" si="33"/>
        <v>102332.85270154373</v>
      </c>
      <c r="K179" s="96"/>
      <c r="L179" s="131">
        <f>IF(M179="-","-",IFERROR(VLOOKUP($B179,teacherdata!$B$6:$G$326,6,0),"-"))</f>
        <v>237.12299999999777</v>
      </c>
      <c r="M179" s="97">
        <f>IFERROR(VLOOKUP($B179,expdata!$K$4:$N$322,3,0),"")</f>
        <v>24159554.560000002</v>
      </c>
      <c r="N179" s="96">
        <f t="shared" si="26"/>
        <v>101886.17114324729</v>
      </c>
      <c r="O179" s="97"/>
      <c r="P179" s="98">
        <f t="shared" si="27"/>
        <v>3.9229999999977565</v>
      </c>
      <c r="Q179" s="98">
        <f t="shared" si="28"/>
        <v>295533.31000000238</v>
      </c>
      <c r="R179" s="98">
        <f t="shared" si="29"/>
        <v>-446.68155829643365</v>
      </c>
      <c r="S179" s="99">
        <f t="shared" si="30"/>
        <v>-4.3649868688718308E-3</v>
      </c>
      <c r="U179" s="70"/>
      <c r="V179" s="8"/>
      <c r="W179" s="14"/>
      <c r="Y179" s="14"/>
      <c r="AE179" s="15"/>
    </row>
    <row r="180" spans="1:31">
      <c r="A180" s="17">
        <v>265</v>
      </c>
      <c r="B180" s="18" t="s">
        <v>492</v>
      </c>
      <c r="C180" s="19" t="s">
        <v>491</v>
      </c>
      <c r="D180" s="100">
        <v>165.8</v>
      </c>
      <c r="E180" s="96">
        <f t="shared" si="22"/>
        <v>14204208.5</v>
      </c>
      <c r="F180" s="96">
        <f t="shared" si="24"/>
        <v>85670.73884197828</v>
      </c>
      <c r="G180" s="97"/>
      <c r="H180" s="101">
        <v>173.1</v>
      </c>
      <c r="I180" s="96">
        <f t="shared" si="31"/>
        <v>15050896</v>
      </c>
      <c r="J180" s="96">
        <f t="shared" si="33"/>
        <v>86949.139225880994</v>
      </c>
      <c r="K180" s="96"/>
      <c r="L180" s="131">
        <f>IF(M180="-","-",IFERROR(VLOOKUP($B180,teacherdata!$B$6:$G$326,6,0),"-"))</f>
        <v>177.91999999999948</v>
      </c>
      <c r="M180" s="97">
        <f>IFERROR(VLOOKUP($B180,expdata!$K$4:$N$322,3,0),"")</f>
        <v>15401123</v>
      </c>
      <c r="N180" s="96">
        <f t="shared" si="26"/>
        <v>86562.067221223275</v>
      </c>
      <c r="O180" s="97"/>
      <c r="P180" s="98">
        <f t="shared" si="27"/>
        <v>4.8199999999994816</v>
      </c>
      <c r="Q180" s="98">
        <f t="shared" si="28"/>
        <v>350227</v>
      </c>
      <c r="R180" s="98">
        <f t="shared" si="29"/>
        <v>-387.07200465771894</v>
      </c>
      <c r="S180" s="99">
        <f t="shared" si="30"/>
        <v>-4.4517059985167097E-3</v>
      </c>
      <c r="U180" s="70"/>
      <c r="V180" s="8"/>
      <c r="W180" s="14"/>
      <c r="Y180" s="14"/>
      <c r="AE180" s="15"/>
    </row>
    <row r="181" spans="1:31">
      <c r="A181" s="17">
        <v>266</v>
      </c>
      <c r="B181" s="18" t="s">
        <v>494</v>
      </c>
      <c r="C181" s="19" t="s">
        <v>493</v>
      </c>
      <c r="D181" s="100">
        <v>244.8</v>
      </c>
      <c r="E181" s="96">
        <f t="shared" si="22"/>
        <v>24638494.910000004</v>
      </c>
      <c r="F181" s="96">
        <f t="shared" si="24"/>
        <v>100647.44652777779</v>
      </c>
      <c r="G181" s="97"/>
      <c r="H181" s="101">
        <v>271.3</v>
      </c>
      <c r="I181" s="96">
        <f t="shared" si="31"/>
        <v>25138117.98</v>
      </c>
      <c r="J181" s="96">
        <f t="shared" si="33"/>
        <v>92658.009509767784</v>
      </c>
      <c r="K181" s="96"/>
      <c r="L181" s="131">
        <f>IF(M181="-","-",IFERROR(VLOOKUP($B181,teacherdata!$B$6:$G$326,6,0),"-"))</f>
        <v>270.77299999999786</v>
      </c>
      <c r="M181" s="97">
        <f>IFERROR(VLOOKUP($B181,expdata!$K$4:$N$322,3,0),"")</f>
        <v>26350134.470000003</v>
      </c>
      <c r="N181" s="96">
        <f t="shared" si="26"/>
        <v>97314.482869415384</v>
      </c>
      <c r="O181" s="97"/>
      <c r="P181" s="98">
        <f t="shared" si="27"/>
        <v>-0.52700000000214686</v>
      </c>
      <c r="Q181" s="98">
        <f t="shared" si="28"/>
        <v>1212016.4900000021</v>
      </c>
      <c r="R181" s="98">
        <f t="shared" si="29"/>
        <v>4656.4733596475999</v>
      </c>
      <c r="S181" s="99">
        <f t="shared" si="30"/>
        <v>5.0254407409396441E-2</v>
      </c>
      <c r="U181" s="70"/>
      <c r="V181" s="8"/>
      <c r="W181" s="14"/>
      <c r="Y181" s="14"/>
      <c r="AE181" s="15"/>
    </row>
    <row r="182" spans="1:31">
      <c r="A182" s="17">
        <v>269</v>
      </c>
      <c r="B182" s="18" t="s">
        <v>498</v>
      </c>
      <c r="C182" s="19" t="s">
        <v>497</v>
      </c>
      <c r="D182" s="100">
        <v>33.5</v>
      </c>
      <c r="E182" s="96">
        <f t="shared" si="22"/>
        <v>3162320</v>
      </c>
      <c r="F182" s="96">
        <f t="shared" si="24"/>
        <v>94397.611940298506</v>
      </c>
      <c r="G182" s="97"/>
      <c r="H182" s="101">
        <v>31.3</v>
      </c>
      <c r="I182" s="96">
        <f t="shared" si="31"/>
        <v>3343580</v>
      </c>
      <c r="J182" s="96">
        <f t="shared" si="33"/>
        <v>106823.64217252396</v>
      </c>
      <c r="K182" s="96"/>
      <c r="L182" s="131">
        <f>IF(M182="-","-",IFERROR(VLOOKUP($B182,teacherdata!$B$6:$G$326,6,0),"-"))</f>
        <v>34.399999999999963</v>
      </c>
      <c r="M182" s="97">
        <f>IFERROR(VLOOKUP($B182,expdata!$K$4:$N$322,3,0),"")</f>
        <v>3612052</v>
      </c>
      <c r="N182" s="96">
        <f t="shared" si="26"/>
        <v>105001.51162790709</v>
      </c>
      <c r="O182" s="97"/>
      <c r="P182" s="98">
        <f t="shared" si="27"/>
        <v>3.0999999999999623</v>
      </c>
      <c r="Q182" s="98">
        <f t="shared" si="28"/>
        <v>268472</v>
      </c>
      <c r="R182" s="98">
        <f t="shared" si="29"/>
        <v>-1822.1305446168699</v>
      </c>
      <c r="S182" s="99">
        <f t="shared" si="30"/>
        <v>-1.7057371454102497E-2</v>
      </c>
      <c r="U182" s="70"/>
      <c r="V182" s="8"/>
      <c r="W182" s="14"/>
      <c r="Y182" s="14"/>
      <c r="AE182" s="15"/>
    </row>
    <row r="183" spans="1:31">
      <c r="A183" s="17">
        <v>271</v>
      </c>
      <c r="B183" s="18" t="s">
        <v>500</v>
      </c>
      <c r="C183" s="19" t="s">
        <v>499</v>
      </c>
      <c r="D183" s="100">
        <v>400.8</v>
      </c>
      <c r="E183" s="96">
        <f t="shared" si="22"/>
        <v>35261106</v>
      </c>
      <c r="F183" s="96">
        <f t="shared" si="24"/>
        <v>87976.811377245511</v>
      </c>
      <c r="G183" s="97"/>
      <c r="H183" s="101">
        <v>433.2</v>
      </c>
      <c r="I183" s="96">
        <f t="shared" si="31"/>
        <v>37290768</v>
      </c>
      <c r="J183" s="96">
        <f t="shared" si="33"/>
        <v>86082.105263157893</v>
      </c>
      <c r="K183" s="96"/>
      <c r="L183" s="131">
        <f>IF(M183="-","-",IFERROR(VLOOKUP($B183,teacherdata!$B$6:$G$326,6,0),"-"))</f>
        <v>437.39499999999572</v>
      </c>
      <c r="M183" s="97">
        <f>IFERROR(VLOOKUP($B183,expdata!$K$4:$N$322,3,0),"")</f>
        <v>39196267.759999998</v>
      </c>
      <c r="N183" s="96">
        <f t="shared" si="26"/>
        <v>89612.976280022369</v>
      </c>
      <c r="O183" s="97"/>
      <c r="P183" s="98">
        <f t="shared" si="27"/>
        <v>4.1949999999957299</v>
      </c>
      <c r="Q183" s="98">
        <f t="shared" si="28"/>
        <v>1905499.7599999979</v>
      </c>
      <c r="R183" s="98">
        <f t="shared" si="29"/>
        <v>3530.8710168644757</v>
      </c>
      <c r="S183" s="99">
        <f t="shared" si="30"/>
        <v>4.1017479835912495E-2</v>
      </c>
      <c r="U183" s="70"/>
      <c r="V183" s="8"/>
      <c r="W183" s="14"/>
      <c r="Y183" s="14"/>
      <c r="AE183" s="15"/>
    </row>
    <row r="184" spans="1:31">
      <c r="A184" s="17">
        <v>272</v>
      </c>
      <c r="B184" s="18" t="s">
        <v>502</v>
      </c>
      <c r="C184" s="19" t="s">
        <v>501</v>
      </c>
      <c r="D184" s="100">
        <v>15.6</v>
      </c>
      <c r="E184" s="96">
        <f t="shared" si="22"/>
        <v>1010680</v>
      </c>
      <c r="F184" s="96">
        <f t="shared" si="24"/>
        <v>64787.179487179492</v>
      </c>
      <c r="G184" s="97"/>
      <c r="H184" s="101">
        <v>13.3</v>
      </c>
      <c r="I184" s="96">
        <f t="shared" si="31"/>
        <v>1322596</v>
      </c>
      <c r="J184" s="96">
        <f t="shared" si="33"/>
        <v>99443.308270676687</v>
      </c>
      <c r="K184" s="96"/>
      <c r="L184" s="131">
        <f>IF(M184="-","-",IFERROR(VLOOKUP($B184,teacherdata!$B$6:$G$326,6,0),"-"))</f>
        <v>17.399999999999991</v>
      </c>
      <c r="M184" s="97">
        <f>IFERROR(VLOOKUP($B184,expdata!$K$4:$N$322,3,0),"")</f>
        <v>1094716</v>
      </c>
      <c r="N184" s="96">
        <f t="shared" si="26"/>
        <v>62914.712643678191</v>
      </c>
      <c r="O184" s="97"/>
      <c r="P184" s="98">
        <f t="shared" si="27"/>
        <v>4.0999999999999908</v>
      </c>
      <c r="Q184" s="98">
        <f t="shared" si="28"/>
        <v>-227880</v>
      </c>
      <c r="R184" s="98">
        <f t="shared" si="29"/>
        <v>-36528.595626998496</v>
      </c>
      <c r="S184" s="99">
        <f t="shared" si="30"/>
        <v>-0.36733085676886973</v>
      </c>
      <c r="U184" s="70"/>
      <c r="V184" s="8"/>
      <c r="W184" s="14"/>
      <c r="Y184" s="14"/>
      <c r="AE184" s="15"/>
    </row>
    <row r="185" spans="1:31">
      <c r="A185" s="17">
        <v>273</v>
      </c>
      <c r="B185" s="18" t="s">
        <v>506</v>
      </c>
      <c r="C185" s="19" t="s">
        <v>505</v>
      </c>
      <c r="D185" s="100">
        <v>124.1</v>
      </c>
      <c r="E185" s="96">
        <f t="shared" si="22"/>
        <v>10589848</v>
      </c>
      <c r="F185" s="96">
        <f t="shared" si="24"/>
        <v>85333.182917002428</v>
      </c>
      <c r="G185" s="97"/>
      <c r="H185" s="101">
        <v>127.2</v>
      </c>
      <c r="I185" s="96">
        <f t="shared" si="31"/>
        <v>11479005</v>
      </c>
      <c r="J185" s="96">
        <f t="shared" si="33"/>
        <v>90243.75</v>
      </c>
      <c r="K185" s="96"/>
      <c r="L185" s="131">
        <f>IF(M185="-","-",IFERROR(VLOOKUP($B185,teacherdata!$B$6:$G$326,6,0),"-"))</f>
        <v>135.75000000000011</v>
      </c>
      <c r="M185" s="97">
        <f>IFERROR(VLOOKUP($B185,expdata!$K$4:$N$322,3,0),"")</f>
        <v>12178558.939999999</v>
      </c>
      <c r="N185" s="96">
        <f t="shared" si="26"/>
        <v>89713.141362799186</v>
      </c>
      <c r="O185" s="97"/>
      <c r="P185" s="98">
        <f t="shared" si="27"/>
        <v>8.5500000000001108</v>
      </c>
      <c r="Q185" s="98">
        <f t="shared" si="28"/>
        <v>699553.93999999948</v>
      </c>
      <c r="R185" s="98">
        <f t="shared" si="29"/>
        <v>-530.60863720081397</v>
      </c>
      <c r="S185" s="99">
        <f t="shared" si="30"/>
        <v>-5.8797272631158828E-3</v>
      </c>
      <c r="U185" s="70"/>
      <c r="V185" s="8"/>
      <c r="W185" s="14"/>
      <c r="Y185" s="14"/>
      <c r="AE185" s="15"/>
    </row>
    <row r="186" spans="1:31">
      <c r="A186" s="17">
        <v>274</v>
      </c>
      <c r="B186" s="18" t="s">
        <v>510</v>
      </c>
      <c r="C186" s="19" t="s">
        <v>509</v>
      </c>
      <c r="D186" s="100">
        <v>424.1</v>
      </c>
      <c r="E186" s="96">
        <f t="shared" si="22"/>
        <v>41000926.07</v>
      </c>
      <c r="F186" s="96">
        <f t="shared" si="24"/>
        <v>96677.496038670128</v>
      </c>
      <c r="G186" s="97"/>
      <c r="H186" s="101">
        <v>408.40000000000003</v>
      </c>
      <c r="I186" s="96">
        <f t="shared" si="31"/>
        <v>43495686.074882783</v>
      </c>
      <c r="J186" s="96">
        <f t="shared" si="33"/>
        <v>106502.659341045</v>
      </c>
      <c r="K186" s="96"/>
      <c r="L186" s="131">
        <f>IF(M186="-","-",IFERROR(VLOOKUP($B186,teacherdata!$B$6:$G$326,6,0),"-"))</f>
        <v>441.62399999999906</v>
      </c>
      <c r="M186" s="97">
        <f>IFERROR(VLOOKUP($B186,expdata!$K$4:$N$322,3,0),"")</f>
        <v>44310294.894499995</v>
      </c>
      <c r="N186" s="96">
        <f t="shared" si="26"/>
        <v>100334.88871641961</v>
      </c>
      <c r="O186" s="97"/>
      <c r="P186" s="98">
        <f t="shared" si="27"/>
        <v>33.223999999999023</v>
      </c>
      <c r="Q186" s="98">
        <f t="shared" si="28"/>
        <v>814608.81961721182</v>
      </c>
      <c r="R186" s="98">
        <f t="shared" si="29"/>
        <v>-6167.7706246253947</v>
      </c>
      <c r="S186" s="99">
        <f t="shared" si="30"/>
        <v>-5.7911893118789019E-2</v>
      </c>
      <c r="U186" s="70"/>
      <c r="V186" s="8"/>
      <c r="W186" s="14"/>
      <c r="Y186" s="14"/>
      <c r="AE186" s="15"/>
    </row>
    <row r="187" spans="1:31">
      <c r="A187" s="17">
        <v>275</v>
      </c>
      <c r="B187" s="18" t="s">
        <v>518</v>
      </c>
      <c r="C187" s="19" t="s">
        <v>517</v>
      </c>
      <c r="D187" s="100">
        <v>38.4</v>
      </c>
      <c r="E187" s="96">
        <f t="shared" si="22"/>
        <v>3027961.23</v>
      </c>
      <c r="F187" s="96">
        <f t="shared" si="24"/>
        <v>78853.157031249997</v>
      </c>
      <c r="G187" s="97"/>
      <c r="H187" s="101">
        <v>36.4</v>
      </c>
      <c r="I187" s="96">
        <f t="shared" si="31"/>
        <v>3284491.79</v>
      </c>
      <c r="J187" s="96">
        <f t="shared" si="33"/>
        <v>90233.290934065939</v>
      </c>
      <c r="K187" s="96"/>
      <c r="L187" s="131">
        <f>IF(M187="-","-",IFERROR(VLOOKUP($B187,teacherdata!$B$6:$G$326,6,0),"-"))</f>
        <v>38.100000000000037</v>
      </c>
      <c r="M187" s="97">
        <f>IFERROR(VLOOKUP($B187,expdata!$K$4:$N$322,3,0),"")</f>
        <v>0</v>
      </c>
      <c r="N187" s="96">
        <f t="shared" si="26"/>
        <v>0</v>
      </c>
      <c r="O187" s="97"/>
      <c r="P187" s="98">
        <f t="shared" si="27"/>
        <v>1.7000000000000384</v>
      </c>
      <c r="Q187" s="98">
        <f t="shared" si="28"/>
        <v>-3284491.79</v>
      </c>
      <c r="R187" s="98">
        <f t="shared" si="29"/>
        <v>-90233.290934065939</v>
      </c>
      <c r="S187" s="99">
        <f t="shared" si="30"/>
        <v>-1</v>
      </c>
      <c r="T187" s="29" t="s">
        <v>1249</v>
      </c>
      <c r="U187" s="70"/>
      <c r="V187" s="8"/>
      <c r="W187" s="14"/>
      <c r="Y187" s="14"/>
      <c r="AE187" s="15"/>
    </row>
    <row r="188" spans="1:31">
      <c r="A188" s="17">
        <v>276</v>
      </c>
      <c r="B188" s="18" t="s">
        <v>520</v>
      </c>
      <c r="C188" s="19" t="s">
        <v>519</v>
      </c>
      <c r="D188" s="100">
        <v>107.3</v>
      </c>
      <c r="E188" s="96">
        <f t="shared" si="22"/>
        <v>10642164.829999998</v>
      </c>
      <c r="F188" s="96">
        <f t="shared" si="24"/>
        <v>99181.405684995319</v>
      </c>
      <c r="G188" s="97"/>
      <c r="H188" s="101">
        <v>107.5</v>
      </c>
      <c r="I188" s="96">
        <f t="shared" si="31"/>
        <v>11205800.07</v>
      </c>
      <c r="J188" s="96">
        <f t="shared" si="33"/>
        <v>104240.00065116279</v>
      </c>
      <c r="K188" s="96"/>
      <c r="L188" s="131">
        <f>IF(M188="-","-",IFERROR(VLOOKUP($B188,teacherdata!$B$6:$G$326,6,0),"-"))</f>
        <v>107.80299999999997</v>
      </c>
      <c r="M188" s="97">
        <f>IFERROR(VLOOKUP($B188,expdata!$K$4:$N$322,3,0),"")</f>
        <v>10951121</v>
      </c>
      <c r="N188" s="96">
        <f t="shared" si="26"/>
        <v>101584.56629221824</v>
      </c>
      <c r="O188" s="97"/>
      <c r="P188" s="98">
        <f t="shared" si="27"/>
        <v>0.30299999999996885</v>
      </c>
      <c r="Q188" s="98">
        <f t="shared" si="28"/>
        <v>-254679.0700000003</v>
      </c>
      <c r="R188" s="98">
        <f t="shared" si="29"/>
        <v>-2655.4343589445489</v>
      </c>
      <c r="S188" s="99">
        <f t="shared" si="30"/>
        <v>-2.5474235824603553E-2</v>
      </c>
      <c r="U188" s="70"/>
      <c r="V188" s="8"/>
      <c r="W188" s="14"/>
      <c r="Y188" s="14"/>
      <c r="AE188" s="15"/>
    </row>
    <row r="189" spans="1:31">
      <c r="A189" s="17">
        <v>277</v>
      </c>
      <c r="B189" s="18" t="s">
        <v>522</v>
      </c>
      <c r="C189" s="19" t="s">
        <v>521</v>
      </c>
      <c r="D189" s="100">
        <v>156.80000000000001</v>
      </c>
      <c r="E189" s="96">
        <f t="shared" si="22"/>
        <v>11716272.370000001</v>
      </c>
      <c r="F189" s="96">
        <f t="shared" si="24"/>
        <v>74721.12480867347</v>
      </c>
      <c r="G189" s="97"/>
      <c r="H189" s="101">
        <v>159</v>
      </c>
      <c r="I189" s="96">
        <f t="shared" si="31"/>
        <v>12497688.07</v>
      </c>
      <c r="J189" s="96">
        <f t="shared" si="33"/>
        <v>78601.811761006291</v>
      </c>
      <c r="K189" s="96"/>
      <c r="L189" s="131">
        <f>IF(M189="-","-",IFERROR(VLOOKUP($B189,teacherdata!$B$6:$G$326,6,0),"-"))</f>
        <v>158.1880000000001</v>
      </c>
      <c r="M189" s="97">
        <f>IFERROR(VLOOKUP($B189,expdata!$K$4:$N$322,3,0),"")</f>
        <v>12494574.810000001</v>
      </c>
      <c r="N189" s="96">
        <f t="shared" si="26"/>
        <v>78985.604533845762</v>
      </c>
      <c r="O189" s="97"/>
      <c r="P189" s="98">
        <f t="shared" si="27"/>
        <v>-0.81199999999989814</v>
      </c>
      <c r="Q189" s="98">
        <f t="shared" si="28"/>
        <v>-3113.2599999997765</v>
      </c>
      <c r="R189" s="98">
        <f t="shared" si="29"/>
        <v>383.79277283947158</v>
      </c>
      <c r="S189" s="99">
        <f t="shared" si="30"/>
        <v>4.8827471560886843E-3</v>
      </c>
      <c r="U189" s="70"/>
      <c r="V189" s="8"/>
      <c r="W189" s="14"/>
      <c r="Y189" s="14"/>
      <c r="AE189" s="15"/>
    </row>
    <row r="190" spans="1:31">
      <c r="A190" s="17">
        <v>278</v>
      </c>
      <c r="B190" s="18" t="s">
        <v>512</v>
      </c>
      <c r="C190" s="19" t="s">
        <v>511</v>
      </c>
      <c r="D190" s="100">
        <v>142</v>
      </c>
      <c r="E190" s="96">
        <f t="shared" si="22"/>
        <v>10740495.42</v>
      </c>
      <c r="F190" s="96">
        <f t="shared" si="24"/>
        <v>75637.291690140846</v>
      </c>
      <c r="G190" s="97"/>
      <c r="H190" s="101">
        <v>148.9</v>
      </c>
      <c r="I190" s="96">
        <f t="shared" si="31"/>
        <v>11284280.210000001</v>
      </c>
      <c r="J190" s="96">
        <f t="shared" si="33"/>
        <v>75784.286165211553</v>
      </c>
      <c r="K190" s="96"/>
      <c r="L190" s="131">
        <f>IF(M190="-","-",IFERROR(VLOOKUP($B190,teacherdata!$B$6:$G$326,6,0),"-"))</f>
        <v>149.47399999999985</v>
      </c>
      <c r="M190" s="97">
        <f>IFERROR(VLOOKUP($B190,expdata!$K$4:$N$322,3,0),"")</f>
        <v>11609461.530000001</v>
      </c>
      <c r="N190" s="96">
        <f t="shared" si="26"/>
        <v>77668.768682178925</v>
      </c>
      <c r="O190" s="97"/>
      <c r="P190" s="98">
        <f t="shared" si="27"/>
        <v>0.57399999999984175</v>
      </c>
      <c r="Q190" s="98">
        <f t="shared" si="28"/>
        <v>325181.3200000003</v>
      </c>
      <c r="R190" s="98">
        <f t="shared" si="29"/>
        <v>1884.4825169673713</v>
      </c>
      <c r="S190" s="99">
        <f t="shared" si="30"/>
        <v>2.4866401893120092E-2</v>
      </c>
      <c r="U190" s="70"/>
      <c r="V190" s="8"/>
      <c r="W190" s="14"/>
      <c r="Y190" s="14"/>
      <c r="AE190" s="15"/>
    </row>
    <row r="191" spans="1:31">
      <c r="A191" s="17">
        <v>281</v>
      </c>
      <c r="B191" s="18" t="s">
        <v>534</v>
      </c>
      <c r="C191" s="19" t="s">
        <v>533</v>
      </c>
      <c r="D191" s="100">
        <v>2096.6999999999998</v>
      </c>
      <c r="E191" s="96">
        <f t="shared" si="22"/>
        <v>155184201.74000001</v>
      </c>
      <c r="F191" s="96">
        <f t="shared" si="24"/>
        <v>74013.545924548103</v>
      </c>
      <c r="G191" s="97"/>
      <c r="H191" s="101">
        <v>2238.2000000000003</v>
      </c>
      <c r="I191" s="96">
        <f t="shared" si="31"/>
        <v>170703179.16</v>
      </c>
      <c r="J191" s="96">
        <f t="shared" si="33"/>
        <v>76268.063247252241</v>
      </c>
      <c r="K191" s="96"/>
      <c r="L191" s="131">
        <f>IF(M191="-","-",IFERROR(VLOOKUP($B191,teacherdata!$B$6:$G$326,6,0),"-"))</f>
        <v>2150.4709999999568</v>
      </c>
      <c r="M191" s="97">
        <f>IFERROR(VLOOKUP($B191,expdata!$K$4:$N$322,3,0),"")</f>
        <v>179924258.63999996</v>
      </c>
      <c r="N191" s="96">
        <f t="shared" si="26"/>
        <v>83667.372701144806</v>
      </c>
      <c r="O191" s="97"/>
      <c r="P191" s="98">
        <f t="shared" si="27"/>
        <v>-87.72900000004347</v>
      </c>
      <c r="Q191" s="98">
        <f t="shared" si="28"/>
        <v>9221079.4799999595</v>
      </c>
      <c r="R191" s="98">
        <f t="shared" si="29"/>
        <v>7399.3094538925652</v>
      </c>
      <c r="S191" s="99">
        <f t="shared" si="30"/>
        <v>9.7017141105378013E-2</v>
      </c>
      <c r="U191" s="70"/>
      <c r="V191" s="8"/>
      <c r="W191" s="14"/>
      <c r="Y191" s="14"/>
      <c r="AE191" s="15"/>
    </row>
    <row r="192" spans="1:31">
      <c r="A192" s="17">
        <v>284</v>
      </c>
      <c r="B192" s="18" t="s">
        <v>536</v>
      </c>
      <c r="C192" s="19" t="s">
        <v>535</v>
      </c>
      <c r="D192" s="100">
        <v>207.3</v>
      </c>
      <c r="E192" s="96">
        <f t="shared" si="22"/>
        <v>15970355.42</v>
      </c>
      <c r="F192" s="96">
        <f t="shared" si="24"/>
        <v>77039.823540762169</v>
      </c>
      <c r="G192" s="97"/>
      <c r="H192" s="101">
        <v>196.4</v>
      </c>
      <c r="I192" s="96">
        <f t="shared" si="31"/>
        <v>15273585.939999999</v>
      </c>
      <c r="J192" s="96">
        <f t="shared" si="33"/>
        <v>77767.749185336041</v>
      </c>
      <c r="K192" s="96"/>
      <c r="L192" s="131">
        <f>IF(M192="-","-",IFERROR(VLOOKUP($B192,teacherdata!$B$6:$G$326,6,0),"-"))</f>
        <v>206.85199999999892</v>
      </c>
      <c r="M192" s="97">
        <f>IFERROR(VLOOKUP($B192,expdata!$K$4:$N$322,3,0),"")</f>
        <v>16101086.24</v>
      </c>
      <c r="N192" s="96">
        <f t="shared" si="26"/>
        <v>77838.678088682165</v>
      </c>
      <c r="O192" s="97"/>
      <c r="P192" s="98">
        <f t="shared" si="27"/>
        <v>10.451999999998918</v>
      </c>
      <c r="Q192" s="98">
        <f t="shared" si="28"/>
        <v>827500.30000000075</v>
      </c>
      <c r="R192" s="98">
        <f t="shared" si="29"/>
        <v>70.928903346124571</v>
      </c>
      <c r="S192" s="99">
        <f t="shared" si="30"/>
        <v>9.1206064325054421E-4</v>
      </c>
      <c r="U192" s="70"/>
      <c r="V192" s="8"/>
      <c r="W192" s="14"/>
      <c r="Y192" s="14"/>
      <c r="AE192" s="15"/>
    </row>
    <row r="193" spans="1:31">
      <c r="A193" s="17">
        <v>285</v>
      </c>
      <c r="B193" s="18" t="s">
        <v>538</v>
      </c>
      <c r="C193" s="19" t="s">
        <v>537</v>
      </c>
      <c r="D193" s="100">
        <v>300.10000000000002</v>
      </c>
      <c r="E193" s="96">
        <f t="shared" si="22"/>
        <v>26550116.02</v>
      </c>
      <c r="F193" s="96">
        <f t="shared" si="24"/>
        <v>88470.896434521812</v>
      </c>
      <c r="G193" s="97"/>
      <c r="H193" s="101">
        <v>308.40000000000003</v>
      </c>
      <c r="I193" s="96">
        <f t="shared" si="31"/>
        <v>27955487.330000002</v>
      </c>
      <c r="J193" s="96">
        <f t="shared" si="33"/>
        <v>90646.846076523987</v>
      </c>
      <c r="K193" s="96"/>
      <c r="L193" s="131">
        <f>IF(M193="-","-",IFERROR(VLOOKUP($B193,teacherdata!$B$6:$G$326,6,0),"-"))</f>
        <v>317.6989999999966</v>
      </c>
      <c r="M193" s="97">
        <f>IFERROR(VLOOKUP($B193,expdata!$K$4:$N$322,3,0),"")</f>
        <v>28898561</v>
      </c>
      <c r="N193" s="96">
        <f t="shared" si="26"/>
        <v>90962.077312173817</v>
      </c>
      <c r="O193" s="97"/>
      <c r="P193" s="98">
        <f t="shared" si="27"/>
        <v>9.2989999999965676</v>
      </c>
      <c r="Q193" s="98">
        <f t="shared" si="28"/>
        <v>943073.66999999806</v>
      </c>
      <c r="R193" s="98">
        <f t="shared" si="29"/>
        <v>315.23123564982961</v>
      </c>
      <c r="S193" s="99">
        <f t="shared" si="30"/>
        <v>3.4775753299095668E-3</v>
      </c>
      <c r="U193" s="70"/>
      <c r="V193" s="8"/>
      <c r="W193" s="14"/>
      <c r="Y193" s="14"/>
      <c r="AE193" s="15"/>
    </row>
    <row r="194" spans="1:31">
      <c r="A194" s="17">
        <v>287</v>
      </c>
      <c r="B194" s="18" t="s">
        <v>540</v>
      </c>
      <c r="C194" s="19" t="s">
        <v>539</v>
      </c>
      <c r="D194" s="100">
        <v>72.2</v>
      </c>
      <c r="E194" s="96">
        <f t="shared" si="22"/>
        <v>5849179</v>
      </c>
      <c r="F194" s="96">
        <f t="shared" si="24"/>
        <v>81013.559556786699</v>
      </c>
      <c r="G194" s="97"/>
      <c r="H194" s="101">
        <v>70</v>
      </c>
      <c r="I194" s="96">
        <f t="shared" si="31"/>
        <v>6031928</v>
      </c>
      <c r="J194" s="96">
        <f t="shared" si="33"/>
        <v>86170.4</v>
      </c>
      <c r="K194" s="96"/>
      <c r="L194" s="131">
        <f>IF(M194="-","-",IFERROR(VLOOKUP($B194,teacherdata!$B$6:$G$326,6,0),"-"))</f>
        <v>72.400000000000119</v>
      </c>
      <c r="M194" s="97">
        <f>IFERROR(VLOOKUP($B194,expdata!$K$4:$N$322,3,0),"")</f>
        <v>6240759</v>
      </c>
      <c r="N194" s="96">
        <f t="shared" si="26"/>
        <v>86198.328729281624</v>
      </c>
      <c r="O194" s="97"/>
      <c r="P194" s="98">
        <f t="shared" si="27"/>
        <v>2.4000000000001194</v>
      </c>
      <c r="Q194" s="98">
        <f t="shared" si="28"/>
        <v>208831</v>
      </c>
      <c r="R194" s="98">
        <f t="shared" si="29"/>
        <v>27.928729281629785</v>
      </c>
      <c r="S194" s="99">
        <f t="shared" si="30"/>
        <v>3.2411047507763442E-4</v>
      </c>
      <c r="U194" s="70"/>
      <c r="V194" s="8"/>
      <c r="W194" s="14"/>
      <c r="Y194" s="14"/>
      <c r="AE194" s="15"/>
    </row>
    <row r="195" spans="1:31">
      <c r="A195" s="17">
        <v>288</v>
      </c>
      <c r="B195" s="18" t="s">
        <v>542</v>
      </c>
      <c r="C195" s="19" t="s">
        <v>541</v>
      </c>
      <c r="D195" s="100">
        <v>200.9</v>
      </c>
      <c r="E195" s="96">
        <f t="shared" si="22"/>
        <v>20269181</v>
      </c>
      <c r="F195" s="96">
        <f t="shared" si="24"/>
        <v>100891.89148830263</v>
      </c>
      <c r="G195" s="97"/>
      <c r="H195" s="101">
        <v>203.70000000000002</v>
      </c>
      <c r="I195" s="96">
        <f t="shared" si="31"/>
        <v>21507889</v>
      </c>
      <c r="J195" s="96">
        <f t="shared" si="33"/>
        <v>105586.10211094747</v>
      </c>
      <c r="K195" s="96"/>
      <c r="L195" s="131">
        <f>IF(M195="-","-",IFERROR(VLOOKUP($B195,teacherdata!$B$6:$G$326,6,0),"-"))</f>
        <v>211.10700000000034</v>
      </c>
      <c r="M195" s="97">
        <f>IFERROR(VLOOKUP($B195,expdata!$K$4:$N$322,3,0),"")</f>
        <v>22185819</v>
      </c>
      <c r="N195" s="96">
        <f t="shared" si="26"/>
        <v>105092.76812232642</v>
      </c>
      <c r="O195" s="97"/>
      <c r="P195" s="98">
        <f t="shared" si="27"/>
        <v>7.4070000000003233</v>
      </c>
      <c r="Q195" s="98">
        <f t="shared" si="28"/>
        <v>677930</v>
      </c>
      <c r="R195" s="98">
        <f t="shared" si="29"/>
        <v>-493.33398862104514</v>
      </c>
      <c r="S195" s="99">
        <f t="shared" si="30"/>
        <v>-4.6723382979197495E-3</v>
      </c>
      <c r="U195" s="70"/>
      <c r="V195" s="8"/>
      <c r="W195" s="14"/>
      <c r="Y195" s="14"/>
      <c r="AE195" s="15"/>
    </row>
    <row r="196" spans="1:31">
      <c r="A196" s="17">
        <v>289</v>
      </c>
      <c r="B196" s="18" t="s">
        <v>544</v>
      </c>
      <c r="C196" s="19" t="s">
        <v>543</v>
      </c>
      <c r="D196" s="100">
        <v>23.1</v>
      </c>
      <c r="E196" s="96">
        <f t="shared" ref="E196:E259" si="34">IFERROR(VLOOKUP(LEFT($B196, 4), pyexpdata, 2, FALSE), "-")</f>
        <v>1484090.2000000002</v>
      </c>
      <c r="F196" s="96">
        <f t="shared" si="24"/>
        <v>64246.329004329011</v>
      </c>
      <c r="G196" s="97"/>
      <c r="H196" s="101">
        <v>24.1</v>
      </c>
      <c r="I196" s="96">
        <f t="shared" ref="I196:I230" si="35">IFERROR(VLOOKUP(LEFT($B196, 4), expdata, 2, FALSE), "-")</f>
        <v>1579922.56</v>
      </c>
      <c r="J196" s="96">
        <f t="shared" si="33"/>
        <v>65556.952697095432</v>
      </c>
      <c r="K196" s="96"/>
      <c r="L196" s="131">
        <f>IF(M196="-","-",IFERROR(VLOOKUP($B196,teacherdata!$B$6:$G$326,6,0),"-"))</f>
        <v>24.710000000000022</v>
      </c>
      <c r="M196" s="97">
        <f>IFERROR(VLOOKUP($B196,expdata!$K$4:$N$322,3,0),"")</f>
        <v>1699301.2599999998</v>
      </c>
      <c r="N196" s="96">
        <f t="shared" si="26"/>
        <v>68769.779846216043</v>
      </c>
      <c r="O196" s="97"/>
      <c r="P196" s="98">
        <f t="shared" si="27"/>
        <v>0.61000000000002075</v>
      </c>
      <c r="Q196" s="98">
        <f t="shared" si="28"/>
        <v>119378.69999999972</v>
      </c>
      <c r="R196" s="98">
        <f t="shared" si="29"/>
        <v>3212.8271491206106</v>
      </c>
      <c r="S196" s="99">
        <f t="shared" si="30"/>
        <v>4.9008183219946377E-2</v>
      </c>
      <c r="U196" s="70"/>
      <c r="V196" s="8"/>
      <c r="W196" s="14"/>
      <c r="Y196" s="14"/>
      <c r="AE196" s="15"/>
    </row>
    <row r="197" spans="1:31">
      <c r="A197" s="17">
        <v>290</v>
      </c>
      <c r="B197" s="18" t="s">
        <v>546</v>
      </c>
      <c r="C197" s="19" t="s">
        <v>545</v>
      </c>
      <c r="D197" s="100">
        <v>92.6</v>
      </c>
      <c r="E197" s="96">
        <f t="shared" si="34"/>
        <v>8232189.0399999991</v>
      </c>
      <c r="F197" s="96">
        <f t="shared" ref="F197:F260" si="36">IFERROR(E197/D197,"-")</f>
        <v>88900.529589632832</v>
      </c>
      <c r="G197" s="97"/>
      <c r="H197" s="101">
        <v>99.600000000000009</v>
      </c>
      <c r="I197" s="96">
        <f t="shared" si="35"/>
        <v>8965520.4100000001</v>
      </c>
      <c r="J197" s="96">
        <f t="shared" ref="J197:J230" si="37">IFERROR(I197/H197,"-")</f>
        <v>90015.265160642564</v>
      </c>
      <c r="K197" s="96"/>
      <c r="L197" s="131">
        <f>IF(M197="-","-",IFERROR(VLOOKUP($B197,teacherdata!$B$6:$G$326,6,0),"-"))</f>
        <v>99.342000000000354</v>
      </c>
      <c r="M197" s="97">
        <f>IFERROR(VLOOKUP($B197,expdata!$K$4:$N$322,3,0),"")</f>
        <v>8836324.3100000005</v>
      </c>
      <c r="N197" s="96">
        <f t="shared" ref="N197:N260" si="38">IFERROR(M197/L197,"-")</f>
        <v>88948.52439048911</v>
      </c>
      <c r="O197" s="97"/>
      <c r="P197" s="98">
        <f t="shared" ref="P197:P260" si="39">IFERROR(L197-H197,"-")</f>
        <v>-0.25799999999965451</v>
      </c>
      <c r="Q197" s="98">
        <f t="shared" ref="Q197:Q260" si="40">IFERROR(M197-I197,"-")</f>
        <v>-129196.09999999963</v>
      </c>
      <c r="R197" s="98">
        <f t="shared" ref="R197:R260" si="41">IFERROR(N197-J197,"-")</f>
        <v>-1066.7407701534539</v>
      </c>
      <c r="S197" s="99">
        <f t="shared" ref="S197:S260" si="42">IF(J197=0,"",IFERROR(R197/J197,"-"))</f>
        <v>-1.1850665198283121E-2</v>
      </c>
      <c r="U197" s="70"/>
      <c r="V197" s="8"/>
      <c r="W197" s="14"/>
      <c r="Y197" s="14"/>
      <c r="AE197" s="15"/>
    </row>
    <row r="198" spans="1:31">
      <c r="A198" s="17">
        <v>291</v>
      </c>
      <c r="B198" s="18" t="s">
        <v>548</v>
      </c>
      <c r="C198" s="19" t="s">
        <v>547</v>
      </c>
      <c r="D198" s="100">
        <v>185.7</v>
      </c>
      <c r="E198" s="96">
        <f t="shared" si="34"/>
        <v>15373643</v>
      </c>
      <c r="F198" s="96">
        <f t="shared" si="36"/>
        <v>82787.522886375882</v>
      </c>
      <c r="G198" s="97"/>
      <c r="H198" s="101">
        <v>189.1</v>
      </c>
      <c r="I198" s="96">
        <f t="shared" si="35"/>
        <v>16168098</v>
      </c>
      <c r="J198" s="96">
        <f t="shared" si="37"/>
        <v>85500.253833950293</v>
      </c>
      <c r="K198" s="96"/>
      <c r="L198" s="131">
        <f>IF(M198="-","-",IFERROR(VLOOKUP($B198,teacherdata!$B$6:$G$326,6,0),"-"))</f>
        <v>187.1379999999989</v>
      </c>
      <c r="M198" s="97">
        <f>IFERROR(VLOOKUP($B198,expdata!$K$4:$N$322,3,0),"")</f>
        <v>16701317</v>
      </c>
      <c r="N198" s="96">
        <f t="shared" si="38"/>
        <v>89245.994934220187</v>
      </c>
      <c r="O198" s="97"/>
      <c r="P198" s="98">
        <f t="shared" si="39"/>
        <v>-1.9620000000010975</v>
      </c>
      <c r="Q198" s="98">
        <f t="shared" si="40"/>
        <v>533219</v>
      </c>
      <c r="R198" s="98">
        <f t="shared" si="41"/>
        <v>3745.7411002698936</v>
      </c>
      <c r="S198" s="99">
        <f t="shared" si="42"/>
        <v>4.3809707367003646E-2</v>
      </c>
      <c r="U198" s="70"/>
      <c r="V198" s="8"/>
      <c r="W198" s="14"/>
      <c r="Y198" s="14"/>
      <c r="AE198" s="15"/>
    </row>
    <row r="199" spans="1:31">
      <c r="A199" s="17">
        <v>292</v>
      </c>
      <c r="B199" s="18" t="s">
        <v>550</v>
      </c>
      <c r="C199" s="19" t="s">
        <v>549</v>
      </c>
      <c r="D199" s="100">
        <v>161.80000000000001</v>
      </c>
      <c r="E199" s="96">
        <f t="shared" si="34"/>
        <v>12147515.99</v>
      </c>
      <c r="F199" s="96">
        <f t="shared" si="36"/>
        <v>75077.354697156974</v>
      </c>
      <c r="G199" s="97"/>
      <c r="H199" s="101">
        <v>152.4</v>
      </c>
      <c r="I199" s="96">
        <f t="shared" si="35"/>
        <v>12431983.939999999</v>
      </c>
      <c r="J199" s="96">
        <f t="shared" si="37"/>
        <v>81574.697769028862</v>
      </c>
      <c r="K199" s="96"/>
      <c r="L199" s="131">
        <f>IF(M199="-","-",IFERROR(VLOOKUP($B199,teacherdata!$B$6:$G$326,6,0),"-"))</f>
        <v>158.01999999999916</v>
      </c>
      <c r="M199" s="97">
        <f>IFERROR(VLOOKUP($B199,expdata!$K$4:$N$322,3,0),"")</f>
        <v>12999095.949999999</v>
      </c>
      <c r="N199" s="96">
        <f t="shared" si="38"/>
        <v>82262.34622199765</v>
      </c>
      <c r="O199" s="97"/>
      <c r="P199" s="98">
        <f t="shared" si="39"/>
        <v>5.6199999999991519</v>
      </c>
      <c r="Q199" s="98">
        <f t="shared" si="40"/>
        <v>567112.00999999978</v>
      </c>
      <c r="R199" s="98">
        <f t="shared" si="41"/>
        <v>687.64845296878775</v>
      </c>
      <c r="S199" s="99">
        <f t="shared" si="42"/>
        <v>8.4296782185549757E-3</v>
      </c>
      <c r="U199" s="70"/>
      <c r="V199" s="8"/>
      <c r="W199" s="14"/>
      <c r="Y199" s="14"/>
      <c r="AE199" s="15"/>
    </row>
    <row r="200" spans="1:31">
      <c r="A200" s="17">
        <v>293</v>
      </c>
      <c r="B200" s="18" t="s">
        <v>554</v>
      </c>
      <c r="C200" s="19" t="s">
        <v>553</v>
      </c>
      <c r="D200" s="100">
        <v>531.20000000000005</v>
      </c>
      <c r="E200" s="96">
        <f t="shared" si="34"/>
        <v>46842414.5</v>
      </c>
      <c r="F200" s="96">
        <f t="shared" si="36"/>
        <v>88182.256212349384</v>
      </c>
      <c r="G200" s="97"/>
      <c r="H200" s="101">
        <v>538.6</v>
      </c>
      <c r="I200" s="96">
        <f t="shared" si="35"/>
        <v>49227936</v>
      </c>
      <c r="J200" s="96">
        <f t="shared" si="37"/>
        <v>91399.806906795391</v>
      </c>
      <c r="K200" s="96"/>
      <c r="L200" s="131">
        <f>IF(M200="-","-",IFERROR(VLOOKUP($B200,teacherdata!$B$6:$G$326,6,0),"-"))</f>
        <v>547.82299999999907</v>
      </c>
      <c r="M200" s="97">
        <f>IFERROR(VLOOKUP($B200,expdata!$K$4:$N$322,3,0),"")</f>
        <v>49317147.409999996</v>
      </c>
      <c r="N200" s="96">
        <f t="shared" si="38"/>
        <v>90023.871597213118</v>
      </c>
      <c r="O200" s="97"/>
      <c r="P200" s="98">
        <f t="shared" si="39"/>
        <v>9.2229999999990468</v>
      </c>
      <c r="Q200" s="98">
        <f t="shared" si="40"/>
        <v>89211.409999996424</v>
      </c>
      <c r="R200" s="98">
        <f t="shared" si="41"/>
        <v>-1375.9353095822735</v>
      </c>
      <c r="S200" s="99">
        <f t="shared" si="42"/>
        <v>-1.5054028625961741E-2</v>
      </c>
      <c r="U200" s="70"/>
      <c r="V200" s="8"/>
      <c r="W200" s="14"/>
      <c r="Y200" s="14"/>
      <c r="AE200" s="15"/>
    </row>
    <row r="201" spans="1:31">
      <c r="A201" s="17">
        <v>295</v>
      </c>
      <c r="B201" s="18" t="s">
        <v>556</v>
      </c>
      <c r="C201" s="19" t="s">
        <v>555</v>
      </c>
      <c r="D201" s="100">
        <v>252.6</v>
      </c>
      <c r="E201" s="96">
        <f t="shared" si="34"/>
        <v>21857937.659999996</v>
      </c>
      <c r="F201" s="96">
        <f t="shared" si="36"/>
        <v>86531.819714964353</v>
      </c>
      <c r="G201" s="97"/>
      <c r="H201" s="101">
        <v>255</v>
      </c>
      <c r="I201" s="96">
        <f t="shared" si="35"/>
        <v>21943313.980636802</v>
      </c>
      <c r="J201" s="96">
        <f t="shared" si="37"/>
        <v>86052.211688771771</v>
      </c>
      <c r="K201" s="96"/>
      <c r="L201" s="131">
        <f>IF(M201="-","-",IFERROR(VLOOKUP($B201,teacherdata!$B$6:$G$326,6,0),"-"))</f>
        <v>261.2849999999986</v>
      </c>
      <c r="M201" s="97">
        <f>IFERROR(VLOOKUP($B201,expdata!$K$4:$N$322,3,0),"")</f>
        <v>22637192.142783161</v>
      </c>
      <c r="N201" s="96">
        <f t="shared" si="38"/>
        <v>86637.932306803996</v>
      </c>
      <c r="O201" s="97"/>
      <c r="P201" s="98">
        <f t="shared" si="39"/>
        <v>6.2849999999986039</v>
      </c>
      <c r="Q201" s="98">
        <f t="shared" si="40"/>
        <v>693878.16214635968</v>
      </c>
      <c r="R201" s="98">
        <f t="shared" si="41"/>
        <v>585.72061803222459</v>
      </c>
      <c r="S201" s="99">
        <f t="shared" si="42"/>
        <v>6.8065725045001989E-3</v>
      </c>
      <c r="U201" s="70"/>
      <c r="V201" s="8"/>
      <c r="W201" s="14"/>
      <c r="Y201" s="14"/>
      <c r="AE201" s="15"/>
    </row>
    <row r="202" spans="1:31">
      <c r="A202" s="17">
        <v>296</v>
      </c>
      <c r="B202" s="18" t="s">
        <v>558</v>
      </c>
      <c r="C202" s="19" t="s">
        <v>557</v>
      </c>
      <c r="D202" s="100">
        <v>39.799999999999997</v>
      </c>
      <c r="E202" s="96">
        <f t="shared" si="34"/>
        <v>3936700</v>
      </c>
      <c r="F202" s="96">
        <f t="shared" si="36"/>
        <v>98912.060301507547</v>
      </c>
      <c r="G202" s="97"/>
      <c r="H202" s="101">
        <v>39.5</v>
      </c>
      <c r="I202" s="96">
        <f t="shared" si="35"/>
        <v>4023072.58</v>
      </c>
      <c r="J202" s="96">
        <f t="shared" si="37"/>
        <v>101849.93873417722</v>
      </c>
      <c r="K202" s="96"/>
      <c r="L202" s="131">
        <f>IF(M202="-","-",IFERROR(VLOOKUP($B202,teacherdata!$B$6:$G$326,6,0),"-"))</f>
        <v>38.68</v>
      </c>
      <c r="M202" s="97">
        <f>IFERROR(VLOOKUP($B202,expdata!$K$4:$N$322,3,0),"")</f>
        <v>3969635</v>
      </c>
      <c r="N202" s="96">
        <f t="shared" si="38"/>
        <v>102627.58531540848</v>
      </c>
      <c r="O202" s="97"/>
      <c r="P202" s="98">
        <f t="shared" si="39"/>
        <v>-0.82000000000000028</v>
      </c>
      <c r="Q202" s="98">
        <f t="shared" si="40"/>
        <v>-53437.580000000075</v>
      </c>
      <c r="R202" s="98">
        <f t="shared" si="41"/>
        <v>777.64658123125264</v>
      </c>
      <c r="S202" s="99">
        <f t="shared" si="42"/>
        <v>7.635218939707639E-3</v>
      </c>
      <c r="U202" s="70"/>
      <c r="V202" s="8"/>
      <c r="W202" s="14"/>
      <c r="Y202" s="14"/>
      <c r="AE202" s="15"/>
    </row>
    <row r="203" spans="1:31">
      <c r="A203" s="17">
        <v>298</v>
      </c>
      <c r="B203" s="18" t="s">
        <v>560</v>
      </c>
      <c r="C203" s="19" t="s">
        <v>559</v>
      </c>
      <c r="D203" s="100">
        <v>55.7</v>
      </c>
      <c r="E203" s="96">
        <f t="shared" si="34"/>
        <v>5084973</v>
      </c>
      <c r="F203" s="96">
        <f t="shared" si="36"/>
        <v>91292.154398563725</v>
      </c>
      <c r="G203" s="97"/>
      <c r="H203" s="101">
        <v>56.300000000000004</v>
      </c>
      <c r="I203" s="96">
        <f t="shared" si="35"/>
        <v>5284150</v>
      </c>
      <c r="J203" s="96">
        <f t="shared" si="37"/>
        <v>93857.015985790407</v>
      </c>
      <c r="K203" s="96"/>
      <c r="L203" s="131">
        <f>IF(M203="-","-",IFERROR(VLOOKUP($B203,teacherdata!$B$6:$G$326,6,0),"-"))</f>
        <v>61.180000000000064</v>
      </c>
      <c r="M203" s="97">
        <f>IFERROR(VLOOKUP($B203,expdata!$K$4:$N$322,3,0),"")</f>
        <v>5208658</v>
      </c>
      <c r="N203" s="96">
        <f t="shared" si="38"/>
        <v>85136.613272311122</v>
      </c>
      <c r="O203" s="97"/>
      <c r="P203" s="98">
        <f t="shared" si="39"/>
        <v>4.8800000000000594</v>
      </c>
      <c r="Q203" s="98">
        <f t="shared" si="40"/>
        <v>-75492</v>
      </c>
      <c r="R203" s="98">
        <f t="shared" si="41"/>
        <v>-8720.402713479285</v>
      </c>
      <c r="S203" s="99">
        <f t="shared" si="42"/>
        <v>-9.2911570029027141E-2</v>
      </c>
      <c r="U203" s="70"/>
      <c r="V203" s="8"/>
      <c r="W203" s="14"/>
      <c r="Y203" s="14"/>
      <c r="AE203" s="15"/>
    </row>
    <row r="204" spans="1:31">
      <c r="A204" s="17">
        <v>300</v>
      </c>
      <c r="B204" s="18" t="s">
        <v>566</v>
      </c>
      <c r="C204" s="19" t="s">
        <v>565</v>
      </c>
      <c r="D204" s="100">
        <v>14.2</v>
      </c>
      <c r="E204" s="96">
        <f t="shared" si="34"/>
        <v>1354325.77</v>
      </c>
      <c r="F204" s="96">
        <f t="shared" si="36"/>
        <v>95375.054225352113</v>
      </c>
      <c r="G204" s="97"/>
      <c r="H204" s="101">
        <v>18.400000000000002</v>
      </c>
      <c r="I204" s="96">
        <f t="shared" si="35"/>
        <v>1434641.64</v>
      </c>
      <c r="J204" s="96">
        <f t="shared" si="37"/>
        <v>77969.654347826072</v>
      </c>
      <c r="K204" s="96"/>
      <c r="L204" s="131">
        <f>IF(M204="-","-",IFERROR(VLOOKUP($B204,teacherdata!$B$6:$G$326,6,0),"-"))</f>
        <v>18.143000000000001</v>
      </c>
      <c r="M204" s="97">
        <f>IFERROR(VLOOKUP($B204,expdata!$K$4:$N$322,3,0),"")</f>
        <v>1475960.71</v>
      </c>
      <c r="N204" s="96">
        <f t="shared" si="38"/>
        <v>81351.524554924763</v>
      </c>
      <c r="O204" s="97"/>
      <c r="P204" s="98">
        <f t="shared" si="39"/>
        <v>-0.25700000000000145</v>
      </c>
      <c r="Q204" s="98">
        <f t="shared" si="40"/>
        <v>41319.070000000065</v>
      </c>
      <c r="R204" s="98">
        <f t="shared" si="41"/>
        <v>3381.870207098691</v>
      </c>
      <c r="S204" s="99">
        <f t="shared" si="42"/>
        <v>4.3374184936257616E-2</v>
      </c>
      <c r="U204" s="70"/>
      <c r="V204" s="8"/>
      <c r="W204" s="14"/>
      <c r="Y204" s="14"/>
      <c r="AE204" s="15"/>
    </row>
    <row r="205" spans="1:31">
      <c r="A205" s="17">
        <v>301</v>
      </c>
      <c r="B205" s="18" t="s">
        <v>568</v>
      </c>
      <c r="C205" s="19" t="s">
        <v>567</v>
      </c>
      <c r="D205" s="100">
        <v>124.2</v>
      </c>
      <c r="E205" s="96">
        <f t="shared" si="34"/>
        <v>10849615</v>
      </c>
      <c r="F205" s="96">
        <f t="shared" si="36"/>
        <v>87355.998389694039</v>
      </c>
      <c r="G205" s="97"/>
      <c r="H205" s="101">
        <v>126.8</v>
      </c>
      <c r="I205" s="96">
        <f t="shared" si="35"/>
        <v>11104469.59</v>
      </c>
      <c r="J205" s="96">
        <f t="shared" si="37"/>
        <v>87574.681309148262</v>
      </c>
      <c r="K205" s="96"/>
      <c r="L205" s="131">
        <f>IF(M205="-","-",IFERROR(VLOOKUP($B205,teacherdata!$B$6:$G$326,6,0),"-"))</f>
        <v>128.4230000000006</v>
      </c>
      <c r="M205" s="97">
        <f>IFERROR(VLOOKUP($B205,expdata!$K$4:$N$322,3,0),"")</f>
        <v>11495198</v>
      </c>
      <c r="N205" s="96">
        <f t="shared" si="38"/>
        <v>89510.430374620948</v>
      </c>
      <c r="O205" s="97"/>
      <c r="P205" s="98">
        <f t="shared" si="39"/>
        <v>1.6230000000006015</v>
      </c>
      <c r="Q205" s="98">
        <f t="shared" si="40"/>
        <v>390728.41000000015</v>
      </c>
      <c r="R205" s="98">
        <f t="shared" si="41"/>
        <v>1935.7490654726862</v>
      </c>
      <c r="S205" s="99">
        <f t="shared" si="42"/>
        <v>2.2103980700075618E-2</v>
      </c>
      <c r="U205" s="70"/>
      <c r="V205" s="8"/>
      <c r="W205" s="14"/>
      <c r="Y205" s="14"/>
      <c r="AE205" s="15"/>
    </row>
    <row r="206" spans="1:31">
      <c r="A206" s="17">
        <v>304</v>
      </c>
      <c r="B206" s="18" t="s">
        <v>574</v>
      </c>
      <c r="C206" s="19" t="s">
        <v>573</v>
      </c>
      <c r="D206" s="100">
        <v>135.1</v>
      </c>
      <c r="E206" s="96">
        <f t="shared" si="34"/>
        <v>10650704.73</v>
      </c>
      <c r="F206" s="96">
        <f t="shared" si="36"/>
        <v>78835.712287194678</v>
      </c>
      <c r="G206" s="97"/>
      <c r="H206" s="101">
        <v>133.6</v>
      </c>
      <c r="I206" s="96">
        <f t="shared" si="35"/>
        <v>11243576.85</v>
      </c>
      <c r="J206" s="96">
        <f t="shared" si="37"/>
        <v>84158.509356287424</v>
      </c>
      <c r="K206" s="96"/>
      <c r="L206" s="131">
        <f>IF(M206="-","-",IFERROR(VLOOKUP($B206,teacherdata!$B$6:$G$326,6,0),"-"))</f>
        <v>134.46899999999997</v>
      </c>
      <c r="M206" s="97">
        <f>IFERROR(VLOOKUP($B206,expdata!$K$4:$N$322,3,0),"")</f>
        <v>11411794.790000001</v>
      </c>
      <c r="N206" s="96">
        <f t="shared" si="38"/>
        <v>84865.618023484989</v>
      </c>
      <c r="O206" s="97"/>
      <c r="P206" s="98">
        <f t="shared" si="39"/>
        <v>0.86899999999997135</v>
      </c>
      <c r="Q206" s="98">
        <f t="shared" si="40"/>
        <v>168217.94000000134</v>
      </c>
      <c r="R206" s="98">
        <f t="shared" si="41"/>
        <v>707.1086671975645</v>
      </c>
      <c r="S206" s="99">
        <f t="shared" si="42"/>
        <v>8.4021054151993124E-3</v>
      </c>
      <c r="U206" s="70"/>
      <c r="V206" s="8"/>
      <c r="W206" s="14"/>
      <c r="Y206" s="14"/>
      <c r="AE206" s="15"/>
    </row>
    <row r="207" spans="1:31">
      <c r="A207" s="17">
        <v>305</v>
      </c>
      <c r="B207" s="18" t="s">
        <v>578</v>
      </c>
      <c r="C207" s="19" t="s">
        <v>577</v>
      </c>
      <c r="D207" s="100">
        <v>265.60000000000002</v>
      </c>
      <c r="E207" s="96">
        <f t="shared" si="34"/>
        <v>22588350</v>
      </c>
      <c r="F207" s="96">
        <f t="shared" si="36"/>
        <v>85046.498493975902</v>
      </c>
      <c r="G207" s="97"/>
      <c r="H207" s="101">
        <v>273</v>
      </c>
      <c r="I207" s="96">
        <f t="shared" si="35"/>
        <v>24334378</v>
      </c>
      <c r="J207" s="96">
        <f t="shared" si="37"/>
        <v>89136.915750915752</v>
      </c>
      <c r="K207" s="96"/>
      <c r="L207" s="131">
        <f>IF(M207="-","-",IFERROR(VLOOKUP($B207,teacherdata!$B$6:$G$326,6,0),"-"))</f>
        <v>275.96699999999885</v>
      </c>
      <c r="M207" s="97">
        <f>IFERROR(VLOOKUP($B207,expdata!$K$4:$N$322,3,0),"")</f>
        <v>25972636</v>
      </c>
      <c r="N207" s="96">
        <f t="shared" si="38"/>
        <v>94115.006504401288</v>
      </c>
      <c r="O207" s="97"/>
      <c r="P207" s="98">
        <f t="shared" si="39"/>
        <v>2.9669999999988477</v>
      </c>
      <c r="Q207" s="98">
        <f t="shared" si="40"/>
        <v>1638258</v>
      </c>
      <c r="R207" s="98">
        <f t="shared" si="41"/>
        <v>4978.090753485536</v>
      </c>
      <c r="S207" s="99">
        <f t="shared" si="42"/>
        <v>5.5847689047221642E-2</v>
      </c>
      <c r="U207" s="70"/>
      <c r="V207" s="8"/>
      <c r="W207" s="14"/>
      <c r="Y207" s="14"/>
      <c r="AE207" s="15"/>
    </row>
    <row r="208" spans="1:31">
      <c r="A208" s="17">
        <v>306</v>
      </c>
      <c r="B208" s="18" t="s">
        <v>580</v>
      </c>
      <c r="C208" s="19" t="s">
        <v>579</v>
      </c>
      <c r="D208" s="100">
        <v>9.5</v>
      </c>
      <c r="E208" s="96">
        <f t="shared" si="34"/>
        <v>800219</v>
      </c>
      <c r="F208" s="96">
        <f t="shared" si="36"/>
        <v>84233.578947368427</v>
      </c>
      <c r="G208" s="97"/>
      <c r="H208" s="101">
        <v>9.3000000000000007</v>
      </c>
      <c r="I208" s="96">
        <f t="shared" si="35"/>
        <v>723328</v>
      </c>
      <c r="J208" s="96">
        <f t="shared" si="37"/>
        <v>77777.204301075268</v>
      </c>
      <c r="K208" s="96"/>
      <c r="L208" s="131">
        <f>IF(M208="-","-",IFERROR(VLOOKUP($B208,teacherdata!$B$6:$G$326,6,0),"-"))</f>
        <v>9.3000000000000025</v>
      </c>
      <c r="M208" s="97">
        <f>IFERROR(VLOOKUP($B208,expdata!$K$4:$N$322,3,0),"")</f>
        <v>681475.61</v>
      </c>
      <c r="N208" s="96">
        <f t="shared" si="38"/>
        <v>73276.947311827942</v>
      </c>
      <c r="O208" s="97"/>
      <c r="P208" s="98">
        <f t="shared" si="39"/>
        <v>1.7763568394002505E-15</v>
      </c>
      <c r="Q208" s="98">
        <f t="shared" si="40"/>
        <v>-41852.390000000014</v>
      </c>
      <c r="R208" s="98">
        <f t="shared" si="41"/>
        <v>-4500.2569892473257</v>
      </c>
      <c r="S208" s="99">
        <f t="shared" si="42"/>
        <v>-5.7860873628561495E-2</v>
      </c>
      <c r="U208" s="70"/>
      <c r="V208" s="8"/>
      <c r="W208" s="14"/>
      <c r="Y208" s="14"/>
      <c r="AE208" s="15"/>
    </row>
    <row r="209" spans="1:31">
      <c r="A209" s="17">
        <v>307</v>
      </c>
      <c r="B209" s="18" t="s">
        <v>582</v>
      </c>
      <c r="C209" s="19" t="s">
        <v>581</v>
      </c>
      <c r="D209" s="100">
        <v>282.5</v>
      </c>
      <c r="E209" s="96">
        <f t="shared" si="34"/>
        <v>23996393.719999999</v>
      </c>
      <c r="F209" s="96">
        <f t="shared" si="36"/>
        <v>84942.986619469026</v>
      </c>
      <c r="G209" s="97"/>
      <c r="H209" s="101">
        <v>289.2</v>
      </c>
      <c r="I209" s="96">
        <f t="shared" si="35"/>
        <v>25411704.960000001</v>
      </c>
      <c r="J209" s="96">
        <f t="shared" si="37"/>
        <v>87868.96597510374</v>
      </c>
      <c r="K209" s="96"/>
      <c r="L209" s="131">
        <f>IF(M209="-","-",IFERROR(VLOOKUP($B209,teacherdata!$B$6:$G$326,6,0),"-"))</f>
        <v>311.19699999999557</v>
      </c>
      <c r="M209" s="97">
        <f>IFERROR(VLOOKUP($B209,expdata!$K$4:$N$322,3,0),"")</f>
        <v>27576765.52</v>
      </c>
      <c r="N209" s="96">
        <f t="shared" si="38"/>
        <v>88615.139349030971</v>
      </c>
      <c r="O209" s="97"/>
      <c r="P209" s="98">
        <f t="shared" si="39"/>
        <v>21.99699999999558</v>
      </c>
      <c r="Q209" s="98">
        <f t="shared" si="40"/>
        <v>2165060.5599999987</v>
      </c>
      <c r="R209" s="98">
        <f t="shared" si="41"/>
        <v>746.1733739272313</v>
      </c>
      <c r="S209" s="99">
        <f t="shared" si="42"/>
        <v>8.4918875014262426E-3</v>
      </c>
      <c r="U209" s="70"/>
      <c r="V209" s="8"/>
      <c r="W209" s="14"/>
      <c r="Y209" s="14"/>
      <c r="AE209" s="15"/>
    </row>
    <row r="210" spans="1:31">
      <c r="A210" s="17">
        <v>308</v>
      </c>
      <c r="B210" s="18" t="s">
        <v>584</v>
      </c>
      <c r="C210" s="19" t="s">
        <v>583</v>
      </c>
      <c r="D210" s="100">
        <v>506.2</v>
      </c>
      <c r="E210" s="96">
        <f t="shared" si="34"/>
        <v>47079599.299999997</v>
      </c>
      <c r="F210" s="96">
        <f t="shared" si="36"/>
        <v>93005.925128407747</v>
      </c>
      <c r="G210" s="97"/>
      <c r="H210" s="101">
        <v>552.70000000000005</v>
      </c>
      <c r="I210" s="96">
        <f t="shared" si="35"/>
        <v>49036724</v>
      </c>
      <c r="J210" s="96">
        <f t="shared" si="37"/>
        <v>88722.134973765147</v>
      </c>
      <c r="K210" s="96"/>
      <c r="L210" s="131">
        <f>IF(M210="-","-",IFERROR(VLOOKUP($B210,teacherdata!$B$6:$G$326,6,0),"-"))</f>
        <v>564.27000000000044</v>
      </c>
      <c r="M210" s="97">
        <f>IFERROR(VLOOKUP($B210,expdata!$K$4:$N$322,3,0),"")</f>
        <v>51219548</v>
      </c>
      <c r="N210" s="96">
        <f t="shared" si="38"/>
        <v>90771.347050170953</v>
      </c>
      <c r="O210" s="97"/>
      <c r="P210" s="98">
        <f t="shared" si="39"/>
        <v>11.570000000000391</v>
      </c>
      <c r="Q210" s="98">
        <f t="shared" si="40"/>
        <v>2182824</v>
      </c>
      <c r="R210" s="98">
        <f t="shared" si="41"/>
        <v>2049.2120764058054</v>
      </c>
      <c r="S210" s="99">
        <f t="shared" si="42"/>
        <v>2.3096965340292486E-2</v>
      </c>
      <c r="U210" s="70"/>
      <c r="V210" s="8"/>
      <c r="W210" s="14"/>
      <c r="Y210" s="14"/>
      <c r="AE210" s="15"/>
    </row>
    <row r="211" spans="1:31">
      <c r="A211" s="17">
        <v>309</v>
      </c>
      <c r="B211" s="18" t="s">
        <v>586</v>
      </c>
      <c r="C211" s="19" t="s">
        <v>585</v>
      </c>
      <c r="D211" s="100">
        <v>88.6</v>
      </c>
      <c r="E211" s="96">
        <f t="shared" si="34"/>
        <v>6458928</v>
      </c>
      <c r="F211" s="96">
        <f t="shared" si="36"/>
        <v>72899.864559819413</v>
      </c>
      <c r="G211" s="97"/>
      <c r="H211" s="101">
        <v>87.9</v>
      </c>
      <c r="I211" s="96">
        <f t="shared" si="35"/>
        <v>6448466</v>
      </c>
      <c r="J211" s="96">
        <f t="shared" si="37"/>
        <v>73361.387940841858</v>
      </c>
      <c r="K211" s="96"/>
      <c r="L211" s="131">
        <f>IF(M211="-","-",IFERROR(VLOOKUP($B211,teacherdata!$B$6:$G$326,6,0),"-"))</f>
        <v>91.770000000000081</v>
      </c>
      <c r="M211" s="97">
        <f>IFERROR(VLOOKUP($B211,expdata!$K$4:$N$322,3,0),"")</f>
        <v>7050409.7999999998</v>
      </c>
      <c r="N211" s="96">
        <f t="shared" si="38"/>
        <v>76826.956521739063</v>
      </c>
      <c r="O211" s="97"/>
      <c r="P211" s="98">
        <f t="shared" si="39"/>
        <v>3.8700000000000756</v>
      </c>
      <c r="Q211" s="98">
        <f t="shared" si="40"/>
        <v>601943.79999999981</v>
      </c>
      <c r="R211" s="98">
        <f t="shared" si="41"/>
        <v>3465.5685808972048</v>
      </c>
      <c r="S211" s="99">
        <f t="shared" si="42"/>
        <v>4.7239681229747407E-2</v>
      </c>
      <c r="U211" s="70"/>
      <c r="V211" s="8"/>
      <c r="W211" s="14"/>
      <c r="Y211" s="14"/>
      <c r="AE211" s="15"/>
    </row>
    <row r="212" spans="1:31">
      <c r="A212" s="17">
        <v>310</v>
      </c>
      <c r="B212" s="18" t="s">
        <v>588</v>
      </c>
      <c r="C212" s="19" t="s">
        <v>587</v>
      </c>
      <c r="D212" s="100">
        <v>172</v>
      </c>
      <c r="E212" s="96">
        <f t="shared" si="34"/>
        <v>14744655.030000001</v>
      </c>
      <c r="F212" s="96">
        <f t="shared" si="36"/>
        <v>85724.738546511639</v>
      </c>
      <c r="G212" s="97"/>
      <c r="H212" s="101">
        <v>177</v>
      </c>
      <c r="I212" s="96">
        <f t="shared" si="35"/>
        <v>15405760.090000002</v>
      </c>
      <c r="J212" s="96">
        <f t="shared" si="37"/>
        <v>87038.192598870068</v>
      </c>
      <c r="K212" s="96"/>
      <c r="L212" s="131">
        <f>IF(M212="-","-",IFERROR(VLOOKUP($B212,teacherdata!$B$6:$G$326,6,0),"-"))</f>
        <v>178.8839999999995</v>
      </c>
      <c r="M212" s="97">
        <f>IFERROR(VLOOKUP($B212,expdata!$K$4:$N$322,3,0),"")</f>
        <v>15039734.209999999</v>
      </c>
      <c r="N212" s="96">
        <f t="shared" si="38"/>
        <v>84075.346090203937</v>
      </c>
      <c r="O212" s="97"/>
      <c r="P212" s="98">
        <f t="shared" si="39"/>
        <v>1.883999999999503</v>
      </c>
      <c r="Q212" s="98">
        <f t="shared" si="40"/>
        <v>-366025.88000000268</v>
      </c>
      <c r="R212" s="98">
        <f t="shared" si="41"/>
        <v>-2962.8465086661308</v>
      </c>
      <c r="S212" s="99">
        <f t="shared" si="42"/>
        <v>-3.4040763258043512E-2</v>
      </c>
      <c r="U212" s="70"/>
      <c r="V212" s="8"/>
      <c r="W212" s="14"/>
      <c r="Y212" s="14"/>
      <c r="AE212" s="15"/>
    </row>
    <row r="213" spans="1:31">
      <c r="A213" s="17">
        <v>314</v>
      </c>
      <c r="B213" s="18" t="s">
        <v>590</v>
      </c>
      <c r="C213" s="19" t="s">
        <v>589</v>
      </c>
      <c r="D213" s="100">
        <v>259.60000000000002</v>
      </c>
      <c r="E213" s="96">
        <f t="shared" si="34"/>
        <v>22758594.469999999</v>
      </c>
      <c r="F213" s="96">
        <f t="shared" si="36"/>
        <v>87667.929391371334</v>
      </c>
      <c r="G213" s="97"/>
      <c r="H213" s="101">
        <v>271.39999999999998</v>
      </c>
      <c r="I213" s="96">
        <f t="shared" si="35"/>
        <v>23798030.34</v>
      </c>
      <c r="J213" s="96">
        <f t="shared" si="37"/>
        <v>87686.184008843047</v>
      </c>
      <c r="K213" s="96"/>
      <c r="L213" s="131">
        <f>IF(M213="-","-",IFERROR(VLOOKUP($B213,teacherdata!$B$6:$G$326,6,0),"-"))</f>
        <v>273.01899999999841</v>
      </c>
      <c r="M213" s="97">
        <f>IFERROR(VLOOKUP($B213,expdata!$K$4:$N$322,3,0),"")</f>
        <v>25884628</v>
      </c>
      <c r="N213" s="96">
        <f t="shared" si="38"/>
        <v>94808.888758658373</v>
      </c>
      <c r="O213" s="97"/>
      <c r="P213" s="98">
        <f t="shared" si="39"/>
        <v>1.6189999999984366</v>
      </c>
      <c r="Q213" s="98">
        <f t="shared" si="40"/>
        <v>2086597.6600000001</v>
      </c>
      <c r="R213" s="98">
        <f t="shared" si="41"/>
        <v>7122.7047498153261</v>
      </c>
      <c r="S213" s="99">
        <f t="shared" si="42"/>
        <v>8.1229498470329259E-2</v>
      </c>
      <c r="U213" s="70"/>
      <c r="V213" s="8"/>
      <c r="W213" s="14"/>
      <c r="Y213" s="14"/>
      <c r="AE213" s="15"/>
    </row>
    <row r="214" spans="1:31">
      <c r="A214" s="17">
        <v>315</v>
      </c>
      <c r="B214" s="18" t="s">
        <v>592</v>
      </c>
      <c r="C214" s="19" t="s">
        <v>591</v>
      </c>
      <c r="D214" s="100">
        <v>228.5</v>
      </c>
      <c r="E214" s="96">
        <f t="shared" si="34"/>
        <v>24141190.07</v>
      </c>
      <c r="F214" s="96">
        <f t="shared" si="36"/>
        <v>105650.72240700219</v>
      </c>
      <c r="G214" s="97"/>
      <c r="H214" s="101">
        <v>233.70000000000002</v>
      </c>
      <c r="I214" s="96">
        <f t="shared" si="35"/>
        <v>24896330.109999999</v>
      </c>
      <c r="J214" s="96">
        <f t="shared" si="37"/>
        <v>106531.15151904149</v>
      </c>
      <c r="K214" s="96"/>
      <c r="L214" s="131">
        <f>IF(M214="-","-",IFERROR(VLOOKUP($B214,teacherdata!$B$6:$G$326,6,0),"-"))</f>
        <v>236.27099999999911</v>
      </c>
      <c r="M214" s="97">
        <f>IFERROR(VLOOKUP($B214,expdata!$K$4:$N$322,3,0),"")</f>
        <v>26251723.59</v>
      </c>
      <c r="N214" s="96">
        <f t="shared" si="38"/>
        <v>111108.53041634437</v>
      </c>
      <c r="O214" s="97"/>
      <c r="P214" s="98">
        <f t="shared" si="39"/>
        <v>2.5709999999990885</v>
      </c>
      <c r="Q214" s="98">
        <f t="shared" si="40"/>
        <v>1355393.4800000004</v>
      </c>
      <c r="R214" s="98">
        <f t="shared" si="41"/>
        <v>4577.3788973028713</v>
      </c>
      <c r="S214" s="99">
        <f t="shared" si="42"/>
        <v>4.2967515435939935E-2</v>
      </c>
      <c r="U214" s="70"/>
      <c r="V214" s="8"/>
      <c r="W214" s="14"/>
      <c r="Y214" s="14"/>
      <c r="AE214" s="15"/>
    </row>
    <row r="215" spans="1:31">
      <c r="A215" s="17">
        <v>316</v>
      </c>
      <c r="B215" s="18" t="s">
        <v>594</v>
      </c>
      <c r="C215" s="19" t="s">
        <v>593</v>
      </c>
      <c r="D215" s="100">
        <v>132.9</v>
      </c>
      <c r="E215" s="96">
        <f t="shared" si="34"/>
        <v>10343136</v>
      </c>
      <c r="F215" s="96">
        <f t="shared" si="36"/>
        <v>77826.455981941312</v>
      </c>
      <c r="G215" s="97"/>
      <c r="H215" s="101">
        <v>142.80000000000001</v>
      </c>
      <c r="I215" s="96">
        <f t="shared" si="35"/>
        <v>11560347</v>
      </c>
      <c r="J215" s="96">
        <f t="shared" si="37"/>
        <v>80954.81092436974</v>
      </c>
      <c r="K215" s="96"/>
      <c r="L215" s="131">
        <f>IF(M215="-","-",IFERROR(VLOOKUP($B215,teacherdata!$B$6:$G$326,6,0),"-"))</f>
        <v>151.30900000000003</v>
      </c>
      <c r="M215" s="97">
        <f>IFERROR(VLOOKUP($B215,expdata!$K$4:$N$322,3,0),"")</f>
        <v>12099321</v>
      </c>
      <c r="N215" s="96">
        <f t="shared" si="38"/>
        <v>79964.318051140363</v>
      </c>
      <c r="O215" s="97"/>
      <c r="P215" s="98">
        <f t="shared" si="39"/>
        <v>8.5090000000000146</v>
      </c>
      <c r="Q215" s="98">
        <f t="shared" si="40"/>
        <v>538974</v>
      </c>
      <c r="R215" s="98">
        <f t="shared" si="41"/>
        <v>-990.49287322937744</v>
      </c>
      <c r="S215" s="99">
        <f t="shared" si="42"/>
        <v>-1.2235132933047349E-2</v>
      </c>
      <c r="U215" s="70"/>
      <c r="V215" s="8"/>
      <c r="W215" s="14"/>
      <c r="Y215" s="14"/>
      <c r="AE215" s="15"/>
    </row>
    <row r="216" spans="1:31">
      <c r="A216" s="17">
        <v>317</v>
      </c>
      <c r="B216" s="18" t="s">
        <v>596</v>
      </c>
      <c r="C216" s="19" t="s">
        <v>595</v>
      </c>
      <c r="D216" s="100">
        <v>420.3</v>
      </c>
      <c r="E216" s="96">
        <f t="shared" si="34"/>
        <v>42357180.600000001</v>
      </c>
      <c r="F216" s="96">
        <f t="shared" si="36"/>
        <v>100778.44539614562</v>
      </c>
      <c r="G216" s="97"/>
      <c r="H216" s="101">
        <v>389.7</v>
      </c>
      <c r="I216" s="96">
        <f t="shared" si="35"/>
        <v>42090271.719999999</v>
      </c>
      <c r="J216" s="96">
        <f t="shared" si="37"/>
        <v>108006.85583782397</v>
      </c>
      <c r="K216" s="96"/>
      <c r="L216" s="131">
        <f>IF(M216="-","-",IFERROR(VLOOKUP($B216,teacherdata!$B$6:$G$326,6,0),"-"))</f>
        <v>386.06399999999695</v>
      </c>
      <c r="M216" s="97">
        <f>IFERROR(VLOOKUP($B216,expdata!$K$4:$N$322,3,0),"")</f>
        <v>42402150.31000001</v>
      </c>
      <c r="N216" s="96">
        <f t="shared" si="38"/>
        <v>109831.91986302879</v>
      </c>
      <c r="O216" s="97"/>
      <c r="P216" s="98">
        <f t="shared" si="39"/>
        <v>-3.6360000000030368</v>
      </c>
      <c r="Q216" s="98">
        <f t="shared" si="40"/>
        <v>311878.59000001103</v>
      </c>
      <c r="R216" s="98">
        <f t="shared" si="41"/>
        <v>1825.0640252048179</v>
      </c>
      <c r="S216" s="99">
        <f t="shared" si="42"/>
        <v>1.6897668310474796E-2</v>
      </c>
      <c r="U216" s="70"/>
      <c r="V216" s="8"/>
      <c r="W216" s="14"/>
      <c r="Y216" s="14"/>
      <c r="AE216" s="15"/>
    </row>
    <row r="217" spans="1:31">
      <c r="A217" s="17">
        <v>318</v>
      </c>
      <c r="B217" s="18" t="s">
        <v>598</v>
      </c>
      <c r="C217" s="19" t="s">
        <v>597</v>
      </c>
      <c r="D217" s="100">
        <v>15.2</v>
      </c>
      <c r="E217" s="96">
        <f t="shared" si="34"/>
        <v>1131585</v>
      </c>
      <c r="F217" s="96">
        <f t="shared" si="36"/>
        <v>74446.381578947374</v>
      </c>
      <c r="G217" s="97"/>
      <c r="H217" s="101">
        <v>12.3</v>
      </c>
      <c r="I217" s="96">
        <f t="shared" si="35"/>
        <v>1127930</v>
      </c>
      <c r="J217" s="96">
        <f t="shared" si="37"/>
        <v>91701.626016260154</v>
      </c>
      <c r="K217" s="96"/>
      <c r="L217" s="131">
        <f>IF(M217="-","-",IFERROR(VLOOKUP($B217,teacherdata!$B$6:$G$326,6,0),"-"))</f>
        <v>11.550000000000004</v>
      </c>
      <c r="M217" s="97">
        <f>IFERROR(VLOOKUP($B217,expdata!$K$4:$N$322,3,0),"")</f>
        <v>990838.2</v>
      </c>
      <c r="N217" s="96">
        <f t="shared" si="38"/>
        <v>85786.857142857101</v>
      </c>
      <c r="O217" s="97"/>
      <c r="P217" s="98">
        <f t="shared" si="39"/>
        <v>-0.74999999999999645</v>
      </c>
      <c r="Q217" s="98">
        <f t="shared" si="40"/>
        <v>-137091.80000000005</v>
      </c>
      <c r="R217" s="98">
        <f t="shared" si="41"/>
        <v>-5914.7688734030526</v>
      </c>
      <c r="S217" s="99">
        <f t="shared" si="42"/>
        <v>-6.4500152618387277E-2</v>
      </c>
      <c r="U217" s="70"/>
      <c r="V217" s="8"/>
      <c r="W217" s="14"/>
      <c r="Y217" s="14"/>
      <c r="AE217" s="15"/>
    </row>
    <row r="218" spans="1:31">
      <c r="A218" s="17">
        <v>321</v>
      </c>
      <c r="B218" s="18" t="s">
        <v>606</v>
      </c>
      <c r="C218" s="19" t="s">
        <v>605</v>
      </c>
      <c r="D218" s="100">
        <v>336.1</v>
      </c>
      <c r="E218" s="96">
        <f t="shared" si="34"/>
        <v>27186396.819999997</v>
      </c>
      <c r="F218" s="96">
        <f t="shared" si="36"/>
        <v>80887.821541207959</v>
      </c>
      <c r="G218" s="97"/>
      <c r="H218" s="101">
        <v>349.3</v>
      </c>
      <c r="I218" s="96">
        <f t="shared" si="35"/>
        <v>29384706.249999996</v>
      </c>
      <c r="J218" s="96">
        <f t="shared" si="37"/>
        <v>84124.552676782128</v>
      </c>
      <c r="K218" s="96"/>
      <c r="L218" s="131">
        <f>IF(M218="-","-",IFERROR(VLOOKUP($B218,teacherdata!$B$6:$G$326,6,0),"-"))</f>
        <v>335.9319999999974</v>
      </c>
      <c r="M218" s="97">
        <f>IFERROR(VLOOKUP($B218,expdata!$K$4:$N$322,3,0),"")</f>
        <v>29801347.819999997</v>
      </c>
      <c r="N218" s="96">
        <f t="shared" si="38"/>
        <v>88712.441267876318</v>
      </c>
      <c r="O218" s="97"/>
      <c r="P218" s="98">
        <f t="shared" si="39"/>
        <v>-13.36800000000261</v>
      </c>
      <c r="Q218" s="98">
        <f t="shared" si="40"/>
        <v>416641.5700000003</v>
      </c>
      <c r="R218" s="98">
        <f t="shared" si="41"/>
        <v>4587.8885910941899</v>
      </c>
      <c r="S218" s="99">
        <f t="shared" si="42"/>
        <v>5.4536855711096337E-2</v>
      </c>
      <c r="U218" s="70"/>
      <c r="V218" s="8"/>
      <c r="W218" s="14"/>
      <c r="Y218" s="14"/>
      <c r="AE218" s="15"/>
    </row>
    <row r="219" spans="1:31">
      <c r="A219" s="17">
        <v>322</v>
      </c>
      <c r="B219" s="18" t="s">
        <v>600</v>
      </c>
      <c r="C219" s="19" t="s">
        <v>599</v>
      </c>
      <c r="D219" s="100">
        <v>86.7</v>
      </c>
      <c r="E219" s="96">
        <f t="shared" si="34"/>
        <v>6872489.1299999999</v>
      </c>
      <c r="F219" s="96">
        <f t="shared" si="36"/>
        <v>79267.464013840829</v>
      </c>
      <c r="G219" s="97"/>
      <c r="H219" s="101">
        <v>79.7</v>
      </c>
      <c r="I219" s="96">
        <f t="shared" si="35"/>
        <v>7281819.1799999997</v>
      </c>
      <c r="J219" s="96">
        <f t="shared" si="37"/>
        <v>91365.359849435379</v>
      </c>
      <c r="K219" s="96"/>
      <c r="L219" s="131">
        <f>IF(M219="-","-",IFERROR(VLOOKUP($B219,teacherdata!$B$6:$G$326,6,0),"-"))</f>
        <v>81.655000000000015</v>
      </c>
      <c r="M219" s="97">
        <f>IFERROR(VLOOKUP($B219,expdata!$K$4:$N$322,3,0),"")</f>
        <v>7308520.1299999999</v>
      </c>
      <c r="N219" s="96">
        <f t="shared" si="38"/>
        <v>89504.869634437549</v>
      </c>
      <c r="O219" s="97"/>
      <c r="P219" s="98">
        <f t="shared" si="39"/>
        <v>1.9550000000000125</v>
      </c>
      <c r="Q219" s="98">
        <f t="shared" si="40"/>
        <v>26700.950000000186</v>
      </c>
      <c r="R219" s="98">
        <f t="shared" si="41"/>
        <v>-1860.4902149978298</v>
      </c>
      <c r="S219" s="99">
        <f t="shared" si="42"/>
        <v>-2.0363190360808581E-2</v>
      </c>
      <c r="U219" s="70"/>
      <c r="V219" s="8"/>
      <c r="W219" s="14"/>
      <c r="Y219" s="14"/>
      <c r="AE219" s="15"/>
    </row>
    <row r="220" spans="1:31">
      <c r="A220" s="17">
        <v>323</v>
      </c>
      <c r="B220" s="18" t="s">
        <v>602</v>
      </c>
      <c r="C220" s="19" t="s">
        <v>601</v>
      </c>
      <c r="D220" s="100">
        <v>97.6</v>
      </c>
      <c r="E220" s="96">
        <f t="shared" si="34"/>
        <v>7918772</v>
      </c>
      <c r="F220" s="96">
        <f t="shared" si="36"/>
        <v>81134.959016393448</v>
      </c>
      <c r="G220" s="97"/>
      <c r="H220" s="101">
        <v>91.8</v>
      </c>
      <c r="I220" s="96">
        <f t="shared" si="35"/>
        <v>7928865</v>
      </c>
      <c r="J220" s="96">
        <f t="shared" si="37"/>
        <v>86371.078431372545</v>
      </c>
      <c r="K220" s="96"/>
      <c r="L220" s="131">
        <f>IF(M220="-","-",IFERROR(VLOOKUP($B220,teacherdata!$B$6:$G$326,6,0),"-"))</f>
        <v>99.968000000000387</v>
      </c>
      <c r="M220" s="97">
        <f>IFERROR(VLOOKUP($B220,expdata!$K$4:$N$322,3,0),"")</f>
        <v>8196248</v>
      </c>
      <c r="N220" s="96">
        <f t="shared" si="38"/>
        <v>81988.716389244248</v>
      </c>
      <c r="O220" s="97"/>
      <c r="P220" s="98">
        <f t="shared" si="39"/>
        <v>8.1680000000003901</v>
      </c>
      <c r="Q220" s="98">
        <f t="shared" si="40"/>
        <v>267383</v>
      </c>
      <c r="R220" s="98">
        <f t="shared" si="41"/>
        <v>-4382.3620421282976</v>
      </c>
      <c r="S220" s="99">
        <f t="shared" si="42"/>
        <v>-5.0738767209099631E-2</v>
      </c>
      <c r="U220" s="70"/>
      <c r="V220" s="8"/>
      <c r="W220" s="14"/>
      <c r="Y220" s="14"/>
      <c r="AE220" s="15"/>
    </row>
    <row r="221" spans="1:31">
      <c r="A221" s="17">
        <v>325</v>
      </c>
      <c r="B221" s="18" t="s">
        <v>608</v>
      </c>
      <c r="C221" s="19" t="s">
        <v>607</v>
      </c>
      <c r="D221" s="100">
        <v>413.6</v>
      </c>
      <c r="E221" s="96">
        <f t="shared" si="34"/>
        <v>31064386.800000001</v>
      </c>
      <c r="F221" s="96">
        <f t="shared" si="36"/>
        <v>75107.318181818177</v>
      </c>
      <c r="G221" s="97"/>
      <c r="H221" s="101">
        <v>415.6</v>
      </c>
      <c r="I221" s="96">
        <f t="shared" si="35"/>
        <v>31580161</v>
      </c>
      <c r="J221" s="96">
        <f t="shared" si="37"/>
        <v>75986.912897016358</v>
      </c>
      <c r="K221" s="96"/>
      <c r="L221" s="131">
        <f>IF(M221="-","-",IFERROR(VLOOKUP($B221,teacherdata!$B$6:$G$326,6,0),"-"))</f>
        <v>427.39499999999816</v>
      </c>
      <c r="M221" s="97">
        <f>IFERROR(VLOOKUP($B221,expdata!$K$4:$N$322,3,0),"")</f>
        <v>32791652</v>
      </c>
      <c r="N221" s="96">
        <f t="shared" si="38"/>
        <v>76724.463318476206</v>
      </c>
      <c r="O221" s="97"/>
      <c r="P221" s="98">
        <f t="shared" si="39"/>
        <v>11.79499999999814</v>
      </c>
      <c r="Q221" s="98">
        <f t="shared" si="40"/>
        <v>1211491</v>
      </c>
      <c r="R221" s="98">
        <f t="shared" si="41"/>
        <v>737.55042145984771</v>
      </c>
      <c r="S221" s="99">
        <f t="shared" si="42"/>
        <v>9.7062822180897911E-3</v>
      </c>
      <c r="U221" s="70"/>
      <c r="V221" s="8"/>
      <c r="W221" s="14"/>
      <c r="Y221" s="14"/>
      <c r="AE221" s="15"/>
    </row>
    <row r="222" spans="1:31">
      <c r="A222" s="17">
        <v>326</v>
      </c>
      <c r="B222" s="18" t="s">
        <v>610</v>
      </c>
      <c r="C222" s="19" t="s">
        <v>609</v>
      </c>
      <c r="D222" s="100">
        <v>345</v>
      </c>
      <c r="E222" s="96">
        <f t="shared" si="34"/>
        <v>32274546</v>
      </c>
      <c r="F222" s="96">
        <f t="shared" si="36"/>
        <v>93549.408695652179</v>
      </c>
      <c r="G222" s="97"/>
      <c r="H222" s="101">
        <v>368.40000000000003</v>
      </c>
      <c r="I222" s="96">
        <f t="shared" si="35"/>
        <v>32936717.579999998</v>
      </c>
      <c r="J222" s="96">
        <f t="shared" si="37"/>
        <v>89404.770846905521</v>
      </c>
      <c r="K222" s="96"/>
      <c r="L222" s="131">
        <f>IF(M222="-","-",IFERROR(VLOOKUP($B222,teacherdata!$B$6:$G$326,6,0),"-"))</f>
        <v>370.95999999999702</v>
      </c>
      <c r="M222" s="97">
        <f>IFERROR(VLOOKUP($B222,expdata!$K$4:$N$322,3,0),"")</f>
        <v>33142028.260000002</v>
      </c>
      <c r="N222" s="96">
        <f t="shared" si="38"/>
        <v>89341.2450398972</v>
      </c>
      <c r="O222" s="97"/>
      <c r="P222" s="98">
        <f t="shared" si="39"/>
        <v>2.5599999999969896</v>
      </c>
      <c r="Q222" s="98">
        <f t="shared" si="40"/>
        <v>205310.68000000343</v>
      </c>
      <c r="R222" s="98">
        <f t="shared" si="41"/>
        <v>-63.525807008321863</v>
      </c>
      <c r="S222" s="99">
        <f t="shared" si="42"/>
        <v>-7.1054157855962585E-4</v>
      </c>
      <c r="U222" s="70"/>
      <c r="V222" s="8"/>
      <c r="W222" s="14"/>
      <c r="Y222" s="14"/>
      <c r="AE222" s="15"/>
    </row>
    <row r="223" spans="1:31">
      <c r="A223" s="17">
        <v>327</v>
      </c>
      <c r="B223" s="18" t="s">
        <v>612</v>
      </c>
      <c r="C223" s="19" t="s">
        <v>611</v>
      </c>
      <c r="D223" s="100">
        <v>15.5</v>
      </c>
      <c r="E223" s="96">
        <f t="shared" si="34"/>
        <v>910672.71</v>
      </c>
      <c r="F223" s="96">
        <f t="shared" si="36"/>
        <v>58753.078064516129</v>
      </c>
      <c r="G223" s="97"/>
      <c r="H223" s="101">
        <v>16.399999999999999</v>
      </c>
      <c r="I223" s="96">
        <f t="shared" si="35"/>
        <v>1070613.76</v>
      </c>
      <c r="J223" s="96">
        <f t="shared" si="37"/>
        <v>65281.326829268299</v>
      </c>
      <c r="K223" s="96"/>
      <c r="L223" s="131">
        <f>IF(M223="-","-",IFERROR(VLOOKUP($B223,teacherdata!$B$6:$G$326,6,0),"-"))</f>
        <v>16.600000000000009</v>
      </c>
      <c r="M223" s="97">
        <f>IFERROR(VLOOKUP($B223,expdata!$K$4:$N$322,3,0),"")</f>
        <v>0</v>
      </c>
      <c r="N223" s="96">
        <f t="shared" si="38"/>
        <v>0</v>
      </c>
      <c r="O223" s="97"/>
      <c r="P223" s="98">
        <f t="shared" si="39"/>
        <v>0.20000000000000995</v>
      </c>
      <c r="Q223" s="98">
        <f t="shared" si="40"/>
        <v>-1070613.76</v>
      </c>
      <c r="R223" s="98">
        <f t="shared" si="41"/>
        <v>-65281.326829268299</v>
      </c>
      <c r="S223" s="99">
        <f t="shared" si="42"/>
        <v>-1</v>
      </c>
      <c r="T223" s="29" t="s">
        <v>1249</v>
      </c>
      <c r="U223" s="70"/>
      <c r="V223" s="8"/>
      <c r="W223" s="14"/>
      <c r="Y223" s="14"/>
      <c r="AE223" s="15"/>
    </row>
    <row r="224" spans="1:31">
      <c r="A224" s="17">
        <v>330</v>
      </c>
      <c r="B224" s="18" t="s">
        <v>614</v>
      </c>
      <c r="C224" s="19" t="s">
        <v>613</v>
      </c>
      <c r="D224" s="100">
        <v>179.5</v>
      </c>
      <c r="E224" s="96">
        <f t="shared" si="34"/>
        <v>19906740.390000001</v>
      </c>
      <c r="F224" s="96">
        <f t="shared" si="36"/>
        <v>110901.06066852369</v>
      </c>
      <c r="G224" s="97"/>
      <c r="H224" s="101">
        <v>167.3</v>
      </c>
      <c r="I224" s="96">
        <f t="shared" si="35"/>
        <v>19100860.649999999</v>
      </c>
      <c r="J224" s="96">
        <f t="shared" si="37"/>
        <v>114171.31291093842</v>
      </c>
      <c r="K224" s="96"/>
      <c r="L224" s="131">
        <f>IF(M224="-","-",IFERROR(VLOOKUP($B224,teacherdata!$B$6:$G$326,6,0),"-"))</f>
        <v>151.05300000000071</v>
      </c>
      <c r="M224" s="97">
        <f>IFERROR(VLOOKUP($B224,expdata!$K$4:$N$322,3,0),"")</f>
        <v>20543337.830000002</v>
      </c>
      <c r="N224" s="96">
        <f t="shared" si="38"/>
        <v>136000.85949964519</v>
      </c>
      <c r="O224" s="97"/>
      <c r="P224" s="98">
        <f t="shared" si="39"/>
        <v>-16.246999999999304</v>
      </c>
      <c r="Q224" s="98">
        <f t="shared" si="40"/>
        <v>1442477.1800000034</v>
      </c>
      <c r="R224" s="98">
        <f t="shared" si="41"/>
        <v>21829.546588706769</v>
      </c>
      <c r="S224" s="99">
        <f t="shared" si="42"/>
        <v>0.19119992607718664</v>
      </c>
      <c r="U224" s="70"/>
      <c r="V224" s="8"/>
      <c r="W224" s="14"/>
      <c r="Y224" s="14"/>
      <c r="AE224" s="15"/>
    </row>
    <row r="225" spans="1:31">
      <c r="A225" s="17">
        <v>331</v>
      </c>
      <c r="B225" s="18" t="s">
        <v>616</v>
      </c>
      <c r="C225" s="19" t="s">
        <v>615</v>
      </c>
      <c r="D225" s="100">
        <v>117.4</v>
      </c>
      <c r="E225" s="96">
        <f t="shared" si="34"/>
        <v>9584069</v>
      </c>
      <c r="F225" s="96">
        <f t="shared" si="36"/>
        <v>81636.022146507661</v>
      </c>
      <c r="G225" s="97"/>
      <c r="H225" s="101">
        <v>115.3</v>
      </c>
      <c r="I225" s="96">
        <f t="shared" si="35"/>
        <v>9854370</v>
      </c>
      <c r="J225" s="96">
        <f t="shared" si="37"/>
        <v>85467.215958369474</v>
      </c>
      <c r="K225" s="96"/>
      <c r="L225" s="131">
        <f>IF(M225="-","-",IFERROR(VLOOKUP($B225,teacherdata!$B$6:$G$326,6,0),"-"))</f>
        <v>120.91200000000011</v>
      </c>
      <c r="M225" s="97">
        <f>IFERROR(VLOOKUP($B225,expdata!$K$4:$N$322,3,0),"")</f>
        <v>10112022</v>
      </c>
      <c r="N225" s="96">
        <f t="shared" si="38"/>
        <v>83631.252481143238</v>
      </c>
      <c r="O225" s="97"/>
      <c r="P225" s="98">
        <f t="shared" si="39"/>
        <v>5.6120000000001085</v>
      </c>
      <c r="Q225" s="98">
        <f t="shared" si="40"/>
        <v>257652</v>
      </c>
      <c r="R225" s="98">
        <f t="shared" si="41"/>
        <v>-1835.9634772262361</v>
      </c>
      <c r="S225" s="99">
        <f t="shared" si="42"/>
        <v>-2.1481493887908109E-2</v>
      </c>
      <c r="U225" s="70"/>
      <c r="V225" s="8"/>
      <c r="W225" s="14"/>
      <c r="Y225" s="14"/>
      <c r="AE225" s="15"/>
    </row>
    <row r="226" spans="1:31">
      <c r="A226" s="17">
        <v>332</v>
      </c>
      <c r="B226" s="18" t="s">
        <v>604</v>
      </c>
      <c r="C226" s="19" t="s">
        <v>603</v>
      </c>
      <c r="D226" s="100">
        <v>323.89999999999998</v>
      </c>
      <c r="E226" s="96">
        <f t="shared" si="34"/>
        <v>24365256</v>
      </c>
      <c r="F226" s="96">
        <f t="shared" si="36"/>
        <v>75224.624884223536</v>
      </c>
      <c r="G226" s="97"/>
      <c r="H226" s="101">
        <v>344.2</v>
      </c>
      <c r="I226" s="96">
        <f t="shared" si="35"/>
        <v>26180093</v>
      </c>
      <c r="J226" s="96">
        <f t="shared" si="37"/>
        <v>76060.700174317259</v>
      </c>
      <c r="K226" s="96"/>
      <c r="L226" s="131">
        <f>IF(M226="-","-",IFERROR(VLOOKUP($B226,teacherdata!$B$6:$G$326,6,0),"-"))</f>
        <v>349.97399999999681</v>
      </c>
      <c r="M226" s="97">
        <f>IFERROR(VLOOKUP($B226,expdata!$K$4:$N$322,3,0),"")</f>
        <v>27470349.419999998</v>
      </c>
      <c r="N226" s="96">
        <f t="shared" si="38"/>
        <v>78492.543503232373</v>
      </c>
      <c r="O226" s="97"/>
      <c r="P226" s="98">
        <f t="shared" si="39"/>
        <v>5.7739999999968177</v>
      </c>
      <c r="Q226" s="98">
        <f t="shared" si="40"/>
        <v>1290256.4199999981</v>
      </c>
      <c r="R226" s="98">
        <f t="shared" si="41"/>
        <v>2431.8433289151144</v>
      </c>
      <c r="S226" s="99">
        <f t="shared" si="42"/>
        <v>3.1972402611884623E-2</v>
      </c>
      <c r="U226" s="70"/>
      <c r="V226" s="8"/>
      <c r="W226" s="14"/>
      <c r="Y226" s="14"/>
      <c r="AE226" s="15"/>
    </row>
    <row r="227" spans="1:31">
      <c r="A227" s="17">
        <v>335</v>
      </c>
      <c r="B227" s="18" t="s">
        <v>618</v>
      </c>
      <c r="C227" s="19" t="s">
        <v>617</v>
      </c>
      <c r="D227" s="100">
        <v>242.5</v>
      </c>
      <c r="E227" s="96">
        <f t="shared" si="34"/>
        <v>24115421</v>
      </c>
      <c r="F227" s="96">
        <f t="shared" si="36"/>
        <v>99445.035051546394</v>
      </c>
      <c r="G227" s="97"/>
      <c r="H227" s="101">
        <v>235.3</v>
      </c>
      <c r="I227" s="96">
        <f t="shared" si="35"/>
        <v>24539155.370000001</v>
      </c>
      <c r="J227" s="96">
        <f t="shared" si="37"/>
        <v>104288.80310242243</v>
      </c>
      <c r="K227" s="96"/>
      <c r="L227" s="131">
        <f>IF(M227="-","-",IFERROR(VLOOKUP($B227,teacherdata!$B$6:$G$326,6,0),"-"))</f>
        <v>240.11699999999828</v>
      </c>
      <c r="M227" s="97">
        <f>IFERROR(VLOOKUP($B227,expdata!$K$4:$N$322,3,0),"")</f>
        <v>26120731</v>
      </c>
      <c r="N227" s="96">
        <f t="shared" si="38"/>
        <v>108783.34728486607</v>
      </c>
      <c r="O227" s="97"/>
      <c r="P227" s="98">
        <f t="shared" si="39"/>
        <v>4.8169999999982736</v>
      </c>
      <c r="Q227" s="98">
        <f t="shared" si="40"/>
        <v>1581575.629999999</v>
      </c>
      <c r="R227" s="98">
        <f t="shared" si="41"/>
        <v>4494.5441824436421</v>
      </c>
      <c r="S227" s="99">
        <f t="shared" si="42"/>
        <v>4.3097092389003E-2</v>
      </c>
      <c r="U227" s="70"/>
      <c r="V227" s="8"/>
      <c r="W227" s="14"/>
      <c r="Y227" s="14"/>
      <c r="AE227" s="15"/>
    </row>
    <row r="228" spans="1:31">
      <c r="A228" s="17">
        <v>336</v>
      </c>
      <c r="B228" s="18" t="s">
        <v>620</v>
      </c>
      <c r="C228" s="19" t="s">
        <v>619</v>
      </c>
      <c r="D228" s="100">
        <v>426.5</v>
      </c>
      <c r="E228" s="96">
        <f t="shared" si="34"/>
        <v>40726588</v>
      </c>
      <c r="F228" s="96">
        <f t="shared" si="36"/>
        <v>95490.241500586169</v>
      </c>
      <c r="G228" s="97"/>
      <c r="H228" s="101">
        <v>457.8</v>
      </c>
      <c r="I228" s="96">
        <f t="shared" si="35"/>
        <v>40066377</v>
      </c>
      <c r="J228" s="96">
        <f t="shared" si="37"/>
        <v>87519.39056356487</v>
      </c>
      <c r="K228" s="96"/>
      <c r="L228" s="131">
        <f>IF(M228="-","-",IFERROR(VLOOKUP($B228,teacherdata!$B$6:$G$326,6,0),"-"))</f>
        <v>454.33699999999686</v>
      </c>
      <c r="M228" s="97">
        <f>IFERROR(VLOOKUP($B228,expdata!$K$4:$N$322,3,0),"")</f>
        <v>38834176.609999999</v>
      </c>
      <c r="N228" s="96">
        <f t="shared" si="38"/>
        <v>85474.387095922779</v>
      </c>
      <c r="O228" s="97"/>
      <c r="P228" s="98">
        <f t="shared" si="39"/>
        <v>-3.4630000000031487</v>
      </c>
      <c r="Q228" s="98">
        <f t="shared" si="40"/>
        <v>-1232200.3900000006</v>
      </c>
      <c r="R228" s="98">
        <f t="shared" si="41"/>
        <v>-2045.003467642091</v>
      </c>
      <c r="S228" s="99">
        <f t="shared" si="42"/>
        <v>-2.3366290081245661E-2</v>
      </c>
      <c r="U228" s="70"/>
      <c r="V228" s="8"/>
      <c r="W228" s="14"/>
      <c r="Y228" s="14"/>
      <c r="AE228" s="15"/>
    </row>
    <row r="229" spans="1:31">
      <c r="A229" s="17">
        <v>337</v>
      </c>
      <c r="B229" s="18" t="s">
        <v>622</v>
      </c>
      <c r="C229" s="19" t="s">
        <v>621</v>
      </c>
      <c r="D229" s="100">
        <v>12.6</v>
      </c>
      <c r="E229" s="96">
        <f t="shared" si="34"/>
        <v>827852.7</v>
      </c>
      <c r="F229" s="96">
        <f t="shared" si="36"/>
        <v>65702.595238095237</v>
      </c>
      <c r="G229" s="97"/>
      <c r="H229" s="101">
        <v>12.6</v>
      </c>
      <c r="I229" s="96">
        <f t="shared" si="35"/>
        <v>867926.74</v>
      </c>
      <c r="J229" s="96">
        <f t="shared" si="37"/>
        <v>68883.074603174609</v>
      </c>
      <c r="K229" s="96"/>
      <c r="L229" s="131">
        <f>IF(M229="-","-",IFERROR(VLOOKUP($B229,teacherdata!$B$6:$G$326,6,0),"-"))</f>
        <v>14.490000000000009</v>
      </c>
      <c r="M229" s="97">
        <f>IFERROR(VLOOKUP($B229,expdata!$K$4:$N$322,3,0),"")</f>
        <v>879730.67</v>
      </c>
      <c r="N229" s="96">
        <f t="shared" si="38"/>
        <v>60712.951690821217</v>
      </c>
      <c r="O229" s="97"/>
      <c r="P229" s="98">
        <f t="shared" si="39"/>
        <v>1.8900000000000095</v>
      </c>
      <c r="Q229" s="98">
        <f t="shared" si="40"/>
        <v>11803.930000000051</v>
      </c>
      <c r="R229" s="98">
        <f t="shared" si="41"/>
        <v>-8170.1229123533922</v>
      </c>
      <c r="S229" s="99">
        <f t="shared" si="42"/>
        <v>-0.11860856907767668</v>
      </c>
      <c r="U229" s="70"/>
      <c r="V229" s="8"/>
      <c r="W229" s="14"/>
      <c r="Y229" s="14"/>
      <c r="AE229" s="15"/>
    </row>
    <row r="230" spans="1:31">
      <c r="A230" s="17">
        <v>340</v>
      </c>
      <c r="B230" s="18" t="s">
        <v>628</v>
      </c>
      <c r="C230" s="19" t="s">
        <v>627</v>
      </c>
      <c r="D230" s="100">
        <v>17.3</v>
      </c>
      <c r="E230" s="96">
        <f t="shared" si="34"/>
        <v>1192997.68</v>
      </c>
      <c r="F230" s="96">
        <f t="shared" si="36"/>
        <v>68959.403468208082</v>
      </c>
      <c r="G230" s="97"/>
      <c r="H230" s="101">
        <v>16.3</v>
      </c>
      <c r="I230" s="96">
        <f t="shared" si="35"/>
        <v>1206987.5899999999</v>
      </c>
      <c r="J230" s="96">
        <f t="shared" si="37"/>
        <v>74048.318404907957</v>
      </c>
      <c r="K230" s="96"/>
      <c r="L230" s="131">
        <f>IF(M230="-","-",IFERROR(VLOOKUP($B230,teacherdata!$B$6:$G$326,6,0),"-"))</f>
        <v>15.650000000000004</v>
      </c>
      <c r="M230" s="97">
        <f>IFERROR(VLOOKUP($B230,expdata!$K$4:$N$322,3,0),"")</f>
        <v>0</v>
      </c>
      <c r="N230" s="96">
        <f t="shared" si="38"/>
        <v>0</v>
      </c>
      <c r="O230" s="97"/>
      <c r="P230" s="98">
        <f t="shared" si="39"/>
        <v>-0.6499999999999968</v>
      </c>
      <c r="Q230" s="98">
        <f t="shared" si="40"/>
        <v>-1206987.5899999999</v>
      </c>
      <c r="R230" s="98">
        <f t="shared" si="41"/>
        <v>-74048.318404907957</v>
      </c>
      <c r="S230" s="99">
        <f t="shared" si="42"/>
        <v>-1</v>
      </c>
      <c r="T230" s="29" t="s">
        <v>1249</v>
      </c>
      <c r="U230" s="70"/>
      <c r="V230" s="8"/>
      <c r="W230" s="14"/>
      <c r="Y230" s="14"/>
      <c r="AE230" s="15"/>
    </row>
    <row r="231" spans="1:31">
      <c r="A231" s="17">
        <v>341</v>
      </c>
      <c r="B231" s="18" t="s">
        <v>630</v>
      </c>
      <c r="C231" s="19" t="s">
        <v>629</v>
      </c>
      <c r="D231" s="100" t="s">
        <v>1189</v>
      </c>
      <c r="E231" s="96" t="str">
        <f t="shared" si="34"/>
        <v>-</v>
      </c>
      <c r="F231" s="96" t="str">
        <f t="shared" si="36"/>
        <v>-</v>
      </c>
      <c r="G231" s="97"/>
      <c r="H231" s="101" t="s">
        <v>1189</v>
      </c>
      <c r="I231" s="96" t="str">
        <f t="shared" ref="I231:I259" si="43">IFERROR(VLOOKUP(LEFT($B231, 4), expdata, 2, FALSE), "-")</f>
        <v>-</v>
      </c>
      <c r="J231" s="96" t="str">
        <f t="shared" ref="J231:J260" si="44">IFERROR(I231/H231,"-")</f>
        <v>-</v>
      </c>
      <c r="K231" s="96"/>
      <c r="L231" s="131" t="str">
        <f>IF(M231="-","-",IFERROR(VLOOKUP($B231,teacherdata!$B$6:$G$326,6,0),"-"))</f>
        <v>-</v>
      </c>
      <c r="M231" s="97" t="str">
        <f>IFERROR(VLOOKUP($B231,expdata!$K$4:$N$322,3,0),"")</f>
        <v/>
      </c>
      <c r="N231" s="96" t="str">
        <f t="shared" si="38"/>
        <v>-</v>
      </c>
      <c r="O231" s="97"/>
      <c r="P231" s="98" t="str">
        <f t="shared" si="39"/>
        <v>-</v>
      </c>
      <c r="Q231" s="98" t="str">
        <f t="shared" si="40"/>
        <v>-</v>
      </c>
      <c r="R231" s="98" t="str">
        <f t="shared" si="41"/>
        <v>-</v>
      </c>
      <c r="S231" s="99" t="str">
        <f t="shared" si="42"/>
        <v>-</v>
      </c>
      <c r="T231" t="s">
        <v>1187</v>
      </c>
      <c r="U231" s="70"/>
      <c r="V231" s="8"/>
      <c r="W231" s="14"/>
      <c r="Y231" s="14"/>
      <c r="AE231" s="15"/>
    </row>
    <row r="232" spans="1:31">
      <c r="A232" s="17">
        <v>342</v>
      </c>
      <c r="B232" s="18" t="s">
        <v>632</v>
      </c>
      <c r="C232" s="19" t="s">
        <v>631</v>
      </c>
      <c r="D232" s="100">
        <v>268.89999999999998</v>
      </c>
      <c r="E232" s="96">
        <f t="shared" si="34"/>
        <v>23437337.039999999</v>
      </c>
      <c r="F232" s="96">
        <f t="shared" si="36"/>
        <v>87160.048493863898</v>
      </c>
      <c r="G232" s="97"/>
      <c r="H232" s="101">
        <v>265.10000000000002</v>
      </c>
      <c r="I232" s="96">
        <f t="shared" si="43"/>
        <v>23762828</v>
      </c>
      <c r="J232" s="96">
        <f t="shared" si="44"/>
        <v>89637.223689173887</v>
      </c>
      <c r="K232" s="96"/>
      <c r="L232" s="131">
        <f>IF(M232="-","-",IFERROR(VLOOKUP($B232,teacherdata!$B$6:$G$326,6,0),"-"))</f>
        <v>279.584999999996</v>
      </c>
      <c r="M232" s="97">
        <f>IFERROR(VLOOKUP($B232,expdata!$K$4:$N$322,3,0),"")</f>
        <v>24512095</v>
      </c>
      <c r="N232" s="96">
        <f t="shared" si="38"/>
        <v>87673.140547598581</v>
      </c>
      <c r="O232" s="97"/>
      <c r="P232" s="98">
        <f t="shared" si="39"/>
        <v>14.484999999995978</v>
      </c>
      <c r="Q232" s="98">
        <f t="shared" si="40"/>
        <v>749267</v>
      </c>
      <c r="R232" s="98">
        <f t="shared" si="41"/>
        <v>-1964.0831415753055</v>
      </c>
      <c r="S232" s="99">
        <f t="shared" si="42"/>
        <v>-2.191146781147486E-2</v>
      </c>
      <c r="U232" s="70"/>
      <c r="V232" s="8"/>
      <c r="W232" s="14"/>
      <c r="Y232" s="14"/>
      <c r="AE232" s="15"/>
    </row>
    <row r="233" spans="1:31">
      <c r="A233" s="17">
        <v>343</v>
      </c>
      <c r="B233" s="18" t="s">
        <v>634</v>
      </c>
      <c r="C233" s="19" t="s">
        <v>633</v>
      </c>
      <c r="D233" s="100">
        <v>77.900000000000006</v>
      </c>
      <c r="E233" s="96">
        <f t="shared" si="34"/>
        <v>6506371.0599999987</v>
      </c>
      <c r="F233" s="96">
        <f t="shared" si="36"/>
        <v>83522.093196405622</v>
      </c>
      <c r="G233" s="97"/>
      <c r="H233" s="101">
        <v>84.8</v>
      </c>
      <c r="I233" s="96">
        <f t="shared" si="43"/>
        <v>7271800.5099999998</v>
      </c>
      <c r="J233" s="96">
        <f t="shared" si="44"/>
        <v>85752.364504716985</v>
      </c>
      <c r="K233" s="96"/>
      <c r="L233" s="131">
        <f>IF(M233="-","-",IFERROR(VLOOKUP($B233,teacherdata!$B$6:$G$326,6,0),"-"))</f>
        <v>96.875000000000057</v>
      </c>
      <c r="M233" s="97">
        <f>IFERROR(VLOOKUP($B233,expdata!$K$4:$N$322,3,0),"")</f>
        <v>7974745.4400000004</v>
      </c>
      <c r="N233" s="96">
        <f t="shared" si="38"/>
        <v>82319.95292903221</v>
      </c>
      <c r="O233" s="97"/>
      <c r="P233" s="98">
        <f t="shared" si="39"/>
        <v>12.07500000000006</v>
      </c>
      <c r="Q233" s="98">
        <f t="shared" si="40"/>
        <v>702944.93000000063</v>
      </c>
      <c r="R233" s="98">
        <f t="shared" si="41"/>
        <v>-3432.411575684775</v>
      </c>
      <c r="S233" s="99">
        <f t="shared" si="42"/>
        <v>-4.0027019610590076E-2</v>
      </c>
      <c r="U233" s="70"/>
      <c r="V233" s="8"/>
      <c r="W233" s="14"/>
      <c r="Y233" s="14"/>
      <c r="AE233" s="15"/>
    </row>
    <row r="234" spans="1:31">
      <c r="A234" s="17">
        <v>344</v>
      </c>
      <c r="B234" s="18" t="s">
        <v>636</v>
      </c>
      <c r="C234" s="19" t="s">
        <v>635</v>
      </c>
      <c r="D234" s="100">
        <v>348.7</v>
      </c>
      <c r="E234" s="96">
        <f t="shared" si="34"/>
        <v>31188347.710000001</v>
      </c>
      <c r="F234" s="96">
        <f t="shared" si="36"/>
        <v>89441.777201032412</v>
      </c>
      <c r="G234" s="97"/>
      <c r="H234" s="101">
        <v>355.90000000000003</v>
      </c>
      <c r="I234" s="96">
        <f t="shared" si="43"/>
        <v>32508961.73</v>
      </c>
      <c r="J234" s="96">
        <f t="shared" si="44"/>
        <v>91342.966366957</v>
      </c>
      <c r="K234" s="96"/>
      <c r="L234" s="131">
        <f>IF(M234="-","-",IFERROR(VLOOKUP($B234,teacherdata!$B$6:$G$326,6,0),"-"))</f>
        <v>353.60399999999993</v>
      </c>
      <c r="M234" s="97">
        <f>IFERROR(VLOOKUP($B234,expdata!$K$4:$N$322,3,0),"")</f>
        <v>34047747.399999999</v>
      </c>
      <c r="N234" s="96">
        <f t="shared" si="38"/>
        <v>96287.789165280949</v>
      </c>
      <c r="O234" s="97"/>
      <c r="P234" s="98">
        <f t="shared" si="39"/>
        <v>-2.296000000000106</v>
      </c>
      <c r="Q234" s="98">
        <f t="shared" si="40"/>
        <v>1538785.6699999981</v>
      </c>
      <c r="R234" s="98">
        <f t="shared" si="41"/>
        <v>4944.8227983239485</v>
      </c>
      <c r="S234" s="99">
        <f t="shared" si="42"/>
        <v>5.4134685953364452E-2</v>
      </c>
      <c r="U234" s="70"/>
      <c r="V234" s="8"/>
      <c r="W234" s="14"/>
      <c r="Y234" s="14"/>
      <c r="AE234" s="15"/>
    </row>
    <row r="235" spans="1:31">
      <c r="A235" s="17">
        <v>346</v>
      </c>
      <c r="B235" s="18" t="s">
        <v>638</v>
      </c>
      <c r="C235" s="19" t="s">
        <v>637</v>
      </c>
      <c r="D235" s="100">
        <v>150.19999999999999</v>
      </c>
      <c r="E235" s="96">
        <f t="shared" si="34"/>
        <v>11547972</v>
      </c>
      <c r="F235" s="96">
        <f t="shared" si="36"/>
        <v>76883.968042609864</v>
      </c>
      <c r="G235" s="97"/>
      <c r="H235" s="101">
        <v>154.9</v>
      </c>
      <c r="I235" s="96">
        <f t="shared" si="43"/>
        <v>12763492.729999999</v>
      </c>
      <c r="J235" s="96">
        <f t="shared" si="44"/>
        <v>82398.274564234976</v>
      </c>
      <c r="K235" s="96"/>
      <c r="L235" s="131">
        <f>IF(M235="-","-",IFERROR(VLOOKUP($B235,teacherdata!$B$6:$G$326,6,0),"-"))</f>
        <v>156.55599999999936</v>
      </c>
      <c r="M235" s="97">
        <f>IFERROR(VLOOKUP($B235,expdata!$K$4:$N$322,3,0),"")</f>
        <v>12676795.690000001</v>
      </c>
      <c r="N235" s="96">
        <f t="shared" si="38"/>
        <v>80972.915059148509</v>
      </c>
      <c r="O235" s="97"/>
      <c r="P235" s="98">
        <f t="shared" si="39"/>
        <v>1.6559999999993522</v>
      </c>
      <c r="Q235" s="98">
        <f t="shared" si="40"/>
        <v>-86697.039999997243</v>
      </c>
      <c r="R235" s="98">
        <f t="shared" si="41"/>
        <v>-1425.3595050864678</v>
      </c>
      <c r="S235" s="99">
        <f t="shared" si="42"/>
        <v>-1.7298414470746041E-2</v>
      </c>
      <c r="U235" s="70"/>
      <c r="V235" s="8"/>
      <c r="W235" s="14"/>
      <c r="Y235" s="14"/>
      <c r="AE235" s="15"/>
    </row>
    <row r="236" spans="1:31">
      <c r="A236" s="17">
        <v>347</v>
      </c>
      <c r="B236" s="18" t="s">
        <v>640</v>
      </c>
      <c r="C236" s="19" t="s">
        <v>639</v>
      </c>
      <c r="D236" s="100">
        <v>361.5</v>
      </c>
      <c r="E236" s="96">
        <f t="shared" si="34"/>
        <v>32234181.050000001</v>
      </c>
      <c r="F236" s="96">
        <f t="shared" si="36"/>
        <v>89167.859059474416</v>
      </c>
      <c r="G236" s="97"/>
      <c r="H236" s="101">
        <v>361.1</v>
      </c>
      <c r="I236" s="96">
        <f t="shared" si="43"/>
        <v>33166800.870000001</v>
      </c>
      <c r="J236" s="96">
        <f t="shared" si="44"/>
        <v>91849.351620049842</v>
      </c>
      <c r="K236" s="96"/>
      <c r="L236" s="131">
        <f>IF(M236="-","-",IFERROR(VLOOKUP($B236,teacherdata!$B$6:$G$326,6,0),"-"))</f>
        <v>381.37099999999555</v>
      </c>
      <c r="M236" s="97">
        <f>IFERROR(VLOOKUP($B236,expdata!$K$4:$N$322,3,0),"")</f>
        <v>34522744.200000003</v>
      </c>
      <c r="N236" s="96">
        <f t="shared" si="38"/>
        <v>90522.73035967708</v>
      </c>
      <c r="O236" s="97"/>
      <c r="P236" s="98">
        <f t="shared" si="39"/>
        <v>20.270999999995524</v>
      </c>
      <c r="Q236" s="98">
        <f t="shared" si="40"/>
        <v>1355943.3300000019</v>
      </c>
      <c r="R236" s="98">
        <f t="shared" si="41"/>
        <v>-1326.6212603727618</v>
      </c>
      <c r="S236" s="99">
        <f t="shared" si="42"/>
        <v>-1.444344719884961E-2</v>
      </c>
      <c r="U236" s="70"/>
      <c r="V236" s="8"/>
      <c r="W236" s="14"/>
      <c r="Y236" s="14"/>
      <c r="AE236" s="15"/>
    </row>
    <row r="237" spans="1:31">
      <c r="A237" s="17">
        <v>348</v>
      </c>
      <c r="B237" s="18" t="s">
        <v>642</v>
      </c>
      <c r="C237" s="19" t="s">
        <v>641</v>
      </c>
      <c r="D237" s="100">
        <v>1840.6</v>
      </c>
      <c r="E237" s="96">
        <f t="shared" si="34"/>
        <v>171799155.981947</v>
      </c>
      <c r="F237" s="96">
        <f t="shared" si="36"/>
        <v>93338.669989105183</v>
      </c>
      <c r="G237" s="97"/>
      <c r="H237" s="101">
        <v>1950.9</v>
      </c>
      <c r="I237" s="96">
        <f t="shared" si="43"/>
        <v>178705240.48460931</v>
      </c>
      <c r="J237" s="96">
        <f t="shared" si="44"/>
        <v>91601.435483422669</v>
      </c>
      <c r="K237" s="96"/>
      <c r="L237" s="131">
        <f>IF(M237="-","-",IFERROR(VLOOKUP($B237,teacherdata!$B$6:$G$326,6,0),"-"))</f>
        <v>1753.422999999988</v>
      </c>
      <c r="M237" s="97">
        <f>IFERROR(VLOOKUP($B237,expdata!$K$4:$N$322,3,0),"")</f>
        <v>187749312.87563041</v>
      </c>
      <c r="N237" s="96">
        <f t="shared" si="38"/>
        <v>107075.88121955267</v>
      </c>
      <c r="O237" s="97"/>
      <c r="P237" s="98">
        <f t="shared" si="39"/>
        <v>-197.47700000001214</v>
      </c>
      <c r="Q237" s="98">
        <f t="shared" si="40"/>
        <v>9044072.3910211027</v>
      </c>
      <c r="R237" s="98">
        <f t="shared" si="41"/>
        <v>15474.445736130001</v>
      </c>
      <c r="S237" s="99">
        <f t="shared" si="42"/>
        <v>0.16893234974391258</v>
      </c>
      <c r="U237" s="70"/>
      <c r="V237" s="8"/>
      <c r="W237" s="14"/>
      <c r="Y237" s="14"/>
      <c r="AE237" s="15"/>
    </row>
    <row r="238" spans="1:31">
      <c r="A238" s="17">
        <v>349</v>
      </c>
      <c r="B238" s="2" t="s">
        <v>644</v>
      </c>
      <c r="C238" s="19" t="s">
        <v>643</v>
      </c>
      <c r="D238" s="100">
        <v>7.4</v>
      </c>
      <c r="E238" s="96">
        <f t="shared" si="34"/>
        <v>322220.54000000004</v>
      </c>
      <c r="F238" s="96">
        <f t="shared" si="36"/>
        <v>43543.316216216219</v>
      </c>
      <c r="G238" s="97"/>
      <c r="H238" s="114" t="s">
        <v>1189</v>
      </c>
      <c r="I238" s="96" t="s">
        <v>1189</v>
      </c>
      <c r="J238" s="96" t="s">
        <v>1189</v>
      </c>
      <c r="K238" s="96"/>
      <c r="L238" s="131">
        <f>IF(M238="-","-",IFERROR(VLOOKUP($B238,teacherdata!$B$6:$G$326,6,0),"-"))</f>
        <v>9.2000000000000011</v>
      </c>
      <c r="M238" s="97">
        <f>IFERROR(VLOOKUP($B238,expdata!$K$4:$N$322,3,0),"")</f>
        <v>0</v>
      </c>
      <c r="N238" s="96">
        <f t="shared" si="38"/>
        <v>0</v>
      </c>
      <c r="O238" s="97"/>
      <c r="P238" s="98" t="str">
        <f t="shared" si="39"/>
        <v>-</v>
      </c>
      <c r="Q238" s="98" t="str">
        <f t="shared" si="40"/>
        <v>-</v>
      </c>
      <c r="R238" s="98" t="str">
        <f t="shared" si="41"/>
        <v>-</v>
      </c>
      <c r="S238" s="99" t="str">
        <f t="shared" si="42"/>
        <v>-</v>
      </c>
      <c r="T238" t="s">
        <v>1271</v>
      </c>
      <c r="U238" s="70"/>
      <c r="V238" s="8"/>
      <c r="W238" s="14"/>
      <c r="Y238" s="14"/>
      <c r="AE238" s="15"/>
    </row>
    <row r="239" spans="1:31">
      <c r="A239" s="17">
        <v>350</v>
      </c>
      <c r="B239" s="18" t="s">
        <v>646</v>
      </c>
      <c r="C239" s="19" t="s">
        <v>645</v>
      </c>
      <c r="D239" s="100">
        <v>74.2</v>
      </c>
      <c r="E239" s="96">
        <f t="shared" si="34"/>
        <v>6481188.4100000001</v>
      </c>
      <c r="F239" s="96">
        <f t="shared" si="36"/>
        <v>87347.552695417791</v>
      </c>
      <c r="G239" s="97"/>
      <c r="H239" s="101">
        <v>81.5</v>
      </c>
      <c r="I239" s="96">
        <f t="shared" si="43"/>
        <v>6784348.5099999998</v>
      </c>
      <c r="J239" s="96">
        <f t="shared" si="44"/>
        <v>83243.539999999994</v>
      </c>
      <c r="K239" s="96"/>
      <c r="L239" s="131">
        <f>IF(M239="-","-",IFERROR(VLOOKUP($B239,teacherdata!$B$6:$G$326,6,0),"-"))</f>
        <v>78.046000000000106</v>
      </c>
      <c r="M239" s="97">
        <f>IFERROR(VLOOKUP($B239,expdata!$K$4:$N$322,3,0),"")</f>
        <v>6821938</v>
      </c>
      <c r="N239" s="96">
        <f t="shared" si="38"/>
        <v>87409.1945775567</v>
      </c>
      <c r="O239" s="97"/>
      <c r="P239" s="98">
        <f t="shared" si="39"/>
        <v>-3.453999999999894</v>
      </c>
      <c r="Q239" s="98">
        <f t="shared" si="40"/>
        <v>37589.490000000224</v>
      </c>
      <c r="R239" s="98">
        <f t="shared" si="41"/>
        <v>4165.6545775567065</v>
      </c>
      <c r="S239" s="99">
        <f t="shared" si="42"/>
        <v>5.0041775945096845E-2</v>
      </c>
      <c r="U239" s="70"/>
      <c r="V239" s="8"/>
      <c r="W239" s="14"/>
      <c r="Y239" s="14"/>
      <c r="AA239" s="10"/>
      <c r="AB239" s="10"/>
      <c r="AC239" s="10"/>
      <c r="AD239" s="72"/>
      <c r="AE239" s="15"/>
    </row>
    <row r="240" spans="1:31">
      <c r="A240" s="17">
        <v>406</v>
      </c>
      <c r="B240" s="18" t="s">
        <v>402</v>
      </c>
      <c r="C240" s="19" t="s">
        <v>401</v>
      </c>
      <c r="D240" s="100">
        <v>57</v>
      </c>
      <c r="E240" s="96">
        <f t="shared" si="34"/>
        <v>4038542.8</v>
      </c>
      <c r="F240" s="96">
        <f t="shared" si="36"/>
        <v>70851.628070175429</v>
      </c>
      <c r="G240" s="97"/>
      <c r="H240" s="101">
        <v>58</v>
      </c>
      <c r="I240" s="96">
        <f t="shared" si="43"/>
        <v>4219643.6500000004</v>
      </c>
      <c r="J240" s="96">
        <f t="shared" si="44"/>
        <v>72752.47672413793</v>
      </c>
      <c r="K240" s="96"/>
      <c r="L240" s="131">
        <f>IF(M240="-","-",IFERROR(VLOOKUP($B240,teacherdata!$B$6:$G$326,6,0),"-"))</f>
        <v>59.000000000000242</v>
      </c>
      <c r="M240" s="97">
        <f>IFERROR(VLOOKUP($B240,expdata!$K$4:$N$322,3,0),"")</f>
        <v>4665634.4400000004</v>
      </c>
      <c r="N240" s="96">
        <f t="shared" si="38"/>
        <v>79078.549830508156</v>
      </c>
      <c r="O240" s="97"/>
      <c r="P240" s="98">
        <f t="shared" si="39"/>
        <v>1.0000000000002416</v>
      </c>
      <c r="Q240" s="98">
        <f t="shared" si="40"/>
        <v>445990.79000000004</v>
      </c>
      <c r="R240" s="98">
        <f t="shared" si="41"/>
        <v>6326.073106370226</v>
      </c>
      <c r="S240" s="99">
        <f t="shared" si="42"/>
        <v>8.6953371090820214E-2</v>
      </c>
      <c r="U240" s="70"/>
      <c r="V240" s="8"/>
      <c r="W240" s="14"/>
      <c r="Y240" s="14"/>
      <c r="AE240" s="15"/>
    </row>
    <row r="241" spans="1:31">
      <c r="A241" s="17">
        <v>600</v>
      </c>
      <c r="B241" s="18" t="s">
        <v>5</v>
      </c>
      <c r="C241" s="19" t="s">
        <v>4</v>
      </c>
      <c r="D241" s="100">
        <v>405.3</v>
      </c>
      <c r="E241" s="96">
        <f t="shared" si="34"/>
        <v>36991103.040000007</v>
      </c>
      <c r="F241" s="96">
        <f t="shared" si="36"/>
        <v>91268.450629163592</v>
      </c>
      <c r="G241" s="97"/>
      <c r="H241" s="101">
        <v>401.2</v>
      </c>
      <c r="I241" s="96">
        <f t="shared" si="43"/>
        <v>37500296.18</v>
      </c>
      <c r="J241" s="96">
        <f t="shared" si="44"/>
        <v>93470.329461615154</v>
      </c>
      <c r="K241" s="96"/>
      <c r="L241" s="131">
        <f>IF(M241="-","-",IFERROR(VLOOKUP($B241,teacherdata!$B$6:$G$326,6,0),"-"))</f>
        <v>394.38299999999822</v>
      </c>
      <c r="M241" s="97">
        <f>IFERROR(VLOOKUP($B241,expdata!$K$4:$N$322,3,0),"")</f>
        <v>38624817.630000003</v>
      </c>
      <c r="N241" s="96">
        <f t="shared" si="38"/>
        <v>97937.329017731943</v>
      </c>
      <c r="O241" s="97"/>
      <c r="P241" s="98">
        <f t="shared" si="39"/>
        <v>-6.8170000000017694</v>
      </c>
      <c r="Q241" s="98">
        <f t="shared" si="40"/>
        <v>1124521.450000003</v>
      </c>
      <c r="R241" s="98">
        <f t="shared" si="41"/>
        <v>4466.9995561167889</v>
      </c>
      <c r="S241" s="99">
        <f t="shared" si="42"/>
        <v>4.7790561794812357E-2</v>
      </c>
      <c r="U241" s="70"/>
      <c r="V241" s="8"/>
      <c r="W241" s="14"/>
      <c r="Y241" s="14"/>
      <c r="AE241" s="15"/>
    </row>
    <row r="242" spans="1:31">
      <c r="A242" s="17">
        <v>603</v>
      </c>
      <c r="B242" s="18" t="s">
        <v>8</v>
      </c>
      <c r="C242" s="19" t="s">
        <v>1188</v>
      </c>
      <c r="D242" s="100">
        <v>91.4</v>
      </c>
      <c r="E242" s="96">
        <f t="shared" si="34"/>
        <v>6452827.5800000001</v>
      </c>
      <c r="F242" s="96">
        <f t="shared" si="36"/>
        <v>70599.864113785559</v>
      </c>
      <c r="G242" s="97"/>
      <c r="H242" s="101">
        <v>87.5</v>
      </c>
      <c r="I242" s="96">
        <f t="shared" si="43"/>
        <v>6409865.1400000006</v>
      </c>
      <c r="J242" s="96">
        <f t="shared" si="44"/>
        <v>73255.601600000009</v>
      </c>
      <c r="K242" s="96"/>
      <c r="L242" s="131">
        <f>IF(M242="-","-",IFERROR(VLOOKUP($B242,teacherdata!$B$6:$G$326,6,0),"-"))</f>
        <v>93.413000000000096</v>
      </c>
      <c r="M242" s="97">
        <f>IFERROR(VLOOKUP($B242,expdata!$K$4:$N$322,3,0),"")</f>
        <v>6574847.6799999997</v>
      </c>
      <c r="N242" s="96">
        <f t="shared" si="38"/>
        <v>70384.718186976039</v>
      </c>
      <c r="O242" s="97"/>
      <c r="P242" s="98">
        <f t="shared" si="39"/>
        <v>5.9130000000000962</v>
      </c>
      <c r="Q242" s="98">
        <f t="shared" si="40"/>
        <v>164982.53999999911</v>
      </c>
      <c r="R242" s="98">
        <f t="shared" si="41"/>
        <v>-2870.8834130239702</v>
      </c>
      <c r="S242" s="99">
        <f t="shared" si="42"/>
        <v>-3.9189950670256594E-2</v>
      </c>
      <c r="U242" s="70"/>
      <c r="V242" s="8"/>
      <c r="W242" s="14"/>
      <c r="Y242" s="14"/>
      <c r="AE242" s="15"/>
    </row>
    <row r="243" spans="1:31">
      <c r="A243" s="17">
        <v>605</v>
      </c>
      <c r="B243" s="18" t="s">
        <v>16</v>
      </c>
      <c r="C243" s="19" t="s">
        <v>15</v>
      </c>
      <c r="D243" s="100">
        <v>115.5</v>
      </c>
      <c r="E243" s="96">
        <f t="shared" si="34"/>
        <v>9704310</v>
      </c>
      <c r="F243" s="96">
        <f t="shared" si="36"/>
        <v>84020</v>
      </c>
      <c r="G243" s="97"/>
      <c r="H243" s="101">
        <v>111.9</v>
      </c>
      <c r="I243" s="96">
        <f t="shared" si="43"/>
        <v>9377359</v>
      </c>
      <c r="J243" s="96">
        <f t="shared" si="44"/>
        <v>83801.242180518311</v>
      </c>
      <c r="K243" s="96"/>
      <c r="L243" s="131">
        <f>IF(M243="-","-",IFERROR(VLOOKUP($B243,teacherdata!$B$6:$G$326,6,0),"-"))</f>
        <v>122.35700000000007</v>
      </c>
      <c r="M243" s="97">
        <f>IFERROR(VLOOKUP($B243,expdata!$K$4:$N$322,3,0),"")</f>
        <v>10125323</v>
      </c>
      <c r="N243" s="96">
        <f t="shared" si="38"/>
        <v>82752.29860163288</v>
      </c>
      <c r="O243" s="97"/>
      <c r="P243" s="98">
        <f t="shared" si="39"/>
        <v>10.457000000000065</v>
      </c>
      <c r="Q243" s="98">
        <f t="shared" si="40"/>
        <v>747964</v>
      </c>
      <c r="R243" s="98">
        <f t="shared" si="41"/>
        <v>-1048.9435788854316</v>
      </c>
      <c r="S243" s="99">
        <f t="shared" si="42"/>
        <v>-1.2517040936289185E-2</v>
      </c>
      <c r="U243" s="70"/>
      <c r="V243" s="8"/>
      <c r="W243" s="14"/>
      <c r="Y243" s="14"/>
      <c r="AE243" s="15"/>
    </row>
    <row r="244" spans="1:31">
      <c r="A244" s="17">
        <v>610</v>
      </c>
      <c r="B244" s="18" t="s">
        <v>22</v>
      </c>
      <c r="C244" s="19" t="s">
        <v>21</v>
      </c>
      <c r="D244" s="100">
        <v>161.1</v>
      </c>
      <c r="E244" s="96">
        <f t="shared" si="34"/>
        <v>12000751.84</v>
      </c>
      <c r="F244" s="96">
        <f t="shared" si="36"/>
        <v>74492.562631905646</v>
      </c>
      <c r="G244" s="97"/>
      <c r="H244" s="101">
        <v>162.5</v>
      </c>
      <c r="I244" s="96">
        <f t="shared" si="43"/>
        <v>12304981.370000001</v>
      </c>
      <c r="J244" s="96">
        <f t="shared" si="44"/>
        <v>75722.962276923077</v>
      </c>
      <c r="K244" s="96"/>
      <c r="L244" s="131">
        <f>IF(M244="-","-",IFERROR(VLOOKUP($B244,teacherdata!$B$6:$G$326,6,0),"-"))</f>
        <v>162.20699999999962</v>
      </c>
      <c r="M244" s="97">
        <f>IFERROR(VLOOKUP($B244,expdata!$K$4:$N$322,3,0),"")</f>
        <v>12912090.68</v>
      </c>
      <c r="N244" s="96">
        <f t="shared" si="38"/>
        <v>79602.549088510539</v>
      </c>
      <c r="O244" s="97"/>
      <c r="P244" s="98">
        <f t="shared" si="39"/>
        <v>-0.29300000000037585</v>
      </c>
      <c r="Q244" s="98">
        <f t="shared" si="40"/>
        <v>607109.30999999866</v>
      </c>
      <c r="R244" s="98">
        <f t="shared" si="41"/>
        <v>3879.5868115874619</v>
      </c>
      <c r="S244" s="99">
        <f t="shared" si="42"/>
        <v>5.123395460150644E-2</v>
      </c>
      <c r="U244" s="70"/>
      <c r="V244" s="8"/>
      <c r="W244" s="14"/>
      <c r="Y244" s="14"/>
      <c r="AE244" s="15"/>
    </row>
    <row r="245" spans="1:31">
      <c r="A245" s="17">
        <v>615</v>
      </c>
      <c r="B245" s="18" t="s">
        <v>28</v>
      </c>
      <c r="C245" s="19" t="s">
        <v>27</v>
      </c>
      <c r="D245" s="100">
        <v>115.5</v>
      </c>
      <c r="E245" s="96">
        <f t="shared" si="34"/>
        <v>7818288.9000000004</v>
      </c>
      <c r="F245" s="96">
        <f t="shared" si="36"/>
        <v>67690.812987012992</v>
      </c>
      <c r="G245" s="97"/>
      <c r="H245" s="101">
        <v>116.5</v>
      </c>
      <c r="I245" s="96">
        <f t="shared" si="43"/>
        <v>8139352</v>
      </c>
      <c r="J245" s="96">
        <f t="shared" si="44"/>
        <v>69865.682403433471</v>
      </c>
      <c r="K245" s="96"/>
      <c r="L245" s="131">
        <f>IF(M245="-","-",IFERROR(VLOOKUP($B245,teacherdata!$B$6:$G$326,6,0),"-"))</f>
        <v>116.19700000000051</v>
      </c>
      <c r="M245" s="97">
        <f>IFERROR(VLOOKUP($B245,expdata!$K$4:$N$322,3,0),"")</f>
        <v>8447409</v>
      </c>
      <c r="N245" s="96">
        <f t="shared" si="38"/>
        <v>72699.028374226211</v>
      </c>
      <c r="O245" s="97"/>
      <c r="P245" s="98">
        <f t="shared" si="39"/>
        <v>-0.30299999999948568</v>
      </c>
      <c r="Q245" s="98">
        <f t="shared" si="40"/>
        <v>308057</v>
      </c>
      <c r="R245" s="98">
        <f t="shared" si="41"/>
        <v>2833.3459707927395</v>
      </c>
      <c r="S245" s="99">
        <f t="shared" si="42"/>
        <v>4.0554187310900693E-2</v>
      </c>
      <c r="U245" s="70"/>
      <c r="V245" s="8"/>
      <c r="W245" s="14"/>
      <c r="Y245" s="14"/>
      <c r="AE245" s="15"/>
    </row>
    <row r="246" spans="1:31">
      <c r="A246" s="17">
        <v>616</v>
      </c>
      <c r="B246" s="18" t="s">
        <v>36</v>
      </c>
      <c r="C246" s="19" t="s">
        <v>35</v>
      </c>
      <c r="D246" s="100">
        <v>139.19999999999999</v>
      </c>
      <c r="E246" s="96">
        <f t="shared" si="34"/>
        <v>10119962.670000002</v>
      </c>
      <c r="F246" s="96">
        <f t="shared" si="36"/>
        <v>72700.88125000002</v>
      </c>
      <c r="G246" s="97"/>
      <c r="H246" s="101">
        <v>143.80000000000001</v>
      </c>
      <c r="I246" s="96">
        <f t="shared" si="43"/>
        <v>10710824.23</v>
      </c>
      <c r="J246" s="96">
        <f t="shared" si="44"/>
        <v>74484.1740611961</v>
      </c>
      <c r="K246" s="96"/>
      <c r="L246" s="131">
        <f>IF(M246="-","-",IFERROR(VLOOKUP($B246,teacherdata!$B$6:$G$326,6,0),"-"))</f>
        <v>123.02300000000022</v>
      </c>
      <c r="M246" s="97">
        <f>IFERROR(VLOOKUP($B246,expdata!$K$4:$N$322,3,0),"")</f>
        <v>11511437.629999999</v>
      </c>
      <c r="N246" s="96">
        <f t="shared" si="38"/>
        <v>93571.426725083744</v>
      </c>
      <c r="O246" s="97"/>
      <c r="P246" s="98">
        <f t="shared" si="39"/>
        <v>-20.776999999999788</v>
      </c>
      <c r="Q246" s="98">
        <f t="shared" si="40"/>
        <v>800613.39999999851</v>
      </c>
      <c r="R246" s="98">
        <f t="shared" si="41"/>
        <v>19087.252663887644</v>
      </c>
      <c r="S246" s="99">
        <f t="shared" si="42"/>
        <v>0.25625917054817016</v>
      </c>
      <c r="U246" s="70"/>
      <c r="V246" s="8"/>
      <c r="W246" s="14"/>
      <c r="Y246" s="14"/>
      <c r="AE246" s="15"/>
    </row>
    <row r="247" spans="1:31">
      <c r="A247" s="17">
        <v>618</v>
      </c>
      <c r="B247" s="18" t="s">
        <v>50</v>
      </c>
      <c r="C247" s="19" t="s">
        <v>49</v>
      </c>
      <c r="D247" s="100">
        <v>111</v>
      </c>
      <c r="E247" s="96">
        <f t="shared" si="34"/>
        <v>9271561.1400000006</v>
      </c>
      <c r="F247" s="96">
        <f t="shared" si="36"/>
        <v>83527.577837837845</v>
      </c>
      <c r="G247" s="97"/>
      <c r="H247" s="101">
        <v>112.9</v>
      </c>
      <c r="I247" s="96">
        <f t="shared" si="43"/>
        <v>9565266.5699999984</v>
      </c>
      <c r="J247" s="96">
        <f t="shared" si="44"/>
        <v>84723.353144375535</v>
      </c>
      <c r="K247" s="96"/>
      <c r="L247" s="131">
        <f>IF(M247="-","-",IFERROR(VLOOKUP($B247,teacherdata!$B$6:$G$326,6,0),"-"))</f>
        <v>117.54300000000029</v>
      </c>
      <c r="M247" s="97">
        <f>IFERROR(VLOOKUP($B247,expdata!$K$4:$N$322,3,0),"")</f>
        <v>10129484.470000001</v>
      </c>
      <c r="N247" s="96">
        <f t="shared" si="38"/>
        <v>86176.84141122803</v>
      </c>
      <c r="O247" s="97"/>
      <c r="P247" s="98">
        <f t="shared" si="39"/>
        <v>4.6430000000002849</v>
      </c>
      <c r="Q247" s="98">
        <f t="shared" si="40"/>
        <v>564217.90000000224</v>
      </c>
      <c r="R247" s="98">
        <f t="shared" si="41"/>
        <v>1453.4882668524951</v>
      </c>
      <c r="S247" s="99">
        <f t="shared" si="42"/>
        <v>1.715569807979191E-2</v>
      </c>
      <c r="U247" s="70"/>
      <c r="V247" s="8"/>
      <c r="W247" s="14"/>
      <c r="Y247" s="14"/>
      <c r="AE247" s="15"/>
    </row>
    <row r="248" spans="1:31">
      <c r="A248" s="17">
        <v>620</v>
      </c>
      <c r="B248" s="18" t="s">
        <v>54</v>
      </c>
      <c r="C248" s="19" t="s">
        <v>53</v>
      </c>
      <c r="D248" s="100">
        <v>90.7</v>
      </c>
      <c r="E248" s="96">
        <f t="shared" si="34"/>
        <v>6987556</v>
      </c>
      <c r="F248" s="96">
        <f t="shared" si="36"/>
        <v>77040.308710033074</v>
      </c>
      <c r="G248" s="97"/>
      <c r="H248" s="101">
        <v>91</v>
      </c>
      <c r="I248" s="96">
        <f t="shared" si="43"/>
        <v>7304201.5899999989</v>
      </c>
      <c r="J248" s="96">
        <f t="shared" si="44"/>
        <v>80265.951538461522</v>
      </c>
      <c r="K248" s="96"/>
      <c r="L248" s="131">
        <f>IF(M248="-","-",IFERROR(VLOOKUP($B248,teacherdata!$B$6:$G$326,6,0),"-"))</f>
        <v>91.456999999999994</v>
      </c>
      <c r="M248" s="97">
        <f>IFERROR(VLOOKUP($B248,expdata!$K$4:$N$322,3,0),"")</f>
        <v>7542783.3600000003</v>
      </c>
      <c r="N248" s="96">
        <f t="shared" si="38"/>
        <v>82473.548880894858</v>
      </c>
      <c r="O248" s="97"/>
      <c r="P248" s="98">
        <f t="shared" si="39"/>
        <v>0.45699999999999363</v>
      </c>
      <c r="Q248" s="98">
        <f t="shared" si="40"/>
        <v>238581.77000000142</v>
      </c>
      <c r="R248" s="98">
        <f t="shared" si="41"/>
        <v>2207.5973424333351</v>
      </c>
      <c r="S248" s="99">
        <f t="shared" si="42"/>
        <v>2.7503534190029596E-2</v>
      </c>
      <c r="U248" s="70"/>
      <c r="V248" s="8"/>
      <c r="W248" s="14"/>
      <c r="Y248" s="14"/>
      <c r="AE248" s="15"/>
    </row>
    <row r="249" spans="1:31">
      <c r="A249" s="17">
        <v>622</v>
      </c>
      <c r="B249" s="18" t="s">
        <v>62</v>
      </c>
      <c r="C249" s="19" t="s">
        <v>61</v>
      </c>
      <c r="D249" s="100">
        <v>108.3</v>
      </c>
      <c r="E249" s="96">
        <f t="shared" si="34"/>
        <v>8907761</v>
      </c>
      <c r="F249" s="96">
        <f t="shared" si="36"/>
        <v>82250.794090489377</v>
      </c>
      <c r="G249" s="97"/>
      <c r="H249" s="101">
        <v>114.9</v>
      </c>
      <c r="I249" s="96">
        <f t="shared" si="43"/>
        <v>9749692</v>
      </c>
      <c r="J249" s="96">
        <f t="shared" si="44"/>
        <v>84853.716275021754</v>
      </c>
      <c r="K249" s="96"/>
      <c r="L249" s="131">
        <f>IF(M249="-","-",IFERROR(VLOOKUP($B249,teacherdata!$B$6:$G$326,6,0),"-"))</f>
        <v>118.75500000000039</v>
      </c>
      <c r="M249" s="97">
        <f>IFERROR(VLOOKUP($B249,expdata!$K$4:$N$322,3,0),"")</f>
        <v>10015158</v>
      </c>
      <c r="N249" s="96">
        <f t="shared" si="38"/>
        <v>84334.621700138669</v>
      </c>
      <c r="O249" s="97"/>
      <c r="P249" s="98">
        <f t="shared" si="39"/>
        <v>3.8550000000003877</v>
      </c>
      <c r="Q249" s="98">
        <f t="shared" si="40"/>
        <v>265466</v>
      </c>
      <c r="R249" s="98">
        <f t="shared" si="41"/>
        <v>-519.09457488308544</v>
      </c>
      <c r="S249" s="99">
        <f t="shared" si="42"/>
        <v>-6.1175231642257542E-3</v>
      </c>
      <c r="U249" s="70"/>
      <c r="V249" s="8"/>
      <c r="W249" s="14"/>
      <c r="Y249" s="14"/>
      <c r="AE249" s="15"/>
    </row>
    <row r="250" spans="1:31">
      <c r="A250" s="17">
        <v>625</v>
      </c>
      <c r="B250" s="18" t="s">
        <v>78</v>
      </c>
      <c r="C250" s="19" t="s">
        <v>77</v>
      </c>
      <c r="D250" s="100">
        <v>331.8</v>
      </c>
      <c r="E250" s="96">
        <f t="shared" si="34"/>
        <v>30730475</v>
      </c>
      <c r="F250" s="96">
        <f t="shared" si="36"/>
        <v>92617.465340566603</v>
      </c>
      <c r="G250" s="97"/>
      <c r="H250" s="101">
        <v>336.5</v>
      </c>
      <c r="I250" s="96">
        <f t="shared" si="43"/>
        <v>31884713</v>
      </c>
      <c r="J250" s="96">
        <f t="shared" si="44"/>
        <v>94753.976225854378</v>
      </c>
      <c r="K250" s="96"/>
      <c r="L250" s="131">
        <f>IF(M250="-","-",IFERROR(VLOOKUP($B250,teacherdata!$B$6:$G$326,6,0),"-"))</f>
        <v>344.38800000000037</v>
      </c>
      <c r="M250" s="97">
        <f>IFERROR(VLOOKUP($B250,expdata!$K$4:$N$322,3,0),"")</f>
        <v>33106800.34</v>
      </c>
      <c r="N250" s="96">
        <f t="shared" si="38"/>
        <v>96132.270404311304</v>
      </c>
      <c r="O250" s="97"/>
      <c r="P250" s="98">
        <f t="shared" si="39"/>
        <v>7.8880000000003747</v>
      </c>
      <c r="Q250" s="98">
        <f t="shared" si="40"/>
        <v>1222087.3399999999</v>
      </c>
      <c r="R250" s="98">
        <f t="shared" si="41"/>
        <v>1378.2941784569266</v>
      </c>
      <c r="S250" s="99">
        <f t="shared" si="42"/>
        <v>1.4546029975266073E-2</v>
      </c>
      <c r="U250" s="70"/>
      <c r="V250" s="8"/>
      <c r="W250" s="14"/>
      <c r="Y250" s="14"/>
      <c r="AE250" s="15"/>
    </row>
    <row r="251" spans="1:31">
      <c r="A251" s="17">
        <v>632</v>
      </c>
      <c r="B251" s="18" t="s">
        <v>110</v>
      </c>
      <c r="C251" s="19" t="s">
        <v>109</v>
      </c>
      <c r="D251" s="100">
        <v>13</v>
      </c>
      <c r="E251" s="96">
        <f t="shared" si="34"/>
        <v>1035994.5900000001</v>
      </c>
      <c r="F251" s="96">
        <f t="shared" si="36"/>
        <v>79691.891538461539</v>
      </c>
      <c r="G251" s="97"/>
      <c r="H251" s="101">
        <v>16.8</v>
      </c>
      <c r="I251" s="96">
        <f t="shared" si="43"/>
        <v>1186680.53</v>
      </c>
      <c r="J251" s="96">
        <f t="shared" si="44"/>
        <v>70635.745833333334</v>
      </c>
      <c r="K251" s="96"/>
      <c r="L251" s="131">
        <f>IF(M251="-","-",IFERROR(VLOOKUP($B251,teacherdata!$B$6:$G$326,6,0),"-"))</f>
        <v>16.79999999999999</v>
      </c>
      <c r="M251" s="97">
        <f>IFERROR(VLOOKUP($B251,expdata!$K$4:$N$322,3,0),"")</f>
        <v>0</v>
      </c>
      <c r="N251" s="96">
        <f t="shared" si="38"/>
        <v>0</v>
      </c>
      <c r="O251" s="97"/>
      <c r="P251" s="98">
        <f t="shared" si="39"/>
        <v>-1.0658141036401503E-14</v>
      </c>
      <c r="Q251" s="98">
        <f t="shared" si="40"/>
        <v>-1186680.53</v>
      </c>
      <c r="R251" s="98">
        <f t="shared" si="41"/>
        <v>-70635.745833333334</v>
      </c>
      <c r="S251" s="99">
        <f t="shared" si="42"/>
        <v>-1</v>
      </c>
      <c r="T251" s="29" t="s">
        <v>1249</v>
      </c>
      <c r="U251" s="70"/>
      <c r="V251" s="8"/>
      <c r="W251" s="14"/>
      <c r="Y251" s="14"/>
      <c r="AE251" s="15"/>
    </row>
    <row r="252" spans="1:31">
      <c r="A252" s="17">
        <v>635</v>
      </c>
      <c r="B252" s="18" t="s">
        <v>104</v>
      </c>
      <c r="C252" s="19" t="s">
        <v>103</v>
      </c>
      <c r="D252" s="100">
        <v>115</v>
      </c>
      <c r="E252" s="96">
        <f t="shared" si="34"/>
        <v>9232004</v>
      </c>
      <c r="F252" s="96">
        <f t="shared" si="36"/>
        <v>80278.295652173911</v>
      </c>
      <c r="G252" s="97"/>
      <c r="H252" s="101">
        <v>118</v>
      </c>
      <c r="I252" s="96">
        <f t="shared" si="43"/>
        <v>9173446</v>
      </c>
      <c r="J252" s="96">
        <f t="shared" si="44"/>
        <v>77741.067796610165</v>
      </c>
      <c r="K252" s="96"/>
      <c r="L252" s="131">
        <f>IF(M252="-","-",IFERROR(VLOOKUP($B252,teacherdata!$B$6:$G$326,6,0),"-"))</f>
        <v>119.80000000000065</v>
      </c>
      <c r="M252" s="97">
        <f>IFERROR(VLOOKUP($B252,expdata!$K$4:$N$322,3,0),"")</f>
        <v>9523612</v>
      </c>
      <c r="N252" s="96">
        <f t="shared" si="38"/>
        <v>79495.926544239963</v>
      </c>
      <c r="O252" s="97"/>
      <c r="P252" s="98">
        <f t="shared" si="39"/>
        <v>1.8000000000006509</v>
      </c>
      <c r="Q252" s="98">
        <f t="shared" si="40"/>
        <v>350166</v>
      </c>
      <c r="R252" s="98">
        <f t="shared" si="41"/>
        <v>1754.858747629798</v>
      </c>
      <c r="S252" s="99">
        <f t="shared" si="42"/>
        <v>2.2573123798877343E-2</v>
      </c>
      <c r="U252" s="70"/>
      <c r="V252" s="8"/>
      <c r="W252" s="14"/>
      <c r="Y252" s="14"/>
      <c r="AE252" s="15"/>
    </row>
    <row r="253" spans="1:31">
      <c r="A253" s="17">
        <v>640</v>
      </c>
      <c r="B253" s="18" t="s">
        <v>122</v>
      </c>
      <c r="C253" s="19" t="s">
        <v>121</v>
      </c>
      <c r="D253" s="100">
        <v>100.4</v>
      </c>
      <c r="E253" s="96">
        <f t="shared" si="34"/>
        <v>11843142.720000001</v>
      </c>
      <c r="F253" s="96">
        <f t="shared" si="36"/>
        <v>117959.58884462151</v>
      </c>
      <c r="G253" s="97"/>
      <c r="H253" s="101">
        <v>107.4</v>
      </c>
      <c r="I253" s="96">
        <f t="shared" si="43"/>
        <v>12581696</v>
      </c>
      <c r="J253" s="96">
        <f t="shared" si="44"/>
        <v>117148.00744878956</v>
      </c>
      <c r="K253" s="96"/>
      <c r="L253" s="131">
        <f>IF(M253="-","-",IFERROR(VLOOKUP($B253,teacherdata!$B$6:$G$326,6,0),"-"))</f>
        <v>108.56299999999995</v>
      </c>
      <c r="M253" s="97">
        <f>IFERROR(VLOOKUP($B253,expdata!$K$4:$N$322,3,0),"")</f>
        <v>13000518</v>
      </c>
      <c r="N253" s="96">
        <f t="shared" si="38"/>
        <v>119750.90961008822</v>
      </c>
      <c r="O253" s="97"/>
      <c r="P253" s="98">
        <f t="shared" si="39"/>
        <v>1.1629999999999399</v>
      </c>
      <c r="Q253" s="98">
        <f t="shared" si="40"/>
        <v>418822</v>
      </c>
      <c r="R253" s="98">
        <f t="shared" si="41"/>
        <v>2602.9021612986544</v>
      </c>
      <c r="S253" s="99">
        <f t="shared" si="42"/>
        <v>2.2218919621287584E-2</v>
      </c>
      <c r="U253" s="70"/>
      <c r="V253" s="8"/>
      <c r="W253" s="14"/>
      <c r="Y253" s="14"/>
      <c r="AE253" s="15"/>
    </row>
    <row r="254" spans="1:31">
      <c r="A254" s="17">
        <v>645</v>
      </c>
      <c r="B254" s="18" t="s">
        <v>134</v>
      </c>
      <c r="C254" s="19" t="s">
        <v>133</v>
      </c>
      <c r="D254" s="100">
        <v>271.10000000000002</v>
      </c>
      <c r="E254" s="96">
        <f t="shared" si="34"/>
        <v>23886409.899999999</v>
      </c>
      <c r="F254" s="96">
        <f t="shared" si="36"/>
        <v>88109.221320545912</v>
      </c>
      <c r="G254" s="97"/>
      <c r="H254" s="101">
        <v>278.3</v>
      </c>
      <c r="I254" s="96">
        <f t="shared" si="43"/>
        <v>25132648.5</v>
      </c>
      <c r="J254" s="96">
        <f t="shared" si="44"/>
        <v>90307.756018684871</v>
      </c>
      <c r="K254" s="96"/>
      <c r="L254" s="131">
        <f>IF(M254="-","-",IFERROR(VLOOKUP($B254,teacherdata!$B$6:$G$326,6,0),"-"))</f>
        <v>291.65899999999806</v>
      </c>
      <c r="M254" s="97">
        <f>IFERROR(VLOOKUP($B254,expdata!$K$4:$N$322,3,0),"")</f>
        <v>28200434.029999997</v>
      </c>
      <c r="N254" s="96">
        <f t="shared" si="38"/>
        <v>96689.743947555835</v>
      </c>
      <c r="O254" s="97"/>
      <c r="P254" s="98">
        <f t="shared" si="39"/>
        <v>13.358999999998048</v>
      </c>
      <c r="Q254" s="98">
        <f t="shared" si="40"/>
        <v>3067785.5299999975</v>
      </c>
      <c r="R254" s="98">
        <f t="shared" si="41"/>
        <v>6381.9879288709635</v>
      </c>
      <c r="S254" s="99">
        <f t="shared" si="42"/>
        <v>7.0669322439486995E-2</v>
      </c>
      <c r="U254" s="70"/>
      <c r="V254" s="8"/>
      <c r="W254" s="14"/>
      <c r="Y254" s="14"/>
      <c r="AE254" s="15"/>
    </row>
    <row r="255" spans="1:31">
      <c r="A255" s="17">
        <v>650</v>
      </c>
      <c r="B255" s="18" t="s">
        <v>136</v>
      </c>
      <c r="C255" s="19" t="s">
        <v>135</v>
      </c>
      <c r="D255" s="100">
        <v>212.8</v>
      </c>
      <c r="E255" s="96">
        <f t="shared" si="34"/>
        <v>17483056.469999999</v>
      </c>
      <c r="F255" s="96">
        <f t="shared" si="36"/>
        <v>82157.220253759384</v>
      </c>
      <c r="G255" s="97"/>
      <c r="H255" s="101">
        <v>217</v>
      </c>
      <c r="I255" s="96">
        <f t="shared" si="43"/>
        <v>17888904.079999998</v>
      </c>
      <c r="J255" s="96">
        <f t="shared" si="44"/>
        <v>82437.345990783404</v>
      </c>
      <c r="K255" s="96"/>
      <c r="L255" s="131">
        <f>IF(M255="-","-",IFERROR(VLOOKUP($B255,teacherdata!$B$6:$G$326,6,0),"-"))</f>
        <v>222.56399999999783</v>
      </c>
      <c r="M255" s="97">
        <f>IFERROR(VLOOKUP($B255,expdata!$K$4:$N$322,3,0),"")</f>
        <v>18581974.239999995</v>
      </c>
      <c r="N255" s="96">
        <f t="shared" si="38"/>
        <v>83490.475728330624</v>
      </c>
      <c r="O255" s="97"/>
      <c r="P255" s="98">
        <f t="shared" si="39"/>
        <v>5.5639999999978329</v>
      </c>
      <c r="Q255" s="98">
        <f t="shared" si="40"/>
        <v>693070.15999999642</v>
      </c>
      <c r="R255" s="98">
        <f t="shared" si="41"/>
        <v>1053.1297375472204</v>
      </c>
      <c r="S255" s="99">
        <f t="shared" si="42"/>
        <v>1.2774910750583377E-2</v>
      </c>
      <c r="U255" s="70"/>
      <c r="V255" s="8"/>
      <c r="W255" s="14"/>
      <c r="Y255" s="14"/>
      <c r="AE255" s="15"/>
    </row>
    <row r="256" spans="1:31">
      <c r="A256" s="17">
        <v>655</v>
      </c>
      <c r="B256" s="18" t="s">
        <v>142</v>
      </c>
      <c r="C256" s="19" t="s">
        <v>141</v>
      </c>
      <c r="D256" s="100">
        <v>105.1</v>
      </c>
      <c r="E256" s="96">
        <f t="shared" si="34"/>
        <v>11010867</v>
      </c>
      <c r="F256" s="96">
        <f t="shared" si="36"/>
        <v>104765.62321598479</v>
      </c>
      <c r="G256" s="97"/>
      <c r="H256" s="101">
        <v>100.2</v>
      </c>
      <c r="I256" s="96">
        <f t="shared" si="43"/>
        <v>11310716</v>
      </c>
      <c r="J256" s="96">
        <f t="shared" si="44"/>
        <v>112881.39720558882</v>
      </c>
      <c r="K256" s="96"/>
      <c r="L256" s="131">
        <f>IF(M256="-","-",IFERROR(VLOOKUP($B256,teacherdata!$B$6:$G$326,6,0),"-"))</f>
        <v>103.38700000000033</v>
      </c>
      <c r="M256" s="97">
        <f>IFERROR(VLOOKUP($B256,expdata!$K$4:$N$322,3,0),"")</f>
        <v>11588015</v>
      </c>
      <c r="N256" s="96">
        <f t="shared" si="38"/>
        <v>112083.86934527516</v>
      </c>
      <c r="O256" s="97"/>
      <c r="P256" s="98">
        <f t="shared" si="39"/>
        <v>3.1870000000003245</v>
      </c>
      <c r="Q256" s="98">
        <f t="shared" si="40"/>
        <v>277299</v>
      </c>
      <c r="R256" s="98">
        <f t="shared" si="41"/>
        <v>-797.52786031365395</v>
      </c>
      <c r="S256" s="99">
        <f t="shared" si="42"/>
        <v>-7.0651841672470716E-3</v>
      </c>
      <c r="U256" s="70"/>
      <c r="V256" s="8"/>
      <c r="W256" s="14"/>
      <c r="Y256" s="14"/>
      <c r="AE256" s="15"/>
    </row>
    <row r="257" spans="1:31">
      <c r="A257" s="17">
        <v>658</v>
      </c>
      <c r="B257" s="18" t="s">
        <v>146</v>
      </c>
      <c r="C257" s="19" t="s">
        <v>1034</v>
      </c>
      <c r="D257" s="100">
        <v>270.8</v>
      </c>
      <c r="E257" s="96">
        <f t="shared" si="34"/>
        <v>21797737.760000002</v>
      </c>
      <c r="F257" s="96">
        <f t="shared" si="36"/>
        <v>80493.861742983761</v>
      </c>
      <c r="G257" s="97"/>
      <c r="H257" s="101">
        <v>273.10000000000002</v>
      </c>
      <c r="I257" s="96">
        <f t="shared" si="43"/>
        <v>22481308.399999999</v>
      </c>
      <c r="J257" s="96">
        <f t="shared" si="44"/>
        <v>82318.961552544846</v>
      </c>
      <c r="K257" s="96"/>
      <c r="L257" s="131">
        <f>IF(M257="-","-",IFERROR(VLOOKUP($B257,teacherdata!$B$6:$G$326,6,0),"-"))</f>
        <v>269.66199999999975</v>
      </c>
      <c r="M257" s="97">
        <f>IFERROR(VLOOKUP($B257,expdata!$K$4:$N$322,3,0),"")</f>
        <v>22147368.029999997</v>
      </c>
      <c r="N257" s="96">
        <f t="shared" si="38"/>
        <v>82130.10372243778</v>
      </c>
      <c r="O257" s="97"/>
      <c r="P257" s="98">
        <f t="shared" si="39"/>
        <v>-3.4380000000002724</v>
      </c>
      <c r="Q257" s="98">
        <f t="shared" si="40"/>
        <v>-333940.37000000104</v>
      </c>
      <c r="R257" s="98">
        <f t="shared" si="41"/>
        <v>-188.85783010706655</v>
      </c>
      <c r="S257" s="99">
        <f t="shared" si="42"/>
        <v>-2.2942202688807862E-3</v>
      </c>
      <c r="U257" s="70"/>
      <c r="V257" s="8"/>
      <c r="W257" s="14"/>
      <c r="Y257" s="14"/>
      <c r="AE257" s="15"/>
    </row>
    <row r="258" spans="1:31">
      <c r="A258" s="17">
        <v>660</v>
      </c>
      <c r="B258" s="18" t="s">
        <v>372</v>
      </c>
      <c r="C258" s="19" t="s">
        <v>371</v>
      </c>
      <c r="D258" s="100">
        <v>132.80000000000001</v>
      </c>
      <c r="E258" s="96">
        <f t="shared" si="34"/>
        <v>12554967</v>
      </c>
      <c r="F258" s="96">
        <f t="shared" si="36"/>
        <v>94540.414156626503</v>
      </c>
      <c r="G258" s="97"/>
      <c r="H258" s="101">
        <v>132.30000000000001</v>
      </c>
      <c r="I258" s="96">
        <f t="shared" si="43"/>
        <v>12892442</v>
      </c>
      <c r="J258" s="96">
        <f t="shared" si="44"/>
        <v>97448.541194255478</v>
      </c>
      <c r="K258" s="96"/>
      <c r="L258" s="131">
        <f>IF(M258="-","-",IFERROR(VLOOKUP($B258,teacherdata!$B$6:$G$326,6,0),"-"))</f>
        <v>131.48700000000025</v>
      </c>
      <c r="M258" s="97">
        <f>IFERROR(VLOOKUP($B258,expdata!$K$4:$N$322,3,0),"")</f>
        <v>12981509.219999997</v>
      </c>
      <c r="N258" s="96">
        <f t="shared" si="38"/>
        <v>98728.461520910598</v>
      </c>
      <c r="O258" s="97"/>
      <c r="P258" s="98">
        <f t="shared" si="39"/>
        <v>-0.8129999999997608</v>
      </c>
      <c r="Q258" s="98">
        <f t="shared" si="40"/>
        <v>89067.219999996945</v>
      </c>
      <c r="R258" s="98">
        <f t="shared" si="41"/>
        <v>1279.9203266551194</v>
      </c>
      <c r="S258" s="99">
        <f t="shared" si="42"/>
        <v>1.3134320031571389E-2</v>
      </c>
      <c r="U258" s="70"/>
      <c r="V258" s="8"/>
      <c r="W258" s="14"/>
      <c r="Y258" s="14"/>
      <c r="AE258" s="15"/>
    </row>
    <row r="259" spans="1:31">
      <c r="A259" s="17">
        <v>662</v>
      </c>
      <c r="B259" s="18" t="s">
        <v>174</v>
      </c>
      <c r="C259" s="19" t="s">
        <v>173</v>
      </c>
      <c r="D259" s="100">
        <v>12.8</v>
      </c>
      <c r="E259" s="96">
        <f t="shared" si="34"/>
        <v>721474</v>
      </c>
      <c r="F259" s="96">
        <f t="shared" si="36"/>
        <v>56365.15625</v>
      </c>
      <c r="G259" s="97"/>
      <c r="H259" s="101">
        <v>13.8</v>
      </c>
      <c r="I259" s="96">
        <f t="shared" si="43"/>
        <v>910920</v>
      </c>
      <c r="J259" s="96">
        <f t="shared" si="44"/>
        <v>66008.695652173905</v>
      </c>
      <c r="K259" s="96"/>
      <c r="L259" s="131">
        <f>IF(M259="-","-",IFERROR(VLOOKUP($B259,teacherdata!$B$6:$G$326,6,0),"-"))</f>
        <v>14.200000000000022</v>
      </c>
      <c r="M259" s="97">
        <f>IFERROR(VLOOKUP($B259,expdata!$K$4:$N$322,3,0),"")</f>
        <v>981556.74</v>
      </c>
      <c r="N259" s="96">
        <f t="shared" si="38"/>
        <v>69123.714084506937</v>
      </c>
      <c r="O259" s="97"/>
      <c r="P259" s="98">
        <f t="shared" si="39"/>
        <v>0.40000000000002167</v>
      </c>
      <c r="Q259" s="98">
        <f t="shared" si="40"/>
        <v>70636.739999999991</v>
      </c>
      <c r="R259" s="98">
        <f t="shared" si="41"/>
        <v>3115.0184323330323</v>
      </c>
      <c r="S259" s="99">
        <f t="shared" si="42"/>
        <v>4.7191031447542976E-2</v>
      </c>
      <c r="U259" s="70"/>
      <c r="V259" s="8"/>
      <c r="W259" s="14"/>
      <c r="Y259" s="14"/>
      <c r="AE259" s="15"/>
    </row>
    <row r="260" spans="1:31">
      <c r="A260" s="17">
        <v>665</v>
      </c>
      <c r="B260" s="18" t="s">
        <v>188</v>
      </c>
      <c r="C260" s="19" t="s">
        <v>187</v>
      </c>
      <c r="D260" s="100">
        <v>198.8</v>
      </c>
      <c r="E260" s="96">
        <f t="shared" ref="E260:E326" si="45">IFERROR(VLOOKUP(LEFT($B260, 4), pyexpdata, 2, FALSE), "-")</f>
        <v>15504327</v>
      </c>
      <c r="F260" s="96">
        <f t="shared" si="36"/>
        <v>77989.572434607646</v>
      </c>
      <c r="G260" s="97"/>
      <c r="H260" s="101">
        <v>203.9</v>
      </c>
      <c r="I260" s="96">
        <f t="shared" ref="I260:I287" si="46">IFERROR(VLOOKUP(LEFT($B260, 4), expdata, 2, FALSE), "-")</f>
        <v>16674794.44001</v>
      </c>
      <c r="J260" s="96">
        <f t="shared" si="44"/>
        <v>81779.276311966649</v>
      </c>
      <c r="K260" s="96"/>
      <c r="L260" s="131">
        <f>IF(M260="-","-",IFERROR(VLOOKUP($B260,teacherdata!$B$6:$G$326,6,0),"-"))</f>
        <v>212.4949999999981</v>
      </c>
      <c r="M260" s="97">
        <f>IFERROR(VLOOKUP($B260,expdata!$K$4:$N$322,3,0),"")</f>
        <v>17207263.920000002</v>
      </c>
      <c r="N260" s="96">
        <f t="shared" si="38"/>
        <v>80977.264970941222</v>
      </c>
      <c r="O260" s="97"/>
      <c r="P260" s="98">
        <f t="shared" si="39"/>
        <v>8.5949999999980946</v>
      </c>
      <c r="Q260" s="98">
        <f t="shared" si="40"/>
        <v>532469.47999000177</v>
      </c>
      <c r="R260" s="98">
        <f t="shared" si="41"/>
        <v>-802.0113410254271</v>
      </c>
      <c r="S260" s="99">
        <f t="shared" si="42"/>
        <v>-9.8070241899177804E-3</v>
      </c>
      <c r="U260" s="70"/>
      <c r="V260" s="8"/>
      <c r="W260" s="14"/>
      <c r="Y260" s="14"/>
      <c r="AE260" s="15"/>
    </row>
    <row r="261" spans="1:31">
      <c r="A261" s="17">
        <v>670</v>
      </c>
      <c r="B261" s="18" t="s">
        <v>190</v>
      </c>
      <c r="C261" s="19" t="s">
        <v>189</v>
      </c>
      <c r="D261" s="100">
        <v>52.6</v>
      </c>
      <c r="E261" s="96">
        <f t="shared" si="45"/>
        <v>3792559.08</v>
      </c>
      <c r="F261" s="96">
        <f t="shared" ref="F261:F324" si="47">IFERROR(E261/D261,"-")</f>
        <v>72101.88365019011</v>
      </c>
      <c r="G261" s="97"/>
      <c r="H261" s="101">
        <v>52.300000000000004</v>
      </c>
      <c r="I261" s="96">
        <f t="shared" si="46"/>
        <v>3952857.9799999995</v>
      </c>
      <c r="J261" s="96">
        <f t="shared" ref="J261:J287" si="48">IFERROR(I261/H261,"-")</f>
        <v>75580.458508604192</v>
      </c>
      <c r="K261" s="96"/>
      <c r="L261" s="131">
        <f>IF(M261="-","-",IFERROR(VLOOKUP($B261,teacherdata!$B$6:$G$326,6,0),"-"))</f>
        <v>56.544000000000189</v>
      </c>
      <c r="M261" s="97">
        <f>IFERROR(VLOOKUP($B261,expdata!$K$4:$N$322,3,0),"")</f>
        <v>4072685.16</v>
      </c>
      <c r="N261" s="96">
        <f t="shared" ref="N261:N324" si="49">IFERROR(M261/L261,"-")</f>
        <v>72026.831494057493</v>
      </c>
      <c r="O261" s="97"/>
      <c r="P261" s="98">
        <f t="shared" ref="P261:P324" si="50">IFERROR(L261-H261,"-")</f>
        <v>4.2440000000001845</v>
      </c>
      <c r="Q261" s="98">
        <f t="shared" ref="Q261:Q324" si="51">IFERROR(M261-I261,"-")</f>
        <v>119827.18000000063</v>
      </c>
      <c r="R261" s="98">
        <f t="shared" ref="R261:R324" si="52">IFERROR(N261-J261,"-")</f>
        <v>-3553.6270145466988</v>
      </c>
      <c r="S261" s="99">
        <f t="shared" ref="S261:S324" si="53">IF(J261=0,"",IFERROR(R261/J261,"-"))</f>
        <v>-4.7017801752845263E-2</v>
      </c>
      <c r="U261" s="70"/>
      <c r="V261" s="8"/>
      <c r="W261" s="14"/>
      <c r="Y261" s="14"/>
      <c r="AE261" s="15"/>
    </row>
    <row r="262" spans="1:31">
      <c r="A262" s="17">
        <v>672</v>
      </c>
      <c r="B262" s="18" t="s">
        <v>194</v>
      </c>
      <c r="C262" s="19" t="s">
        <v>193</v>
      </c>
      <c r="D262" s="100">
        <v>75.2</v>
      </c>
      <c r="E262" s="96">
        <f t="shared" si="45"/>
        <v>5080055</v>
      </c>
      <c r="F262" s="96">
        <f t="shared" si="47"/>
        <v>67553.922872340423</v>
      </c>
      <c r="G262" s="97"/>
      <c r="H262" s="101">
        <v>81.400000000000006</v>
      </c>
      <c r="I262" s="96">
        <f t="shared" si="46"/>
        <v>5601275</v>
      </c>
      <c r="J262" s="96">
        <f t="shared" si="48"/>
        <v>68811.732186732188</v>
      </c>
      <c r="K262" s="96"/>
      <c r="L262" s="131">
        <f>IF(M262="-","-",IFERROR(VLOOKUP($B262,teacherdata!$B$6:$G$326,6,0),"-"))</f>
        <v>78.51700000000011</v>
      </c>
      <c r="M262" s="97">
        <f>IFERROR(VLOOKUP($B262,expdata!$K$4:$N$322,3,0),"")</f>
        <v>5915258</v>
      </c>
      <c r="N262" s="96">
        <f t="shared" si="49"/>
        <v>75337.290013627513</v>
      </c>
      <c r="O262" s="97"/>
      <c r="P262" s="98">
        <f t="shared" si="50"/>
        <v>-2.8829999999998961</v>
      </c>
      <c r="Q262" s="98">
        <f t="shared" si="51"/>
        <v>313983</v>
      </c>
      <c r="R262" s="98">
        <f t="shared" si="52"/>
        <v>6525.557826895325</v>
      </c>
      <c r="S262" s="99">
        <f t="shared" si="53"/>
        <v>9.4832052900327063E-2</v>
      </c>
      <c r="U262" s="70"/>
      <c r="V262" s="8"/>
      <c r="W262" s="14"/>
      <c r="Y262" s="14"/>
      <c r="AE262" s="15"/>
    </row>
    <row r="263" spans="1:31">
      <c r="A263" s="17">
        <v>673</v>
      </c>
      <c r="B263" s="18" t="s">
        <v>218</v>
      </c>
      <c r="C263" s="19" t="s">
        <v>217</v>
      </c>
      <c r="D263" s="100">
        <v>191.1</v>
      </c>
      <c r="E263" s="96">
        <f t="shared" si="45"/>
        <v>16150068</v>
      </c>
      <c r="F263" s="96">
        <f t="shared" si="47"/>
        <v>84511.083202511771</v>
      </c>
      <c r="G263" s="97"/>
      <c r="H263" s="101">
        <v>190.1</v>
      </c>
      <c r="I263" s="96">
        <f t="shared" si="46"/>
        <v>16066198</v>
      </c>
      <c r="J263" s="96">
        <f t="shared" si="48"/>
        <v>84514.455549710678</v>
      </c>
      <c r="K263" s="96"/>
      <c r="L263" s="131">
        <f>IF(M263="-","-",IFERROR(VLOOKUP($B263,teacherdata!$B$6:$G$326,6,0),"-"))</f>
        <v>182.10200000000023</v>
      </c>
      <c r="M263" s="97">
        <f>IFERROR(VLOOKUP($B263,expdata!$K$4:$N$322,3,0),"")</f>
        <v>16399823</v>
      </c>
      <c r="N263" s="96">
        <f t="shared" si="49"/>
        <v>90058.445266938201</v>
      </c>
      <c r="O263" s="97"/>
      <c r="P263" s="98">
        <f t="shared" si="50"/>
        <v>-7.9979999999997631</v>
      </c>
      <c r="Q263" s="98">
        <f t="shared" si="51"/>
        <v>333625</v>
      </c>
      <c r="R263" s="98">
        <f t="shared" si="52"/>
        <v>5543.9897172275232</v>
      </c>
      <c r="S263" s="99">
        <f t="shared" si="53"/>
        <v>6.5598123790392232E-2</v>
      </c>
      <c r="U263" s="70"/>
      <c r="V263" s="8"/>
      <c r="W263" s="14"/>
      <c r="Y263" s="14"/>
      <c r="AE263" s="15"/>
    </row>
    <row r="264" spans="1:31">
      <c r="A264" s="17">
        <v>674</v>
      </c>
      <c r="B264" s="18" t="s">
        <v>198</v>
      </c>
      <c r="C264" s="19" t="s">
        <v>197</v>
      </c>
      <c r="D264" s="100">
        <v>80.099999999999994</v>
      </c>
      <c r="E264" s="96">
        <f t="shared" si="45"/>
        <v>5887919.25</v>
      </c>
      <c r="F264" s="96">
        <f t="shared" si="47"/>
        <v>73507.106741573036</v>
      </c>
      <c r="G264" s="97"/>
      <c r="H264" s="101">
        <v>85.5</v>
      </c>
      <c r="I264" s="96">
        <f t="shared" si="46"/>
        <v>6276745.6199999992</v>
      </c>
      <c r="J264" s="96">
        <f t="shared" si="48"/>
        <v>73412.229473684201</v>
      </c>
      <c r="K264" s="96"/>
      <c r="L264" s="131">
        <f>IF(M264="-","-",IFERROR(VLOOKUP($B264,teacherdata!$B$6:$G$326,6,0),"-"))</f>
        <v>88.071000000000339</v>
      </c>
      <c r="M264" s="97">
        <f>IFERROR(VLOOKUP($B264,expdata!$K$4:$N$322,3,0),"")</f>
        <v>6426649.5</v>
      </c>
      <c r="N264" s="96">
        <f t="shared" si="49"/>
        <v>72971.233436658775</v>
      </c>
      <c r="O264" s="97"/>
      <c r="P264" s="98">
        <f t="shared" si="50"/>
        <v>2.571000000000339</v>
      </c>
      <c r="Q264" s="98">
        <f t="shared" si="51"/>
        <v>149903.88000000082</v>
      </c>
      <c r="R264" s="98">
        <f t="shared" si="52"/>
        <v>-440.99603702542663</v>
      </c>
      <c r="S264" s="99">
        <f t="shared" si="53"/>
        <v>-6.0071195247313495E-3</v>
      </c>
      <c r="U264" s="70"/>
      <c r="V264" s="8"/>
      <c r="W264" s="14"/>
      <c r="Y264" s="14"/>
      <c r="AE264" s="15"/>
    </row>
    <row r="265" spans="1:31">
      <c r="A265" s="17">
        <v>675</v>
      </c>
      <c r="B265" s="18" t="s">
        <v>224</v>
      </c>
      <c r="C265" s="19" t="s">
        <v>223</v>
      </c>
      <c r="D265" s="100">
        <v>135.80000000000001</v>
      </c>
      <c r="E265" s="96">
        <f t="shared" si="45"/>
        <v>12497742.58</v>
      </c>
      <c r="F265" s="96">
        <f t="shared" si="47"/>
        <v>92030.505007363769</v>
      </c>
      <c r="G265" s="97"/>
      <c r="H265" s="101">
        <v>149.9</v>
      </c>
      <c r="I265" s="96">
        <f t="shared" si="46"/>
        <v>13355139.050000001</v>
      </c>
      <c r="J265" s="96">
        <f t="shared" si="48"/>
        <v>89093.656104069378</v>
      </c>
      <c r="K265" s="96"/>
      <c r="L265" s="131">
        <f>IF(M265="-","-",IFERROR(VLOOKUP($B265,teacherdata!$B$6:$G$326,6,0),"-"))</f>
        <v>151.80600000000001</v>
      </c>
      <c r="M265" s="97">
        <f>IFERROR(VLOOKUP($B265,expdata!$K$4:$N$322,3,0),"")</f>
        <v>13715056.340000002</v>
      </c>
      <c r="N265" s="96">
        <f t="shared" si="49"/>
        <v>90345.943770338461</v>
      </c>
      <c r="O265" s="97"/>
      <c r="P265" s="98">
        <f t="shared" si="50"/>
        <v>1.9060000000000059</v>
      </c>
      <c r="Q265" s="98">
        <f t="shared" si="51"/>
        <v>359917.29000000097</v>
      </c>
      <c r="R265" s="98">
        <f t="shared" si="52"/>
        <v>1252.2876662690833</v>
      </c>
      <c r="S265" s="99">
        <f t="shared" si="53"/>
        <v>1.405585673581853E-2</v>
      </c>
      <c r="U265" s="70"/>
      <c r="V265" s="8"/>
      <c r="W265" s="14"/>
      <c r="Y265" s="14"/>
      <c r="AE265" s="15"/>
    </row>
    <row r="266" spans="1:31">
      <c r="A266" s="17">
        <v>680</v>
      </c>
      <c r="B266" s="18" t="s">
        <v>226</v>
      </c>
      <c r="C266" s="19" t="s">
        <v>225</v>
      </c>
      <c r="D266" s="100">
        <v>221.7</v>
      </c>
      <c r="E266" s="96">
        <f t="shared" si="45"/>
        <v>17506595</v>
      </c>
      <c r="F266" s="96">
        <f t="shared" si="47"/>
        <v>78965.245827695093</v>
      </c>
      <c r="G266" s="97"/>
      <c r="H266" s="101">
        <v>213.70000000000002</v>
      </c>
      <c r="I266" s="96">
        <f t="shared" si="46"/>
        <v>17901662</v>
      </c>
      <c r="J266" s="96">
        <f t="shared" si="48"/>
        <v>83770.060832943374</v>
      </c>
      <c r="K266" s="96"/>
      <c r="L266" s="131">
        <f>IF(M266="-","-",IFERROR(VLOOKUP($B266,teacherdata!$B$6:$G$326,6,0),"-"))</f>
        <v>211.23799999999983</v>
      </c>
      <c r="M266" s="97">
        <f>IFERROR(VLOOKUP($B266,expdata!$K$4:$N$322,3,0),"")</f>
        <v>18344580</v>
      </c>
      <c r="N266" s="96">
        <f t="shared" si="49"/>
        <v>86843.181624518387</v>
      </c>
      <c r="O266" s="97"/>
      <c r="P266" s="98">
        <f t="shared" si="50"/>
        <v>-2.462000000000188</v>
      </c>
      <c r="Q266" s="98">
        <f t="shared" si="51"/>
        <v>442918</v>
      </c>
      <c r="R266" s="98">
        <f t="shared" si="52"/>
        <v>3073.1207915750128</v>
      </c>
      <c r="S266" s="99">
        <f t="shared" si="53"/>
        <v>3.66851923111709E-2</v>
      </c>
      <c r="U266" s="70"/>
      <c r="V266" s="8"/>
      <c r="W266" s="14"/>
      <c r="Y266" s="14"/>
      <c r="AE266" s="15"/>
    </row>
    <row r="267" spans="1:31">
      <c r="A267" s="17">
        <v>683</v>
      </c>
      <c r="B267" s="18" t="s">
        <v>228</v>
      </c>
      <c r="C267" s="19" t="s">
        <v>227</v>
      </c>
      <c r="D267" s="100">
        <v>72.599999999999994</v>
      </c>
      <c r="E267" s="96">
        <f t="shared" si="45"/>
        <v>5380021.1899999995</v>
      </c>
      <c r="F267" s="96">
        <f t="shared" si="47"/>
        <v>74104.975068870524</v>
      </c>
      <c r="G267" s="97"/>
      <c r="H267" s="101">
        <v>75.2</v>
      </c>
      <c r="I267" s="96">
        <f t="shared" si="46"/>
        <v>5583114.5800000001</v>
      </c>
      <c r="J267" s="96">
        <f t="shared" si="48"/>
        <v>74243.544946808513</v>
      </c>
      <c r="K267" s="96"/>
      <c r="L267" s="131">
        <f>IF(M267="-","-",IFERROR(VLOOKUP($B267,teacherdata!$B$6:$G$326,6,0),"-"))</f>
        <v>73.471000000000075</v>
      </c>
      <c r="M267" s="97">
        <f>IFERROR(VLOOKUP($B267,expdata!$K$4:$N$322,3,0),"")</f>
        <v>0</v>
      </c>
      <c r="N267" s="96">
        <f t="shared" si="49"/>
        <v>0</v>
      </c>
      <c r="O267" s="97"/>
      <c r="P267" s="98">
        <f t="shared" si="50"/>
        <v>-1.7289999999999281</v>
      </c>
      <c r="Q267" s="98">
        <f t="shared" si="51"/>
        <v>-5583114.5800000001</v>
      </c>
      <c r="R267" s="98">
        <f t="shared" si="52"/>
        <v>-74243.544946808513</v>
      </c>
      <c r="S267" s="99">
        <f t="shared" si="53"/>
        <v>-1</v>
      </c>
      <c r="T267" s="29" t="s">
        <v>1249</v>
      </c>
      <c r="U267" s="70"/>
      <c r="V267" s="8"/>
      <c r="W267" s="14"/>
      <c r="Y267" s="14"/>
      <c r="AE267" s="15"/>
    </row>
    <row r="268" spans="1:31">
      <c r="A268" s="17">
        <v>685</v>
      </c>
      <c r="B268" s="18" t="s">
        <v>240</v>
      </c>
      <c r="C268" s="19" t="s">
        <v>239</v>
      </c>
      <c r="D268" s="100">
        <v>10.3</v>
      </c>
      <c r="E268" s="96">
        <f t="shared" si="45"/>
        <v>789648.7</v>
      </c>
      <c r="F268" s="96">
        <f t="shared" si="47"/>
        <v>76664.922330097077</v>
      </c>
      <c r="G268" s="97"/>
      <c r="H268" s="101">
        <v>9.4</v>
      </c>
      <c r="I268" s="96">
        <f t="shared" si="46"/>
        <v>846121.72000000009</v>
      </c>
      <c r="J268" s="96">
        <f t="shared" si="48"/>
        <v>90012.948936170214</v>
      </c>
      <c r="K268" s="96"/>
      <c r="L268" s="131">
        <f>IF(M268="-","-",IFERROR(VLOOKUP($B268,teacherdata!$B$6:$G$326,6,0),"-"))</f>
        <v>8.7249999999999961</v>
      </c>
      <c r="M268" s="97">
        <f>IFERROR(VLOOKUP($B268,expdata!$K$4:$N$322,3,0),"")</f>
        <v>887069.3</v>
      </c>
      <c r="N268" s="96">
        <f t="shared" si="49"/>
        <v>101669.8338108883</v>
      </c>
      <c r="O268" s="97"/>
      <c r="P268" s="98">
        <f t="shared" si="50"/>
        <v>-0.67500000000000426</v>
      </c>
      <c r="Q268" s="98">
        <f t="shared" si="51"/>
        <v>40947.579999999958</v>
      </c>
      <c r="R268" s="98">
        <f t="shared" si="52"/>
        <v>11656.884874718089</v>
      </c>
      <c r="S268" s="99">
        <f t="shared" si="53"/>
        <v>0.12950231063959691</v>
      </c>
      <c r="U268" s="70"/>
      <c r="V268" s="8"/>
      <c r="W268" s="14"/>
      <c r="Y268" s="14"/>
      <c r="AE268" s="15"/>
    </row>
    <row r="269" spans="1:31">
      <c r="A269" s="17">
        <v>690</v>
      </c>
      <c r="B269" s="18" t="s">
        <v>262</v>
      </c>
      <c r="C269" s="19" t="s">
        <v>261</v>
      </c>
      <c r="D269" s="100">
        <v>132.9</v>
      </c>
      <c r="E269" s="96">
        <f t="shared" si="45"/>
        <v>11275963.310000001</v>
      </c>
      <c r="F269" s="96">
        <f t="shared" si="47"/>
        <v>84845.4726109857</v>
      </c>
      <c r="G269" s="97"/>
      <c r="H269" s="101">
        <v>135.1</v>
      </c>
      <c r="I269" s="96">
        <f t="shared" si="46"/>
        <v>11637997.559999999</v>
      </c>
      <c r="J269" s="96">
        <f t="shared" si="48"/>
        <v>86143.579274611388</v>
      </c>
      <c r="K269" s="96"/>
      <c r="L269" s="131">
        <f>IF(M269="-","-",IFERROR(VLOOKUP($B269,teacherdata!$B$6:$G$326,6,0),"-"))</f>
        <v>125.13700000000027</v>
      </c>
      <c r="M269" s="97">
        <f>IFERROR(VLOOKUP($B269,expdata!$K$4:$N$322,3,0),"")</f>
        <v>12472978.060000001</v>
      </c>
      <c r="N269" s="96">
        <f t="shared" si="49"/>
        <v>99674.581139071364</v>
      </c>
      <c r="O269" s="97"/>
      <c r="P269" s="98">
        <f t="shared" si="50"/>
        <v>-9.9629999999997239</v>
      </c>
      <c r="Q269" s="98">
        <f t="shared" si="51"/>
        <v>834980.50000000186</v>
      </c>
      <c r="R269" s="98">
        <f t="shared" si="52"/>
        <v>13531.001864459977</v>
      </c>
      <c r="S269" s="99">
        <f t="shared" si="53"/>
        <v>0.1570749901315964</v>
      </c>
      <c r="U269" s="70"/>
      <c r="V269" s="8"/>
      <c r="W269" s="14"/>
      <c r="Y269" s="14"/>
      <c r="AE269" s="15"/>
    </row>
    <row r="270" spans="1:31">
      <c r="A270" s="17">
        <v>695</v>
      </c>
      <c r="B270" s="18" t="s">
        <v>284</v>
      </c>
      <c r="C270" s="19" t="s">
        <v>283</v>
      </c>
      <c r="D270" s="100">
        <v>125.8</v>
      </c>
      <c r="E270" s="96">
        <f t="shared" si="45"/>
        <v>14287204</v>
      </c>
      <c r="F270" s="96">
        <f t="shared" si="47"/>
        <v>113570.77901430843</v>
      </c>
      <c r="G270" s="97"/>
      <c r="H270" s="101">
        <v>125.10000000000001</v>
      </c>
      <c r="I270" s="96">
        <f t="shared" si="46"/>
        <v>13947870</v>
      </c>
      <c r="J270" s="96">
        <f t="shared" si="48"/>
        <v>111493.76498800959</v>
      </c>
      <c r="K270" s="96"/>
      <c r="L270" s="131">
        <f>IF(M270="-","-",IFERROR(VLOOKUP($B270,teacherdata!$B$6:$G$326,6,0),"-"))</f>
        <v>129.57000000000011</v>
      </c>
      <c r="M270" s="97">
        <f>IFERROR(VLOOKUP($B270,expdata!$K$4:$N$322,3,0),"")</f>
        <v>14620794</v>
      </c>
      <c r="N270" s="96">
        <f t="shared" si="49"/>
        <v>112840.88909469775</v>
      </c>
      <c r="O270" s="97"/>
      <c r="P270" s="98">
        <f t="shared" si="50"/>
        <v>4.4700000000000983</v>
      </c>
      <c r="Q270" s="98">
        <f t="shared" si="51"/>
        <v>672924</v>
      </c>
      <c r="R270" s="98">
        <f t="shared" si="52"/>
        <v>1347.124106688163</v>
      </c>
      <c r="S270" s="99">
        <f t="shared" si="53"/>
        <v>1.2082506199634009E-2</v>
      </c>
      <c r="U270" s="70"/>
      <c r="V270" s="8"/>
      <c r="W270" s="14"/>
      <c r="Y270" s="14"/>
      <c r="AE270" s="15"/>
    </row>
    <row r="271" spans="1:31">
      <c r="A271" s="17">
        <v>698</v>
      </c>
      <c r="B271" s="18" t="s">
        <v>302</v>
      </c>
      <c r="C271" s="19" t="s">
        <v>301</v>
      </c>
      <c r="D271" s="100">
        <v>129.6</v>
      </c>
      <c r="E271" s="96">
        <f t="shared" si="45"/>
        <v>11474260.699999999</v>
      </c>
      <c r="F271" s="96">
        <f t="shared" si="47"/>
        <v>88535.962191358019</v>
      </c>
      <c r="G271" s="97"/>
      <c r="H271" s="101">
        <v>128.9</v>
      </c>
      <c r="I271" s="96">
        <f t="shared" si="46"/>
        <v>12246919.77</v>
      </c>
      <c r="J271" s="96">
        <f t="shared" si="48"/>
        <v>95011.014507370041</v>
      </c>
      <c r="K271" s="96"/>
      <c r="L271" s="131">
        <f>IF(M271="-","-",IFERROR(VLOOKUP($B271,teacherdata!$B$6:$G$326,6,0),"-"))</f>
        <v>128.29900000000001</v>
      </c>
      <c r="M271" s="97">
        <f>IFERROR(VLOOKUP($B271,expdata!$K$4:$N$322,3,0),"")</f>
        <v>12493620</v>
      </c>
      <c r="N271" s="96">
        <f t="shared" si="49"/>
        <v>97378.935143687791</v>
      </c>
      <c r="O271" s="97"/>
      <c r="P271" s="98">
        <f t="shared" si="50"/>
        <v>-0.60099999999999909</v>
      </c>
      <c r="Q271" s="98">
        <f t="shared" si="51"/>
        <v>246700.23000000045</v>
      </c>
      <c r="R271" s="98">
        <f t="shared" si="52"/>
        <v>2367.9206363177509</v>
      </c>
      <c r="S271" s="99">
        <f t="shared" si="53"/>
        <v>2.4922590802712356E-2</v>
      </c>
      <c r="U271" s="70"/>
      <c r="V271" s="8"/>
      <c r="W271" s="14"/>
      <c r="Y271" s="14"/>
      <c r="AE271" s="15"/>
    </row>
    <row r="272" spans="1:31">
      <c r="A272" s="17">
        <v>700</v>
      </c>
      <c r="B272" s="18" t="s">
        <v>314</v>
      </c>
      <c r="C272" s="19" t="s">
        <v>313</v>
      </c>
      <c r="D272" s="100">
        <v>74.599999999999994</v>
      </c>
      <c r="E272" s="96">
        <f t="shared" si="45"/>
        <v>7733332</v>
      </c>
      <c r="F272" s="96">
        <f t="shared" si="47"/>
        <v>103663.96782841824</v>
      </c>
      <c r="G272" s="97"/>
      <c r="H272" s="101">
        <v>76.600000000000009</v>
      </c>
      <c r="I272" s="96">
        <f t="shared" si="46"/>
        <v>9053546.4500000011</v>
      </c>
      <c r="J272" s="96">
        <f t="shared" si="48"/>
        <v>118192.51240208877</v>
      </c>
      <c r="K272" s="96"/>
      <c r="L272" s="131">
        <f>IF(M272="-","-",IFERROR(VLOOKUP($B272,teacherdata!$B$6:$G$326,6,0),"-"))</f>
        <v>82.068000000000254</v>
      </c>
      <c r="M272" s="97">
        <f>IFERROR(VLOOKUP($B272,expdata!$K$4:$N$322,3,0),"")</f>
        <v>9702603</v>
      </c>
      <c r="N272" s="96">
        <f t="shared" si="49"/>
        <v>118226.38543646695</v>
      </c>
      <c r="O272" s="97"/>
      <c r="P272" s="98">
        <f t="shared" si="50"/>
        <v>5.4680000000002451</v>
      </c>
      <c r="Q272" s="98">
        <f t="shared" si="51"/>
        <v>649056.54999999888</v>
      </c>
      <c r="R272" s="98">
        <f t="shared" si="52"/>
        <v>33.873034378179</v>
      </c>
      <c r="S272" s="99">
        <f t="shared" si="53"/>
        <v>2.8659204961261464E-4</v>
      </c>
      <c r="U272" s="70"/>
      <c r="V272" s="8"/>
      <c r="W272" s="14"/>
      <c r="Y272" s="14"/>
      <c r="AE272" s="15"/>
    </row>
    <row r="273" spans="1:31">
      <c r="A273" s="17">
        <v>705</v>
      </c>
      <c r="B273" s="18" t="s">
        <v>316</v>
      </c>
      <c r="C273" s="19" t="s">
        <v>315</v>
      </c>
      <c r="D273" s="100">
        <v>128.6</v>
      </c>
      <c r="E273" s="96">
        <f t="shared" si="45"/>
        <v>13818933.569999998</v>
      </c>
      <c r="F273" s="96">
        <f t="shared" si="47"/>
        <v>107456.71516329703</v>
      </c>
      <c r="G273" s="97"/>
      <c r="H273" s="101">
        <v>128</v>
      </c>
      <c r="I273" s="96">
        <f t="shared" si="46"/>
        <v>13872551</v>
      </c>
      <c r="J273" s="96">
        <f t="shared" si="48"/>
        <v>108379.3046875</v>
      </c>
      <c r="K273" s="96"/>
      <c r="L273" s="131">
        <f>IF(M273="-","-",IFERROR(VLOOKUP($B273,teacherdata!$B$6:$G$326,6,0),"-"))</f>
        <v>133.12200000000058</v>
      </c>
      <c r="M273" s="97">
        <f>IFERROR(VLOOKUP($B273,expdata!$K$4:$N$322,3,0),"")</f>
        <v>14644133</v>
      </c>
      <c r="N273" s="96">
        <f t="shared" si="49"/>
        <v>110005.35598924247</v>
      </c>
      <c r="O273" s="97"/>
      <c r="P273" s="98">
        <f t="shared" si="50"/>
        <v>5.1220000000005825</v>
      </c>
      <c r="Q273" s="98">
        <f t="shared" si="51"/>
        <v>771582</v>
      </c>
      <c r="R273" s="98">
        <f t="shared" si="52"/>
        <v>1626.0513017424673</v>
      </c>
      <c r="S273" s="99">
        <f t="shared" si="53"/>
        <v>1.500333764302152E-2</v>
      </c>
      <c r="U273" s="70"/>
      <c r="V273" s="8"/>
      <c r="W273" s="14"/>
      <c r="Y273" s="14"/>
      <c r="AE273" s="15"/>
    </row>
    <row r="274" spans="1:31">
      <c r="A274" s="17">
        <v>710</v>
      </c>
      <c r="B274" s="18" t="s">
        <v>332</v>
      </c>
      <c r="C274" s="19" t="s">
        <v>331</v>
      </c>
      <c r="D274" s="100">
        <v>156.5</v>
      </c>
      <c r="E274" s="96">
        <f t="shared" si="45"/>
        <v>13294373.309999999</v>
      </c>
      <c r="F274" s="96">
        <f t="shared" si="47"/>
        <v>84948.072268370597</v>
      </c>
      <c r="G274" s="97"/>
      <c r="H274" s="101">
        <v>154</v>
      </c>
      <c r="I274" s="96">
        <f t="shared" si="46"/>
        <v>13551339</v>
      </c>
      <c r="J274" s="96">
        <f t="shared" si="48"/>
        <v>87995.707792207788</v>
      </c>
      <c r="K274" s="96"/>
      <c r="L274" s="131">
        <f>IF(M274="-","-",IFERROR(VLOOKUP($B274,teacherdata!$B$6:$G$326,6,0),"-"))</f>
        <v>160.80999999999906</v>
      </c>
      <c r="M274" s="97">
        <f>IFERROR(VLOOKUP($B274,expdata!$K$4:$N$322,3,0),"")</f>
        <v>13979457</v>
      </c>
      <c r="N274" s="96">
        <f t="shared" si="49"/>
        <v>86931.515453019601</v>
      </c>
      <c r="O274" s="97"/>
      <c r="P274" s="98">
        <f t="shared" si="50"/>
        <v>6.8099999999990644</v>
      </c>
      <c r="Q274" s="98">
        <f t="shared" si="51"/>
        <v>428118</v>
      </c>
      <c r="R274" s="98">
        <f t="shared" si="52"/>
        <v>-1064.1923391881865</v>
      </c>
      <c r="S274" s="99">
        <f t="shared" si="53"/>
        <v>-1.2093684634041015E-2</v>
      </c>
      <c r="U274" s="70"/>
      <c r="V274" s="8"/>
      <c r="W274" s="14"/>
      <c r="Y274" s="14"/>
      <c r="AE274" s="15"/>
    </row>
    <row r="275" spans="1:31">
      <c r="A275" s="17">
        <v>712</v>
      </c>
      <c r="B275" s="18" t="s">
        <v>352</v>
      </c>
      <c r="C275" s="19" t="s">
        <v>351</v>
      </c>
      <c r="D275" s="100">
        <v>167.5</v>
      </c>
      <c r="E275" s="96">
        <f t="shared" si="45"/>
        <v>14013595</v>
      </c>
      <c r="F275" s="96">
        <f t="shared" si="47"/>
        <v>83663.253731343284</v>
      </c>
      <c r="G275" s="97"/>
      <c r="H275" s="101">
        <v>167.1</v>
      </c>
      <c r="I275" s="96">
        <f t="shared" si="46"/>
        <v>14137324</v>
      </c>
      <c r="J275" s="96">
        <f t="shared" si="48"/>
        <v>84603.973668462</v>
      </c>
      <c r="K275" s="96"/>
      <c r="L275" s="131">
        <f>IF(M275="-","-",IFERROR(VLOOKUP($B275,teacherdata!$B$6:$G$326,6,0),"-"))</f>
        <v>172.07899999999984</v>
      </c>
      <c r="M275" s="97">
        <f>IFERROR(VLOOKUP($B275,expdata!$K$4:$N$322,3,0),"")</f>
        <v>14509501</v>
      </c>
      <c r="N275" s="96">
        <f t="shared" si="49"/>
        <v>84318.836115970073</v>
      </c>
      <c r="O275" s="97"/>
      <c r="P275" s="98">
        <f t="shared" si="50"/>
        <v>4.9789999999998429</v>
      </c>
      <c r="Q275" s="98">
        <f t="shared" si="51"/>
        <v>372177</v>
      </c>
      <c r="R275" s="98">
        <f t="shared" si="52"/>
        <v>-285.13755249192764</v>
      </c>
      <c r="S275" s="99">
        <f t="shared" si="53"/>
        <v>-3.3702619407605786E-3</v>
      </c>
      <c r="U275" s="70"/>
      <c r="V275" s="8"/>
      <c r="W275" s="14"/>
      <c r="Y275" s="14"/>
      <c r="AE275" s="15"/>
    </row>
    <row r="276" spans="1:31">
      <c r="A276" s="17">
        <v>715</v>
      </c>
      <c r="B276" s="18" t="s">
        <v>358</v>
      </c>
      <c r="C276" s="19" t="s">
        <v>357</v>
      </c>
      <c r="D276" s="100">
        <v>111.6</v>
      </c>
      <c r="E276" s="96">
        <f t="shared" si="45"/>
        <v>8555583.6999999993</v>
      </c>
      <c r="F276" s="96">
        <f t="shared" si="47"/>
        <v>76662.936379928316</v>
      </c>
      <c r="G276" s="97"/>
      <c r="H276" s="101">
        <v>110.9</v>
      </c>
      <c r="I276" s="96">
        <f t="shared" si="46"/>
        <v>7723391</v>
      </c>
      <c r="J276" s="96">
        <f t="shared" si="48"/>
        <v>69642.840396753832</v>
      </c>
      <c r="K276" s="96"/>
      <c r="L276" s="131">
        <f>IF(M276="-","-",IFERROR(VLOOKUP($B276,teacherdata!$B$6:$G$326,6,0),"-"))</f>
        <v>116.51600000000036</v>
      </c>
      <c r="M276" s="97">
        <f>IFERROR(VLOOKUP($B276,expdata!$K$4:$N$322,3,0),"")</f>
        <v>9192493</v>
      </c>
      <c r="N276" s="96">
        <f t="shared" si="49"/>
        <v>78894.683991897866</v>
      </c>
      <c r="O276" s="97"/>
      <c r="P276" s="98">
        <f t="shared" si="50"/>
        <v>5.6160000000003549</v>
      </c>
      <c r="Q276" s="98">
        <f t="shared" si="51"/>
        <v>1469102</v>
      </c>
      <c r="R276" s="98">
        <f t="shared" si="52"/>
        <v>9251.8435951440333</v>
      </c>
      <c r="S276" s="99">
        <f t="shared" si="53"/>
        <v>0.13284701689989195</v>
      </c>
      <c r="U276" s="70"/>
      <c r="V276" s="8"/>
      <c r="W276" s="14"/>
      <c r="Y276" s="14"/>
      <c r="AE276" s="15"/>
    </row>
    <row r="277" spans="1:31">
      <c r="A277" s="17">
        <v>717</v>
      </c>
      <c r="B277" s="18" t="s">
        <v>350</v>
      </c>
      <c r="C277" s="19" t="s">
        <v>349</v>
      </c>
      <c r="D277" s="100">
        <v>69.400000000000006</v>
      </c>
      <c r="E277" s="96">
        <f t="shared" si="45"/>
        <v>5210098.97</v>
      </c>
      <c r="F277" s="96">
        <f t="shared" si="47"/>
        <v>75073.472190201719</v>
      </c>
      <c r="G277" s="97"/>
      <c r="H277" s="101">
        <v>77.600000000000009</v>
      </c>
      <c r="I277" s="96">
        <f t="shared" si="46"/>
        <v>5727437.7800000003</v>
      </c>
      <c r="J277" s="96">
        <f t="shared" si="48"/>
        <v>73807.187886597938</v>
      </c>
      <c r="K277" s="96"/>
      <c r="L277" s="131">
        <f>IF(M277="-","-",IFERROR(VLOOKUP($B277,teacherdata!$B$6:$G$326,6,0),"-"))</f>
        <v>72.151000000000138</v>
      </c>
      <c r="M277" s="97">
        <f>IFERROR(VLOOKUP($B277,expdata!$K$4:$N$322,3,0),"")</f>
        <v>5739655.8200000003</v>
      </c>
      <c r="N277" s="96">
        <f t="shared" si="49"/>
        <v>79550.606644398402</v>
      </c>
      <c r="O277" s="97"/>
      <c r="P277" s="98">
        <f t="shared" si="50"/>
        <v>-5.4489999999998702</v>
      </c>
      <c r="Q277" s="98">
        <f t="shared" si="51"/>
        <v>12218.040000000037</v>
      </c>
      <c r="R277" s="98">
        <f t="shared" si="52"/>
        <v>5743.4187578004639</v>
      </c>
      <c r="S277" s="99">
        <f t="shared" si="53"/>
        <v>7.7816523325953263E-2</v>
      </c>
      <c r="U277" s="70"/>
      <c r="V277" s="8"/>
      <c r="W277" s="14"/>
      <c r="Y277" s="14"/>
      <c r="AE277" s="15"/>
    </row>
    <row r="278" spans="1:31">
      <c r="A278" s="17">
        <v>720</v>
      </c>
      <c r="B278" s="18" t="s">
        <v>364</v>
      </c>
      <c r="C278" s="19" t="s">
        <v>363</v>
      </c>
      <c r="D278" s="100">
        <v>98.9</v>
      </c>
      <c r="E278" s="96">
        <f t="shared" si="45"/>
        <v>6690677</v>
      </c>
      <c r="F278" s="96">
        <f t="shared" si="47"/>
        <v>67650.930232558138</v>
      </c>
      <c r="G278" s="97"/>
      <c r="H278" s="101">
        <v>101.2</v>
      </c>
      <c r="I278" s="96">
        <f t="shared" si="46"/>
        <v>7071650</v>
      </c>
      <c r="J278" s="96">
        <f t="shared" si="48"/>
        <v>69877.964426877472</v>
      </c>
      <c r="K278" s="96"/>
      <c r="L278" s="131">
        <f>IF(M278="-","-",IFERROR(VLOOKUP($B278,teacherdata!$B$6:$G$326,6,0),"-"))</f>
        <v>103.69900000000078</v>
      </c>
      <c r="M278" s="97">
        <f>IFERROR(VLOOKUP($B278,expdata!$K$4:$N$322,3,0),"")</f>
        <v>7175641</v>
      </c>
      <c r="N278" s="96">
        <f t="shared" si="49"/>
        <v>69196.819641461785</v>
      </c>
      <c r="O278" s="97"/>
      <c r="P278" s="98">
        <f t="shared" si="50"/>
        <v>2.4990000000007768</v>
      </c>
      <c r="Q278" s="98">
        <f t="shared" si="51"/>
        <v>103991</v>
      </c>
      <c r="R278" s="98">
        <f t="shared" si="52"/>
        <v>-681.14478541568678</v>
      </c>
      <c r="S278" s="99">
        <f t="shared" si="53"/>
        <v>-9.7476334779107426E-3</v>
      </c>
      <c r="U278" s="70"/>
      <c r="V278" s="8"/>
      <c r="W278" s="14"/>
      <c r="Y278" s="14"/>
      <c r="AE278" s="15"/>
    </row>
    <row r="279" spans="1:31">
      <c r="A279" s="17">
        <v>725</v>
      </c>
      <c r="B279" s="18" t="s">
        <v>366</v>
      </c>
      <c r="C279" s="19" t="s">
        <v>365</v>
      </c>
      <c r="D279" s="100">
        <v>265.39999999999998</v>
      </c>
      <c r="E279" s="96">
        <f t="shared" si="45"/>
        <v>22447099.370000001</v>
      </c>
      <c r="F279" s="96">
        <f t="shared" si="47"/>
        <v>84578.369894498886</v>
      </c>
      <c r="G279" s="97"/>
      <c r="H279" s="101">
        <v>261</v>
      </c>
      <c r="I279" s="96">
        <f t="shared" si="46"/>
        <v>19644390.901086956</v>
      </c>
      <c r="J279" s="96">
        <f t="shared" si="48"/>
        <v>75265.865521405969</v>
      </c>
      <c r="K279" s="96"/>
      <c r="L279" s="131">
        <f>IF(M279="-","-",IFERROR(VLOOKUP($B279,teacherdata!$B$6:$G$326,6,0),"-"))</f>
        <v>262.9740000000001</v>
      </c>
      <c r="M279" s="97">
        <f>IFERROR(VLOOKUP($B279,expdata!$K$4:$N$322,3,0),"")</f>
        <v>23741779.338478263</v>
      </c>
      <c r="N279" s="96">
        <f t="shared" si="49"/>
        <v>90281.85044330715</v>
      </c>
      <c r="O279" s="97"/>
      <c r="P279" s="98">
        <f t="shared" si="50"/>
        <v>1.9740000000001032</v>
      </c>
      <c r="Q279" s="98">
        <f t="shared" si="51"/>
        <v>4097388.4373913072</v>
      </c>
      <c r="R279" s="98">
        <f t="shared" si="52"/>
        <v>15015.984921901181</v>
      </c>
      <c r="S279" s="99">
        <f t="shared" si="53"/>
        <v>0.19950590905821131</v>
      </c>
      <c r="U279" s="70"/>
      <c r="V279" s="8"/>
      <c r="W279" s="14"/>
      <c r="Y279" s="14"/>
      <c r="AE279" s="15"/>
    </row>
    <row r="280" spans="1:31">
      <c r="A280" s="17">
        <v>728</v>
      </c>
      <c r="B280" s="18" t="s">
        <v>378</v>
      </c>
      <c r="C280" s="19" t="s">
        <v>377</v>
      </c>
      <c r="D280" s="100">
        <v>12.5</v>
      </c>
      <c r="E280" s="96">
        <f t="shared" si="45"/>
        <v>958964.24</v>
      </c>
      <c r="F280" s="96">
        <f t="shared" si="47"/>
        <v>76717.139200000005</v>
      </c>
      <c r="G280" s="97"/>
      <c r="H280" s="101">
        <v>13.700000000000001</v>
      </c>
      <c r="I280" s="96">
        <f t="shared" si="46"/>
        <v>897946</v>
      </c>
      <c r="J280" s="96">
        <f t="shared" si="48"/>
        <v>65543.503649635037</v>
      </c>
      <c r="K280" s="96"/>
      <c r="L280" s="131">
        <f>IF(M280="-","-",IFERROR(VLOOKUP($B280,teacherdata!$B$6:$G$326,6,0),"-"))</f>
        <v>14.504</v>
      </c>
      <c r="M280" s="97">
        <f>IFERROR(VLOOKUP($B280,expdata!$K$4:$N$322,3,0),"")</f>
        <v>912657</v>
      </c>
      <c r="N280" s="96">
        <f t="shared" si="49"/>
        <v>62924.50358521787</v>
      </c>
      <c r="O280" s="97"/>
      <c r="P280" s="98">
        <f t="shared" si="50"/>
        <v>0.80399999999999849</v>
      </c>
      <c r="Q280" s="98">
        <f t="shared" si="51"/>
        <v>14711</v>
      </c>
      <c r="R280" s="98">
        <f t="shared" si="52"/>
        <v>-2619.0000644171669</v>
      </c>
      <c r="S280" s="99">
        <f t="shared" si="53"/>
        <v>-3.9958194459928757E-2</v>
      </c>
      <c r="U280" s="70"/>
      <c r="V280" s="8"/>
      <c r="W280" s="14"/>
      <c r="Y280" s="14"/>
      <c r="AE280" s="15"/>
    </row>
    <row r="281" spans="1:31">
      <c r="A281" s="17">
        <v>730</v>
      </c>
      <c r="B281" s="18" t="s">
        <v>404</v>
      </c>
      <c r="C281" s="19" t="s">
        <v>403</v>
      </c>
      <c r="D281" s="100">
        <v>113.3</v>
      </c>
      <c r="E281" s="96">
        <f t="shared" si="45"/>
        <v>10613652.379999999</v>
      </c>
      <c r="F281" s="96">
        <f t="shared" si="47"/>
        <v>93677.426125330967</v>
      </c>
      <c r="G281" s="97"/>
      <c r="H281" s="101">
        <v>112.3</v>
      </c>
      <c r="I281" s="96">
        <f t="shared" si="46"/>
        <v>11056737.26</v>
      </c>
      <c r="J281" s="96">
        <f t="shared" si="48"/>
        <v>98457.14390026714</v>
      </c>
      <c r="K281" s="96"/>
      <c r="L281" s="131">
        <f>IF(M281="-","-",IFERROR(VLOOKUP($B281,teacherdata!$B$6:$G$326,6,0),"-"))</f>
        <v>109.95000000000044</v>
      </c>
      <c r="M281" s="97">
        <f>IFERROR(VLOOKUP($B281,expdata!$K$4:$N$322,3,0),"")</f>
        <v>10922611</v>
      </c>
      <c r="N281" s="96">
        <f t="shared" si="49"/>
        <v>99341.618917689455</v>
      </c>
      <c r="O281" s="97"/>
      <c r="P281" s="98">
        <f t="shared" si="50"/>
        <v>-2.3499999999995538</v>
      </c>
      <c r="Q281" s="98">
        <f t="shared" si="51"/>
        <v>-134126.25999999978</v>
      </c>
      <c r="R281" s="98">
        <f t="shared" si="52"/>
        <v>884.47501742231543</v>
      </c>
      <c r="S281" s="99">
        <f t="shared" si="53"/>
        <v>8.983350342949727E-3</v>
      </c>
      <c r="U281" s="70"/>
      <c r="V281" s="8"/>
      <c r="W281" s="14"/>
      <c r="Y281" s="14"/>
      <c r="AE281" s="15"/>
    </row>
    <row r="282" spans="1:31">
      <c r="A282" s="17">
        <v>735</v>
      </c>
      <c r="B282" s="18" t="s">
        <v>396</v>
      </c>
      <c r="C282" s="19" t="s">
        <v>395</v>
      </c>
      <c r="D282" s="100">
        <v>242.6</v>
      </c>
      <c r="E282" s="96">
        <f t="shared" si="45"/>
        <v>18889999.23</v>
      </c>
      <c r="F282" s="96">
        <f t="shared" si="47"/>
        <v>77864.79484748558</v>
      </c>
      <c r="G282" s="97"/>
      <c r="H282" s="101">
        <v>243.70000000000002</v>
      </c>
      <c r="I282" s="96">
        <f t="shared" si="46"/>
        <v>19358001.059999999</v>
      </c>
      <c r="J282" s="96">
        <f t="shared" si="48"/>
        <v>79433.73434550676</v>
      </c>
      <c r="K282" s="96"/>
      <c r="L282" s="131">
        <f>IF(M282="-","-",IFERROR(VLOOKUP($B282,teacherdata!$B$6:$G$326,6,0),"-"))</f>
        <v>248.30499999999813</v>
      </c>
      <c r="M282" s="97">
        <f>IFERROR(VLOOKUP($B282,expdata!$K$4:$N$322,3,0),"")</f>
        <v>20094640.360000003</v>
      </c>
      <c r="N282" s="96">
        <f t="shared" si="49"/>
        <v>80927.248182679177</v>
      </c>
      <c r="O282" s="97"/>
      <c r="P282" s="98">
        <f t="shared" si="50"/>
        <v>4.6049999999981139</v>
      </c>
      <c r="Q282" s="98">
        <f t="shared" si="51"/>
        <v>736639.30000000447</v>
      </c>
      <c r="R282" s="98">
        <f t="shared" si="52"/>
        <v>1493.513837172417</v>
      </c>
      <c r="S282" s="99">
        <f t="shared" si="53"/>
        <v>1.8802009618183069E-2</v>
      </c>
      <c r="U282" s="70"/>
      <c r="V282" s="8"/>
      <c r="W282" s="14"/>
      <c r="Y282" s="14"/>
      <c r="AE282" s="15"/>
    </row>
    <row r="283" spans="1:31">
      <c r="A283" s="17">
        <v>740</v>
      </c>
      <c r="B283" s="18" t="s">
        <v>424</v>
      </c>
      <c r="C283" s="19" t="s">
        <v>423</v>
      </c>
      <c r="D283" s="100">
        <v>90.6</v>
      </c>
      <c r="E283" s="96">
        <f t="shared" si="45"/>
        <v>7839175</v>
      </c>
      <c r="F283" s="96">
        <f t="shared" si="47"/>
        <v>86525.110375275937</v>
      </c>
      <c r="G283" s="97"/>
      <c r="H283" s="101">
        <v>90.4</v>
      </c>
      <c r="I283" s="96">
        <f t="shared" si="46"/>
        <v>8374002</v>
      </c>
      <c r="J283" s="96">
        <f t="shared" si="48"/>
        <v>92632.765486725664</v>
      </c>
      <c r="K283" s="96"/>
      <c r="L283" s="131">
        <f>IF(M283="-","-",IFERROR(VLOOKUP($B283,teacherdata!$B$6:$G$326,6,0),"-"))</f>
        <v>90.339000000000212</v>
      </c>
      <c r="M283" s="97">
        <f>IFERROR(VLOOKUP($B283,expdata!$K$4:$N$322,3,0),"")</f>
        <v>8665633</v>
      </c>
      <c r="N283" s="96">
        <f t="shared" si="49"/>
        <v>95923.499263883597</v>
      </c>
      <c r="O283" s="97"/>
      <c r="P283" s="98">
        <f t="shared" si="50"/>
        <v>-6.0999999999793886E-2</v>
      </c>
      <c r="Q283" s="98">
        <f t="shared" si="51"/>
        <v>291631</v>
      </c>
      <c r="R283" s="98">
        <f t="shared" si="52"/>
        <v>3290.7337771579332</v>
      </c>
      <c r="S283" s="99">
        <f t="shared" si="53"/>
        <v>3.5524511870796922E-2</v>
      </c>
      <c r="U283" s="70"/>
      <c r="V283" s="8"/>
      <c r="W283" s="14"/>
      <c r="Y283" s="14"/>
      <c r="AE283" s="15"/>
    </row>
    <row r="284" spans="1:31">
      <c r="A284" s="17">
        <v>745</v>
      </c>
      <c r="B284" s="18" t="s">
        <v>442</v>
      </c>
      <c r="C284" s="19" t="s">
        <v>441</v>
      </c>
      <c r="D284" s="100">
        <v>181.2</v>
      </c>
      <c r="E284" s="96">
        <f t="shared" si="45"/>
        <v>14664542</v>
      </c>
      <c r="F284" s="96">
        <f t="shared" si="47"/>
        <v>80930.143487858732</v>
      </c>
      <c r="G284" s="97"/>
      <c r="H284" s="101">
        <v>185.3</v>
      </c>
      <c r="I284" s="96">
        <f t="shared" si="46"/>
        <v>15004684</v>
      </c>
      <c r="J284" s="96">
        <f t="shared" si="48"/>
        <v>80975.089044792228</v>
      </c>
      <c r="K284" s="96"/>
      <c r="L284" s="131">
        <f>IF(M284="-","-",IFERROR(VLOOKUP($B284,teacherdata!$B$6:$G$326,6,0),"-"))</f>
        <v>186.18599999999992</v>
      </c>
      <c r="M284" s="97">
        <f>IFERROR(VLOOKUP($B284,expdata!$K$4:$N$322,3,0),"")</f>
        <v>15264915</v>
      </c>
      <c r="N284" s="96">
        <f t="shared" si="49"/>
        <v>81987.448035835172</v>
      </c>
      <c r="O284" s="97"/>
      <c r="P284" s="98">
        <f t="shared" si="50"/>
        <v>0.88599999999991041</v>
      </c>
      <c r="Q284" s="98">
        <f t="shared" si="51"/>
        <v>260231</v>
      </c>
      <c r="R284" s="98">
        <f t="shared" si="52"/>
        <v>1012.3589910429437</v>
      </c>
      <c r="S284" s="99">
        <f t="shared" si="53"/>
        <v>1.2502104078983434E-2</v>
      </c>
      <c r="U284" s="70"/>
      <c r="V284" s="8"/>
      <c r="W284" s="14"/>
      <c r="Y284" s="14"/>
      <c r="AE284" s="15"/>
    </row>
    <row r="285" spans="1:31">
      <c r="A285" s="17">
        <v>750</v>
      </c>
      <c r="B285" s="18" t="s">
        <v>446</v>
      </c>
      <c r="C285" s="19" t="s">
        <v>445</v>
      </c>
      <c r="D285" s="100">
        <v>60.6</v>
      </c>
      <c r="E285" s="96">
        <f t="shared" si="45"/>
        <v>4107098.3200000003</v>
      </c>
      <c r="F285" s="96">
        <f t="shared" si="47"/>
        <v>67773.899669966995</v>
      </c>
      <c r="G285" s="97"/>
      <c r="H285" s="101">
        <v>55.2</v>
      </c>
      <c r="I285" s="96">
        <f t="shared" si="46"/>
        <v>4398123.2399999993</v>
      </c>
      <c r="J285" s="96">
        <f t="shared" si="48"/>
        <v>79676.145652173902</v>
      </c>
      <c r="K285" s="96"/>
      <c r="L285" s="131">
        <f>IF(M285="-","-",IFERROR(VLOOKUP($B285,teacherdata!$B$6:$G$326,6,0),"-"))</f>
        <v>57.563000000000152</v>
      </c>
      <c r="M285" s="97">
        <f>IFERROR(VLOOKUP($B285,expdata!$K$4:$N$322,3,0),"")</f>
        <v>4208312</v>
      </c>
      <c r="N285" s="96">
        <f t="shared" si="49"/>
        <v>73107.933915883274</v>
      </c>
      <c r="O285" s="97"/>
      <c r="P285" s="98">
        <f t="shared" si="50"/>
        <v>2.3630000000001488</v>
      </c>
      <c r="Q285" s="98">
        <f t="shared" si="51"/>
        <v>-189811.23999999929</v>
      </c>
      <c r="R285" s="98">
        <f t="shared" si="52"/>
        <v>-6568.2117362906283</v>
      </c>
      <c r="S285" s="99">
        <f t="shared" si="53"/>
        <v>-8.2436363889439979E-2</v>
      </c>
      <c r="U285" s="70"/>
      <c r="V285" s="8"/>
      <c r="W285" s="14"/>
      <c r="Y285" s="14"/>
      <c r="AE285" s="15"/>
    </row>
    <row r="286" spans="1:31">
      <c r="A286" s="17">
        <v>753</v>
      </c>
      <c r="B286" s="18" t="s">
        <v>458</v>
      </c>
      <c r="C286" s="19" t="s">
        <v>457</v>
      </c>
      <c r="D286" s="100">
        <v>140.80000000000001</v>
      </c>
      <c r="E286" s="96">
        <f t="shared" si="45"/>
        <v>11108223.73</v>
      </c>
      <c r="F286" s="96">
        <f t="shared" si="47"/>
        <v>78893.634446022726</v>
      </c>
      <c r="G286" s="97"/>
      <c r="H286" s="101">
        <v>145.6</v>
      </c>
      <c r="I286" s="96">
        <f t="shared" si="46"/>
        <v>11386688.92</v>
      </c>
      <c r="J286" s="96">
        <f t="shared" si="48"/>
        <v>78205.281043956042</v>
      </c>
      <c r="K286" s="96"/>
      <c r="L286" s="131">
        <f>IF(M286="-","-",IFERROR(VLOOKUP($B286,teacherdata!$B$6:$G$326,6,0),"-"))</f>
        <v>148.09999999999971</v>
      </c>
      <c r="M286" s="97">
        <f>IFERROR(VLOOKUP($B286,expdata!$K$4:$N$322,3,0),"")</f>
        <v>11866577.409999998</v>
      </c>
      <c r="N286" s="96">
        <f t="shared" si="49"/>
        <v>80125.438284942749</v>
      </c>
      <c r="O286" s="97"/>
      <c r="P286" s="98">
        <f t="shared" si="50"/>
        <v>2.4999999999997158</v>
      </c>
      <c r="Q286" s="98">
        <f t="shared" si="51"/>
        <v>479888.48999999836</v>
      </c>
      <c r="R286" s="98">
        <f t="shared" si="52"/>
        <v>1920.1572409867076</v>
      </c>
      <c r="S286" s="99">
        <f t="shared" si="53"/>
        <v>2.4552782310282403E-2</v>
      </c>
      <c r="U286" s="70"/>
      <c r="V286" s="8"/>
      <c r="W286" s="14"/>
      <c r="Y286" s="14"/>
      <c r="AE286" s="15"/>
    </row>
    <row r="287" spans="1:31">
      <c r="A287" s="17">
        <v>755</v>
      </c>
      <c r="B287" s="18" t="s">
        <v>464</v>
      </c>
      <c r="C287" s="19" t="s">
        <v>463</v>
      </c>
      <c r="D287" s="100">
        <v>57.6</v>
      </c>
      <c r="E287" s="96">
        <f t="shared" si="45"/>
        <v>3923888</v>
      </c>
      <c r="F287" s="96">
        <f t="shared" si="47"/>
        <v>68123.055555555547</v>
      </c>
      <c r="G287" s="97"/>
      <c r="H287" s="101">
        <v>56.9</v>
      </c>
      <c r="I287" s="96">
        <f t="shared" si="46"/>
        <v>4180745</v>
      </c>
      <c r="J287" s="96">
        <f t="shared" si="48"/>
        <v>73475.307557117747</v>
      </c>
      <c r="K287" s="96"/>
      <c r="L287" s="131">
        <f>IF(M287="-","-",IFERROR(VLOOKUP($B287,teacherdata!$B$6:$G$326,6,0),"-"))</f>
        <v>55.84599999999989</v>
      </c>
      <c r="M287" s="97">
        <f>IFERROR(VLOOKUP($B287,expdata!$K$4:$N$322,3,0),"")</f>
        <v>4029336</v>
      </c>
      <c r="N287" s="96">
        <f t="shared" si="49"/>
        <v>72150.843390753289</v>
      </c>
      <c r="O287" s="97"/>
      <c r="P287" s="98">
        <f t="shared" si="50"/>
        <v>-1.0540000000001086</v>
      </c>
      <c r="Q287" s="98">
        <f t="shared" si="51"/>
        <v>-151409</v>
      </c>
      <c r="R287" s="98">
        <f t="shared" si="52"/>
        <v>-1324.4641663644579</v>
      </c>
      <c r="S287" s="99">
        <f t="shared" si="53"/>
        <v>-1.8025976486520382E-2</v>
      </c>
      <c r="U287" s="70"/>
      <c r="V287" s="8"/>
      <c r="W287" s="14"/>
      <c r="Y287" s="14"/>
      <c r="AE287" s="15"/>
    </row>
    <row r="288" spans="1:31">
      <c r="A288" s="17">
        <v>760</v>
      </c>
      <c r="B288" s="18" t="s">
        <v>504</v>
      </c>
      <c r="C288" s="19" t="s">
        <v>503</v>
      </c>
      <c r="D288" s="100">
        <v>133.6</v>
      </c>
      <c r="E288" s="96">
        <f t="shared" si="45"/>
        <v>12383215.690000001</v>
      </c>
      <c r="F288" s="96">
        <f t="shared" si="47"/>
        <v>92688.740194610786</v>
      </c>
      <c r="G288" s="97"/>
      <c r="H288" s="101" t="s">
        <v>1189</v>
      </c>
      <c r="I288" s="96">
        <f t="shared" ref="I288:I323" si="54">IFERROR(VLOOKUP(LEFT($B288, 4), expdata, 2, FALSE), "-")</f>
        <v>13014430.09</v>
      </c>
      <c r="J288" s="96" t="str">
        <f t="shared" ref="J288:J324" si="55">IFERROR(I288/H288,"-")</f>
        <v>-</v>
      </c>
      <c r="K288" s="96"/>
      <c r="L288" s="131">
        <f>IF(M288="-","-",IFERROR(VLOOKUP($B288,teacherdata!$B$6:$G$326,6,0),"-"))</f>
        <v>127.44100000000063</v>
      </c>
      <c r="M288" s="97">
        <f>IFERROR(VLOOKUP($B288,expdata!$K$4:$N$322,3,0),"")</f>
        <v>13047024.739999998</v>
      </c>
      <c r="N288" s="96">
        <f t="shared" si="49"/>
        <v>102376.98024968365</v>
      </c>
      <c r="O288" s="97"/>
      <c r="P288" s="98" t="str">
        <f t="shared" si="50"/>
        <v>-</v>
      </c>
      <c r="Q288" s="98">
        <f t="shared" si="51"/>
        <v>32594.64999999851</v>
      </c>
      <c r="R288" s="98" t="str">
        <f t="shared" si="52"/>
        <v>-</v>
      </c>
      <c r="S288" s="99" t="str">
        <f t="shared" si="53"/>
        <v>-</v>
      </c>
      <c r="T288" t="s">
        <v>1239</v>
      </c>
      <c r="U288" s="70"/>
      <c r="V288" s="8"/>
      <c r="W288" s="14"/>
      <c r="Y288" s="14"/>
      <c r="AE288" s="15"/>
    </row>
    <row r="289" spans="1:31">
      <c r="A289" s="17">
        <v>763</v>
      </c>
      <c r="B289" s="18" t="s">
        <v>508</v>
      </c>
      <c r="C289" s="19" t="s">
        <v>507</v>
      </c>
      <c r="D289" s="100">
        <v>77.2</v>
      </c>
      <c r="E289" s="96">
        <f t="shared" si="45"/>
        <v>5674650.2400000002</v>
      </c>
      <c r="F289" s="96">
        <f t="shared" si="47"/>
        <v>73505.832124352339</v>
      </c>
      <c r="G289" s="97"/>
      <c r="H289" s="101">
        <v>76.5</v>
      </c>
      <c r="I289" s="96">
        <f t="shared" si="54"/>
        <v>6245716</v>
      </c>
      <c r="J289" s="96">
        <f t="shared" si="55"/>
        <v>81643.34640522876</v>
      </c>
      <c r="K289" s="96"/>
      <c r="L289" s="131">
        <f>IF(M289="-","-",IFERROR(VLOOKUP($B289,teacherdata!$B$6:$G$326,6,0),"-"))</f>
        <v>79.050000000000168</v>
      </c>
      <c r="M289" s="97">
        <f>IFERROR(VLOOKUP($B289,expdata!$K$4:$N$322,3,0),"")</f>
        <v>6709586</v>
      </c>
      <c r="N289" s="96">
        <f t="shared" si="49"/>
        <v>84877.748260594381</v>
      </c>
      <c r="O289" s="97"/>
      <c r="P289" s="98">
        <f t="shared" si="50"/>
        <v>2.5500000000001677</v>
      </c>
      <c r="Q289" s="98">
        <f t="shared" si="51"/>
        <v>463870</v>
      </c>
      <c r="R289" s="98">
        <f t="shared" si="52"/>
        <v>3234.4018553656206</v>
      </c>
      <c r="S289" s="99">
        <f t="shared" si="53"/>
        <v>3.961623326060134E-2</v>
      </c>
      <c r="U289" s="70"/>
      <c r="V289" s="8"/>
      <c r="W289" s="14"/>
      <c r="Y289" s="14"/>
      <c r="AE289" s="15"/>
    </row>
    <row r="290" spans="1:31">
      <c r="A290" s="17">
        <v>765</v>
      </c>
      <c r="B290" s="18" t="s">
        <v>526</v>
      </c>
      <c r="C290" s="19" t="s">
        <v>525</v>
      </c>
      <c r="D290" s="100">
        <v>73.7</v>
      </c>
      <c r="E290" s="96">
        <f t="shared" si="45"/>
        <v>5425657.0200000005</v>
      </c>
      <c r="F290" s="96">
        <f t="shared" si="47"/>
        <v>73618.141383989147</v>
      </c>
      <c r="G290" s="97"/>
      <c r="H290" s="101">
        <v>75.400000000000006</v>
      </c>
      <c r="I290" s="96">
        <f t="shared" si="54"/>
        <v>5243650.9700000007</v>
      </c>
      <c r="J290" s="96">
        <f t="shared" si="55"/>
        <v>69544.442572944303</v>
      </c>
      <c r="K290" s="96"/>
      <c r="L290" s="131">
        <f>IF(M290="-","-",IFERROR(VLOOKUP($B290,teacherdata!$B$6:$G$326,6,0),"-"))</f>
        <v>75.693000000000438</v>
      </c>
      <c r="M290" s="97">
        <f>IFERROR(VLOOKUP($B290,expdata!$K$4:$N$322,3,0),"")</f>
        <v>6028580.6200000001</v>
      </c>
      <c r="N290" s="96">
        <f t="shared" si="49"/>
        <v>79645.153713024527</v>
      </c>
      <c r="O290" s="97"/>
      <c r="P290" s="98">
        <f t="shared" si="50"/>
        <v>0.29300000000043269</v>
      </c>
      <c r="Q290" s="98">
        <f t="shared" si="51"/>
        <v>784929.64999999944</v>
      </c>
      <c r="R290" s="98">
        <f t="shared" si="52"/>
        <v>10100.711140080224</v>
      </c>
      <c r="S290" s="99">
        <f t="shared" si="53"/>
        <v>0.14524109715144692</v>
      </c>
      <c r="U290" s="70"/>
      <c r="V290" s="8"/>
      <c r="W290" s="14"/>
      <c r="Y290" s="14"/>
      <c r="AE290" s="15"/>
    </row>
    <row r="291" spans="1:31">
      <c r="A291" s="17">
        <v>766</v>
      </c>
      <c r="B291" s="18" t="s">
        <v>530</v>
      </c>
      <c r="C291" s="19" t="s">
        <v>529</v>
      </c>
      <c r="D291" s="100">
        <v>124.7</v>
      </c>
      <c r="E291" s="96">
        <f t="shared" si="45"/>
        <v>8781874.209999999</v>
      </c>
      <c r="F291" s="96">
        <f t="shared" si="47"/>
        <v>70424.011307137116</v>
      </c>
      <c r="G291" s="97"/>
      <c r="H291" s="101">
        <v>124</v>
      </c>
      <c r="I291" s="96">
        <f t="shared" si="54"/>
        <v>9304841.5800000001</v>
      </c>
      <c r="J291" s="96">
        <f t="shared" si="55"/>
        <v>75039.044999999998</v>
      </c>
      <c r="K291" s="96"/>
      <c r="L291" s="131">
        <f>IF(M291="-","-",IFERROR(VLOOKUP($B291,teacherdata!$B$6:$G$326,6,0),"-"))</f>
        <v>121.84499999999984</v>
      </c>
      <c r="M291" s="97">
        <f>IFERROR(VLOOKUP($B291,expdata!$K$4:$N$322,3,0),"")</f>
        <v>9133331.6000000015</v>
      </c>
      <c r="N291" s="96">
        <f t="shared" si="49"/>
        <v>74958.608067627007</v>
      </c>
      <c r="O291" s="97"/>
      <c r="P291" s="98">
        <f t="shared" si="50"/>
        <v>-2.1550000000001575</v>
      </c>
      <c r="Q291" s="98">
        <f t="shared" si="51"/>
        <v>-171509.97999999858</v>
      </c>
      <c r="R291" s="98">
        <f t="shared" si="52"/>
        <v>-80.436932372991578</v>
      </c>
      <c r="S291" s="99">
        <f t="shared" si="53"/>
        <v>-1.0719343826003059E-3</v>
      </c>
      <c r="U291" s="70"/>
      <c r="V291" s="8"/>
      <c r="W291" s="14"/>
      <c r="Y291" s="14"/>
      <c r="AE291" s="15"/>
    </row>
    <row r="292" spans="1:31">
      <c r="A292" s="17">
        <v>767</v>
      </c>
      <c r="B292" s="18" t="s">
        <v>532</v>
      </c>
      <c r="C292" s="19" t="s">
        <v>531</v>
      </c>
      <c r="D292" s="100">
        <v>104.4</v>
      </c>
      <c r="E292" s="96">
        <f t="shared" si="45"/>
        <v>7578909</v>
      </c>
      <c r="F292" s="96">
        <f t="shared" si="47"/>
        <v>72594.913793103449</v>
      </c>
      <c r="G292" s="97"/>
      <c r="H292" s="101">
        <v>106.4</v>
      </c>
      <c r="I292" s="96">
        <f t="shared" si="54"/>
        <v>7891789</v>
      </c>
      <c r="J292" s="96">
        <f t="shared" si="55"/>
        <v>74170.949248120291</v>
      </c>
      <c r="K292" s="96"/>
      <c r="L292" s="131">
        <f>IF(M292="-","-",IFERROR(VLOOKUP($B292,teacherdata!$B$6:$G$326,6,0),"-"))</f>
        <v>109.30200000000011</v>
      </c>
      <c r="M292" s="97">
        <f>IFERROR(VLOOKUP($B292,expdata!$K$4:$N$322,3,0),"")</f>
        <v>8001426.1699999999</v>
      </c>
      <c r="N292" s="96">
        <f t="shared" si="49"/>
        <v>73204.755356718015</v>
      </c>
      <c r="O292" s="97"/>
      <c r="P292" s="98">
        <f t="shared" si="50"/>
        <v>2.9020000000001005</v>
      </c>
      <c r="Q292" s="98">
        <f t="shared" si="51"/>
        <v>109637.16999999993</v>
      </c>
      <c r="R292" s="98">
        <f t="shared" si="52"/>
        <v>-966.19389140227577</v>
      </c>
      <c r="S292" s="99">
        <f t="shared" si="53"/>
        <v>-1.3026581177626791E-2</v>
      </c>
      <c r="U292" s="70"/>
      <c r="V292" s="8"/>
      <c r="W292" s="14"/>
      <c r="Y292" s="14"/>
      <c r="AE292" s="15"/>
    </row>
    <row r="293" spans="1:31">
      <c r="A293" s="17">
        <v>770</v>
      </c>
      <c r="B293" s="18" t="s">
        <v>552</v>
      </c>
      <c r="C293" s="19" t="s">
        <v>551</v>
      </c>
      <c r="D293" s="100">
        <v>131.30000000000001</v>
      </c>
      <c r="E293" s="96">
        <f t="shared" si="45"/>
        <v>11303192</v>
      </c>
      <c r="F293" s="96">
        <f t="shared" si="47"/>
        <v>86086.763137852235</v>
      </c>
      <c r="G293" s="97"/>
      <c r="H293" s="101">
        <v>135.30000000000001</v>
      </c>
      <c r="I293" s="96">
        <f t="shared" si="54"/>
        <v>12028961</v>
      </c>
      <c r="J293" s="96">
        <f t="shared" si="55"/>
        <v>88905.84626755357</v>
      </c>
      <c r="K293" s="96"/>
      <c r="L293" s="131">
        <f>IF(M293="-","-",IFERROR(VLOOKUP($B293,teacherdata!$B$6:$G$326,6,0),"-"))</f>
        <v>137.04599999999999</v>
      </c>
      <c r="M293" s="97">
        <f>IFERROR(VLOOKUP($B293,expdata!$K$4:$N$322,3,0),"")</f>
        <v>12161373</v>
      </c>
      <c r="N293" s="96">
        <f t="shared" si="49"/>
        <v>88739.350291143128</v>
      </c>
      <c r="O293" s="97"/>
      <c r="P293" s="98">
        <f t="shared" si="50"/>
        <v>1.7459999999999809</v>
      </c>
      <c r="Q293" s="98">
        <f t="shared" si="51"/>
        <v>132412</v>
      </c>
      <c r="R293" s="98">
        <f t="shared" si="52"/>
        <v>-166.49597641044238</v>
      </c>
      <c r="S293" s="99">
        <f t="shared" si="53"/>
        <v>-1.8727224743959896E-3</v>
      </c>
      <c r="U293" s="70"/>
      <c r="V293" s="8"/>
      <c r="W293" s="14"/>
      <c r="Y293" s="14"/>
      <c r="AE293" s="15"/>
    </row>
    <row r="294" spans="1:31">
      <c r="A294" s="17">
        <v>773</v>
      </c>
      <c r="B294" s="18" t="s">
        <v>564</v>
      </c>
      <c r="C294" s="19" t="s">
        <v>563</v>
      </c>
      <c r="D294" s="100">
        <v>194.5</v>
      </c>
      <c r="E294" s="96">
        <f t="shared" si="45"/>
        <v>16446092</v>
      </c>
      <c r="F294" s="96">
        <f t="shared" si="47"/>
        <v>84555.742930591266</v>
      </c>
      <c r="G294" s="97"/>
      <c r="H294" s="101">
        <v>197.9</v>
      </c>
      <c r="I294" s="96">
        <f t="shared" si="54"/>
        <v>18904367</v>
      </c>
      <c r="J294" s="96">
        <f t="shared" si="55"/>
        <v>95524.845881758461</v>
      </c>
      <c r="K294" s="96"/>
      <c r="L294" s="131">
        <f>IF(M294="-","-",IFERROR(VLOOKUP($B294,teacherdata!$B$6:$G$326,6,0),"-"))</f>
        <v>212.47899999999854</v>
      </c>
      <c r="M294" s="97">
        <f>IFERROR(VLOOKUP($B294,expdata!$K$4:$N$322,3,0),"")</f>
        <v>20472147</v>
      </c>
      <c r="N294" s="96">
        <f t="shared" si="49"/>
        <v>96349.036845994851</v>
      </c>
      <c r="O294" s="97"/>
      <c r="P294" s="98">
        <f t="shared" si="50"/>
        <v>14.57899999999853</v>
      </c>
      <c r="Q294" s="98">
        <f t="shared" si="51"/>
        <v>1567780</v>
      </c>
      <c r="R294" s="98">
        <f t="shared" si="52"/>
        <v>824.19096423638985</v>
      </c>
      <c r="S294" s="99">
        <f t="shared" si="53"/>
        <v>8.6280271549098453E-3</v>
      </c>
      <c r="U294" s="70"/>
      <c r="V294" s="8"/>
      <c r="W294" s="14"/>
      <c r="Y294" s="14"/>
      <c r="AE294" s="15"/>
    </row>
    <row r="295" spans="1:31">
      <c r="A295" s="17">
        <v>774</v>
      </c>
      <c r="B295" s="18" t="s">
        <v>570</v>
      </c>
      <c r="C295" s="19" t="s">
        <v>569</v>
      </c>
      <c r="D295" s="100">
        <v>50</v>
      </c>
      <c r="E295" s="96">
        <f t="shared" si="45"/>
        <v>4670694</v>
      </c>
      <c r="F295" s="96">
        <f t="shared" si="47"/>
        <v>93413.88</v>
      </c>
      <c r="G295" s="97"/>
      <c r="H295" s="101">
        <v>47.4</v>
      </c>
      <c r="I295" s="96">
        <f t="shared" si="54"/>
        <v>4793744.1400000006</v>
      </c>
      <c r="J295" s="96">
        <f t="shared" si="55"/>
        <v>101133.84261603377</v>
      </c>
      <c r="K295" s="96"/>
      <c r="L295" s="131">
        <f>IF(M295="-","-",IFERROR(VLOOKUP($B295,teacherdata!$B$6:$G$326,6,0),"-"))</f>
        <v>52.848000000000027</v>
      </c>
      <c r="M295" s="97">
        <f>IFERROR(VLOOKUP($B295,expdata!$K$4:$N$322,3,0),"")</f>
        <v>5297017</v>
      </c>
      <c r="N295" s="96">
        <f t="shared" si="49"/>
        <v>100231.17241901296</v>
      </c>
      <c r="O295" s="97"/>
      <c r="P295" s="98">
        <f t="shared" si="50"/>
        <v>5.4480000000000288</v>
      </c>
      <c r="Q295" s="98">
        <f t="shared" si="51"/>
        <v>503272.8599999994</v>
      </c>
      <c r="R295" s="98">
        <f t="shared" si="52"/>
        <v>-902.6701970208087</v>
      </c>
      <c r="S295" s="99">
        <f t="shared" si="53"/>
        <v>-8.9255008380122527E-3</v>
      </c>
      <c r="U295" s="70"/>
      <c r="V295" s="8"/>
      <c r="W295" s="14"/>
      <c r="Y295" s="14"/>
      <c r="AE295" s="15"/>
    </row>
    <row r="296" spans="1:31">
      <c r="A296" s="17">
        <v>775</v>
      </c>
      <c r="B296" s="18" t="s">
        <v>576</v>
      </c>
      <c r="C296" s="19" t="s">
        <v>575</v>
      </c>
      <c r="D296" s="100">
        <v>453.6</v>
      </c>
      <c r="E296" s="96">
        <f t="shared" si="45"/>
        <v>38556190</v>
      </c>
      <c r="F296" s="96">
        <f t="shared" si="47"/>
        <v>85000.418871252201</v>
      </c>
      <c r="G296" s="97"/>
      <c r="H296" s="101" t="s">
        <v>1189</v>
      </c>
      <c r="I296" s="96">
        <f t="shared" si="54"/>
        <v>40963807.82</v>
      </c>
      <c r="J296" s="96" t="str">
        <f t="shared" si="55"/>
        <v>-</v>
      </c>
      <c r="K296" s="96"/>
      <c r="L296" s="131">
        <f>IF(M296="-","-",IFERROR(VLOOKUP($B296,teacherdata!$B$6:$G$326,6,0),"-"))</f>
        <v>473.09199999999436</v>
      </c>
      <c r="M296" s="97">
        <f>IFERROR(VLOOKUP($B296,expdata!$K$4:$N$322,3,0),"")</f>
        <v>41907922.460000001</v>
      </c>
      <c r="N296" s="96">
        <f t="shared" si="49"/>
        <v>88583.029220533223</v>
      </c>
      <c r="O296" s="97"/>
      <c r="P296" s="98" t="str">
        <f t="shared" si="50"/>
        <v>-</v>
      </c>
      <c r="Q296" s="98">
        <f t="shared" si="51"/>
        <v>944114.6400000006</v>
      </c>
      <c r="R296" s="98" t="str">
        <f t="shared" si="52"/>
        <v>-</v>
      </c>
      <c r="S296" s="99" t="str">
        <f t="shared" si="53"/>
        <v>-</v>
      </c>
      <c r="T296" t="s">
        <v>1239</v>
      </c>
      <c r="U296" s="70"/>
      <c r="V296" s="8"/>
      <c r="W296" s="14"/>
      <c r="Y296" s="14"/>
      <c r="AE296" s="15"/>
    </row>
    <row r="297" spans="1:31">
      <c r="A297" s="17">
        <v>778</v>
      </c>
      <c r="B297" s="18" t="s">
        <v>460</v>
      </c>
      <c r="C297" s="19" t="s">
        <v>459</v>
      </c>
      <c r="D297" s="100">
        <v>95.8</v>
      </c>
      <c r="E297" s="96">
        <f t="shared" si="45"/>
        <v>6964489.5299999993</v>
      </c>
      <c r="F297" s="96">
        <f t="shared" si="47"/>
        <v>72698.220563674317</v>
      </c>
      <c r="G297" s="97"/>
      <c r="H297" s="101">
        <v>92.100000000000009</v>
      </c>
      <c r="I297" s="96">
        <f t="shared" si="54"/>
        <v>6977701.8700000001</v>
      </c>
      <c r="J297" s="96">
        <f t="shared" si="55"/>
        <v>75762.235287730728</v>
      </c>
      <c r="K297" s="96"/>
      <c r="L297" s="131">
        <f>IF(M297="-","-",IFERROR(VLOOKUP($B297,teacherdata!$B$6:$G$326,6,0),"-"))</f>
        <v>88.661999999999992</v>
      </c>
      <c r="M297" s="97">
        <f>IFERROR(VLOOKUP($B297,expdata!$K$4:$N$322,3,0),"")</f>
        <v>6809567.75</v>
      </c>
      <c r="N297" s="96">
        <f t="shared" si="49"/>
        <v>76803.678577067971</v>
      </c>
      <c r="O297" s="97"/>
      <c r="P297" s="98">
        <f t="shared" si="50"/>
        <v>-3.4380000000000166</v>
      </c>
      <c r="Q297" s="98">
        <f t="shared" si="51"/>
        <v>-168134.12000000011</v>
      </c>
      <c r="R297" s="98">
        <f t="shared" si="52"/>
        <v>1041.4432893372432</v>
      </c>
      <c r="S297" s="99">
        <f t="shared" si="53"/>
        <v>1.3746205947884687E-2</v>
      </c>
      <c r="U297" s="70"/>
      <c r="V297" s="8"/>
      <c r="W297" s="14"/>
      <c r="Y297" s="14"/>
      <c r="AE297" s="15"/>
    </row>
    <row r="298" spans="1:31">
      <c r="A298" s="17">
        <v>780</v>
      </c>
      <c r="B298" s="18" t="s">
        <v>624</v>
      </c>
      <c r="C298" s="19" t="s">
        <v>623</v>
      </c>
      <c r="D298" s="100">
        <v>246.2</v>
      </c>
      <c r="E298" s="96">
        <f t="shared" si="45"/>
        <v>22051296.460000001</v>
      </c>
      <c r="F298" s="96">
        <f t="shared" si="47"/>
        <v>89566.598131600331</v>
      </c>
      <c r="G298" s="97"/>
      <c r="H298" s="101">
        <v>249</v>
      </c>
      <c r="I298" s="96">
        <f t="shared" si="54"/>
        <v>23617542.210000001</v>
      </c>
      <c r="J298" s="96">
        <f t="shared" si="55"/>
        <v>94849.567108433737</v>
      </c>
      <c r="K298" s="96"/>
      <c r="L298" s="131">
        <f>IF(M298="-","-",IFERROR(VLOOKUP($B298,teacherdata!$B$6:$G$326,6,0),"-"))</f>
        <v>261.34699999999879</v>
      </c>
      <c r="M298" s="97">
        <f>IFERROR(VLOOKUP($B298,expdata!$K$4:$N$322,3,0),"")</f>
        <v>25281532</v>
      </c>
      <c r="N298" s="96">
        <f t="shared" si="49"/>
        <v>96735.497250781977</v>
      </c>
      <c r="O298" s="97"/>
      <c r="P298" s="98">
        <f t="shared" si="50"/>
        <v>12.346999999998786</v>
      </c>
      <c r="Q298" s="98">
        <f t="shared" si="51"/>
        <v>1663989.7899999991</v>
      </c>
      <c r="R298" s="98">
        <f t="shared" si="52"/>
        <v>1885.9301423482393</v>
      </c>
      <c r="S298" s="99">
        <f t="shared" si="53"/>
        <v>1.9883381652044969E-2</v>
      </c>
      <c r="U298" s="70"/>
      <c r="V298" s="8"/>
      <c r="W298" s="14"/>
      <c r="Y298" s="14"/>
      <c r="AE298" s="15"/>
    </row>
    <row r="299" spans="1:31">
      <c r="A299" s="17">
        <v>801</v>
      </c>
      <c r="B299" s="18" t="s">
        <v>26</v>
      </c>
      <c r="C299" s="19" t="s">
        <v>25</v>
      </c>
      <c r="D299" s="100">
        <v>108</v>
      </c>
      <c r="E299" s="96">
        <f t="shared" si="45"/>
        <v>10036319.109999999</v>
      </c>
      <c r="F299" s="96">
        <f t="shared" si="47"/>
        <v>92928.880648148144</v>
      </c>
      <c r="G299" s="97"/>
      <c r="H299" s="101">
        <v>118.5</v>
      </c>
      <c r="I299" s="96">
        <f t="shared" si="54"/>
        <v>11331903.279999999</v>
      </c>
      <c r="J299" s="96">
        <f t="shared" si="55"/>
        <v>95627.875780590708</v>
      </c>
      <c r="K299" s="96"/>
      <c r="L299" s="131">
        <f>IF(M299="-","-",IFERROR(VLOOKUP($B299,teacherdata!$B$6:$G$326,6,0),"-"))</f>
        <v>118.65999999999993</v>
      </c>
      <c r="M299" s="97">
        <f>IFERROR(VLOOKUP($B299,expdata!$K$4:$N$322,3,0),"")</f>
        <v>11760233.27</v>
      </c>
      <c r="N299" s="96">
        <f t="shared" si="49"/>
        <v>99108.657256025675</v>
      </c>
      <c r="O299" s="97"/>
      <c r="P299" s="98">
        <f t="shared" si="50"/>
        <v>0.15999999999992554</v>
      </c>
      <c r="Q299" s="98">
        <f t="shared" si="51"/>
        <v>428329.99000000022</v>
      </c>
      <c r="R299" s="98">
        <f t="shared" si="52"/>
        <v>3480.7814754349674</v>
      </c>
      <c r="S299" s="99">
        <f t="shared" si="53"/>
        <v>3.6399234501677084E-2</v>
      </c>
      <c r="U299" s="70"/>
      <c r="V299" s="8"/>
      <c r="W299" s="14"/>
      <c r="Y299" s="14"/>
      <c r="AE299" s="15"/>
    </row>
    <row r="300" spans="1:31">
      <c r="A300" s="17">
        <v>805</v>
      </c>
      <c r="B300" s="18" t="s">
        <v>60</v>
      </c>
      <c r="C300" s="19" t="s">
        <v>59</v>
      </c>
      <c r="D300" s="100">
        <v>105.44</v>
      </c>
      <c r="E300" s="96">
        <f t="shared" si="45"/>
        <v>8911768.870000001</v>
      </c>
      <c r="F300" s="96">
        <f t="shared" si="47"/>
        <v>84519.81098254933</v>
      </c>
      <c r="G300" s="97"/>
      <c r="H300" s="101">
        <v>108.3</v>
      </c>
      <c r="I300" s="96">
        <f t="shared" si="54"/>
        <v>9331737.0699999984</v>
      </c>
      <c r="J300" s="96">
        <f t="shared" si="55"/>
        <v>86165.623915050775</v>
      </c>
      <c r="K300" s="96"/>
      <c r="L300" s="131">
        <f>IF(M300="-","-",IFERROR(VLOOKUP($B300,teacherdata!$B$6:$G$326,6,0),"-"))</f>
        <v>108.3</v>
      </c>
      <c r="M300" s="97">
        <f>IFERROR(VLOOKUP($B300,expdata!$K$4:$N$322,3,0),"")</f>
        <v>9673825.5800000019</v>
      </c>
      <c r="N300" s="96">
        <f t="shared" si="49"/>
        <v>89324.335918744255</v>
      </c>
      <c r="O300" s="97"/>
      <c r="P300" s="98">
        <f t="shared" si="50"/>
        <v>0</v>
      </c>
      <c r="Q300" s="98">
        <f t="shared" si="51"/>
        <v>342088.5100000035</v>
      </c>
      <c r="R300" s="98">
        <f t="shared" si="52"/>
        <v>3158.7120036934793</v>
      </c>
      <c r="S300" s="99">
        <f t="shared" si="53"/>
        <v>3.6658610013752119E-2</v>
      </c>
      <c r="U300" s="70"/>
      <c r="V300" s="8"/>
      <c r="W300" s="14"/>
      <c r="Y300" s="14"/>
      <c r="AE300" s="15"/>
    </row>
    <row r="301" spans="1:31">
      <c r="A301" s="17">
        <v>806</v>
      </c>
      <c r="B301" s="18" t="s">
        <v>64</v>
      </c>
      <c r="C301" s="19" t="s">
        <v>63</v>
      </c>
      <c r="D301" s="100">
        <v>82.6</v>
      </c>
      <c r="E301" s="96">
        <f t="shared" si="45"/>
        <v>7939694.2200000007</v>
      </c>
      <c r="F301" s="96">
        <f t="shared" si="47"/>
        <v>96122.206053268776</v>
      </c>
      <c r="G301" s="97"/>
      <c r="H301" s="101">
        <v>84</v>
      </c>
      <c r="I301" s="96">
        <f t="shared" si="54"/>
        <v>8512884.8499999996</v>
      </c>
      <c r="J301" s="96">
        <f t="shared" si="55"/>
        <v>101343.86726190476</v>
      </c>
      <c r="K301" s="96"/>
      <c r="L301" s="131">
        <f>IF(M301="-","-",IFERROR(VLOOKUP($B301,teacherdata!$B$6:$G$326,6,0),"-"))</f>
        <v>85.178000000000083</v>
      </c>
      <c r="M301" s="97">
        <f>IFERROR(VLOOKUP($B301,expdata!$K$4:$N$322,3,0),"")</f>
        <v>8901868.4399999995</v>
      </c>
      <c r="N301" s="96">
        <f t="shared" si="49"/>
        <v>104509.00983822103</v>
      </c>
      <c r="O301" s="97"/>
      <c r="P301" s="98">
        <f t="shared" si="50"/>
        <v>1.1780000000000825</v>
      </c>
      <c r="Q301" s="98">
        <f t="shared" si="51"/>
        <v>388983.58999999985</v>
      </c>
      <c r="R301" s="98">
        <f t="shared" si="52"/>
        <v>3165.1425763162697</v>
      </c>
      <c r="S301" s="99">
        <f t="shared" si="53"/>
        <v>3.1231712996865765E-2</v>
      </c>
      <c r="U301" s="70"/>
      <c r="V301" s="8"/>
      <c r="W301" s="14"/>
      <c r="Y301" s="14"/>
      <c r="AE301" s="15"/>
    </row>
    <row r="302" spans="1:31">
      <c r="A302" s="17">
        <v>810</v>
      </c>
      <c r="B302" s="18" t="s">
        <v>84</v>
      </c>
      <c r="C302" s="19" t="s">
        <v>83</v>
      </c>
      <c r="D302" s="100">
        <v>106.12</v>
      </c>
      <c r="E302" s="96">
        <f t="shared" si="45"/>
        <v>10058370</v>
      </c>
      <c r="F302" s="96">
        <f t="shared" si="47"/>
        <v>94782.981530343008</v>
      </c>
      <c r="G302" s="97"/>
      <c r="H302" s="101">
        <v>111.97</v>
      </c>
      <c r="I302" s="96">
        <f t="shared" si="54"/>
        <v>10562892</v>
      </c>
      <c r="J302" s="96">
        <f t="shared" si="55"/>
        <v>94336.804501205683</v>
      </c>
      <c r="K302" s="96"/>
      <c r="L302" s="131">
        <f>IF(M302="-","-",IFERROR(VLOOKUP($B302,teacherdata!$B$6:$G$326,6,0),"-"))</f>
        <v>109.91600000000001</v>
      </c>
      <c r="M302" s="97">
        <f>IFERROR(VLOOKUP($B302,expdata!$K$4:$N$322,3,0),"")</f>
        <v>10589342</v>
      </c>
      <c r="N302" s="96">
        <f t="shared" si="49"/>
        <v>96340.314421922187</v>
      </c>
      <c r="O302" s="97"/>
      <c r="P302" s="98">
        <f t="shared" si="50"/>
        <v>-2.0539999999999878</v>
      </c>
      <c r="Q302" s="98">
        <f t="shared" si="51"/>
        <v>26450</v>
      </c>
      <c r="R302" s="98">
        <f t="shared" si="52"/>
        <v>2003.509920716504</v>
      </c>
      <c r="S302" s="99">
        <f t="shared" si="53"/>
        <v>2.1237839582438876E-2</v>
      </c>
      <c r="U302" s="70"/>
      <c r="V302" s="8"/>
      <c r="W302" s="14"/>
      <c r="Y302" s="14"/>
      <c r="AE302" s="15"/>
    </row>
    <row r="303" spans="1:31">
      <c r="A303" s="17">
        <v>815</v>
      </c>
      <c r="B303" s="18" t="s">
        <v>98</v>
      </c>
      <c r="C303" s="19" t="s">
        <v>97</v>
      </c>
      <c r="D303" s="100">
        <v>58.6</v>
      </c>
      <c r="E303" s="96">
        <f t="shared" si="45"/>
        <v>5443194.2999999998</v>
      </c>
      <c r="F303" s="96">
        <f t="shared" si="47"/>
        <v>92887.274744027294</v>
      </c>
      <c r="G303" s="97"/>
      <c r="H303" s="101">
        <v>67.599999999999994</v>
      </c>
      <c r="I303" s="96">
        <f t="shared" si="54"/>
        <v>5749663</v>
      </c>
      <c r="J303" s="96">
        <f t="shared" si="55"/>
        <v>85054.186390532544</v>
      </c>
      <c r="K303" s="96"/>
      <c r="L303" s="131">
        <f>IF(M303="-","-",IFERROR(VLOOKUP($B303,teacherdata!$B$6:$G$326,6,0),"-"))</f>
        <v>66.196000000000168</v>
      </c>
      <c r="M303" s="97">
        <f>IFERROR(VLOOKUP($B303,expdata!$K$4:$N$322,3,0),"")</f>
        <v>5839287</v>
      </c>
      <c r="N303" s="96">
        <f t="shared" si="49"/>
        <v>88212.082301045157</v>
      </c>
      <c r="O303" s="97"/>
      <c r="P303" s="98">
        <f t="shared" si="50"/>
        <v>-1.4039999999998258</v>
      </c>
      <c r="Q303" s="98">
        <f t="shared" si="51"/>
        <v>89624</v>
      </c>
      <c r="R303" s="98">
        <f t="shared" si="52"/>
        <v>3157.8959105126123</v>
      </c>
      <c r="S303" s="99">
        <f t="shared" si="53"/>
        <v>3.7128047948314986E-2</v>
      </c>
      <c r="U303" s="70"/>
      <c r="V303" s="8"/>
      <c r="W303" s="14"/>
      <c r="Y303" s="14"/>
      <c r="AE303" s="15"/>
    </row>
    <row r="304" spans="1:31">
      <c r="A304" s="17">
        <v>817</v>
      </c>
      <c r="B304" s="18" t="s">
        <v>164</v>
      </c>
      <c r="C304" s="19" t="s">
        <v>163</v>
      </c>
      <c r="D304" s="100">
        <v>131.30000000000001</v>
      </c>
      <c r="E304" s="96">
        <f t="shared" si="45"/>
        <v>11713394.620000001</v>
      </c>
      <c r="F304" s="96">
        <f t="shared" si="47"/>
        <v>89210.926275704493</v>
      </c>
      <c r="G304" s="97"/>
      <c r="H304" s="101">
        <v>142.70000000000002</v>
      </c>
      <c r="I304" s="96">
        <f t="shared" si="54"/>
        <v>13405752</v>
      </c>
      <c r="J304" s="96">
        <f t="shared" si="55"/>
        <v>93943.601962158369</v>
      </c>
      <c r="K304" s="96"/>
      <c r="L304" s="131">
        <f>IF(M304="-","-",IFERROR(VLOOKUP($B304,teacherdata!$B$6:$G$326,6,0),"-"))</f>
        <v>148.31600000000017</v>
      </c>
      <c r="M304" s="97">
        <f>IFERROR(VLOOKUP($B304,expdata!$K$4:$N$322,3,0),"")</f>
        <v>14045314.341000002</v>
      </c>
      <c r="N304" s="96">
        <f t="shared" si="49"/>
        <v>94698.578312521815</v>
      </c>
      <c r="O304" s="97"/>
      <c r="P304" s="98">
        <f t="shared" si="50"/>
        <v>5.616000000000156</v>
      </c>
      <c r="Q304" s="98">
        <f t="shared" si="51"/>
        <v>639562.34100000188</v>
      </c>
      <c r="R304" s="98">
        <f t="shared" si="52"/>
        <v>754.97635036344582</v>
      </c>
      <c r="S304" s="99">
        <f t="shared" si="53"/>
        <v>8.0364850249999946E-3</v>
      </c>
      <c r="U304" s="70"/>
      <c r="V304" s="8"/>
      <c r="W304" s="14"/>
      <c r="Y304" s="14"/>
      <c r="AE304" s="15"/>
    </row>
    <row r="305" spans="1:31">
      <c r="A305" s="17">
        <v>818</v>
      </c>
      <c r="B305" s="18" t="s">
        <v>186</v>
      </c>
      <c r="C305" s="19" t="s">
        <v>185</v>
      </c>
      <c r="D305" s="100">
        <v>53.6</v>
      </c>
      <c r="E305" s="96">
        <f t="shared" si="45"/>
        <v>4524338</v>
      </c>
      <c r="F305" s="96">
        <f t="shared" si="47"/>
        <v>84409.291044776124</v>
      </c>
      <c r="G305" s="97"/>
      <c r="H305" s="101">
        <v>59.4</v>
      </c>
      <c r="I305" s="96">
        <f t="shared" si="54"/>
        <v>4684784</v>
      </c>
      <c r="J305" s="96">
        <f t="shared" si="55"/>
        <v>78868.417508417508</v>
      </c>
      <c r="K305" s="96"/>
      <c r="L305" s="131">
        <f>IF(M305="-","-",IFERROR(VLOOKUP($B305,teacherdata!$B$6:$G$326,6,0),"-"))</f>
        <v>57.096000000000167</v>
      </c>
      <c r="M305" s="97">
        <f>IFERROR(VLOOKUP($B305,expdata!$K$4:$N$322,3,0),"")</f>
        <v>5074790.72</v>
      </c>
      <c r="N305" s="96">
        <f t="shared" si="49"/>
        <v>88881.72061090068</v>
      </c>
      <c r="O305" s="97"/>
      <c r="P305" s="98">
        <f t="shared" si="50"/>
        <v>-2.3039999999998315</v>
      </c>
      <c r="Q305" s="98">
        <f t="shared" si="51"/>
        <v>390006.71999999974</v>
      </c>
      <c r="R305" s="98">
        <f t="shared" si="52"/>
        <v>10013.303102483173</v>
      </c>
      <c r="S305" s="99">
        <f t="shared" si="53"/>
        <v>0.12696214047168461</v>
      </c>
      <c r="U305" s="70"/>
      <c r="V305" s="8"/>
      <c r="W305" s="14"/>
      <c r="Y305" s="14"/>
      <c r="AE305" s="15"/>
    </row>
    <row r="306" spans="1:31">
      <c r="A306" s="17">
        <v>821</v>
      </c>
      <c r="B306" s="18" t="s">
        <v>208</v>
      </c>
      <c r="C306" s="19" t="s">
        <v>207</v>
      </c>
      <c r="D306" s="100">
        <v>130.19999999999999</v>
      </c>
      <c r="E306" s="96">
        <f t="shared" si="45"/>
        <v>13040284</v>
      </c>
      <c r="F306" s="96">
        <f t="shared" si="47"/>
        <v>100155.79109062981</v>
      </c>
      <c r="G306" s="97"/>
      <c r="H306" s="101">
        <v>133.80000000000001</v>
      </c>
      <c r="I306" s="96">
        <f t="shared" si="54"/>
        <v>13799170</v>
      </c>
      <c r="J306" s="96">
        <f t="shared" si="55"/>
        <v>103132.8101644245</v>
      </c>
      <c r="K306" s="96"/>
      <c r="L306" s="131">
        <f>IF(M306="-","-",IFERROR(VLOOKUP($B306,teacherdata!$B$6:$G$326,6,0),"-"))</f>
        <v>148.24099999999976</v>
      </c>
      <c r="M306" s="97">
        <f>IFERROR(VLOOKUP($B306,expdata!$K$4:$N$322,3,0),"")</f>
        <v>13802213</v>
      </c>
      <c r="N306" s="96">
        <f t="shared" si="49"/>
        <v>93106.583198980195</v>
      </c>
      <c r="O306" s="97"/>
      <c r="P306" s="98">
        <f t="shared" si="50"/>
        <v>14.440999999999747</v>
      </c>
      <c r="Q306" s="98">
        <f t="shared" si="51"/>
        <v>3043</v>
      </c>
      <c r="R306" s="98">
        <f t="shared" si="52"/>
        <v>-10026.226965444308</v>
      </c>
      <c r="S306" s="99">
        <f t="shared" si="53"/>
        <v>-9.7216656362407922E-2</v>
      </c>
      <c r="U306" s="70"/>
      <c r="V306" s="8"/>
      <c r="W306" s="14"/>
      <c r="Y306" s="14"/>
      <c r="AE306" s="15"/>
    </row>
    <row r="307" spans="1:31">
      <c r="A307" s="17">
        <v>823</v>
      </c>
      <c r="B307" s="18" t="s">
        <v>210</v>
      </c>
      <c r="C307" s="19" t="s">
        <v>209</v>
      </c>
      <c r="D307" s="116">
        <v>155</v>
      </c>
      <c r="E307" s="96">
        <f t="shared" si="45"/>
        <v>14036382.130000001</v>
      </c>
      <c r="F307" s="96">
        <f t="shared" si="47"/>
        <v>90557.304064516138</v>
      </c>
      <c r="G307" s="97"/>
      <c r="H307" s="101" t="s">
        <v>1189</v>
      </c>
      <c r="I307" s="96" t="s">
        <v>1189</v>
      </c>
      <c r="J307" s="96" t="s">
        <v>1189</v>
      </c>
      <c r="K307" s="96"/>
      <c r="L307" s="131">
        <f>IF(M307="-","-",IFERROR(VLOOKUP($B307,teacherdata!$B$6:$G$326,6,0),"-"))</f>
        <v>151.97800000000004</v>
      </c>
      <c r="M307" s="97">
        <f>IFERROR(VLOOKUP($B307,expdata!$K$4:$N$322,3,0),"")</f>
        <v>15064188</v>
      </c>
      <c r="N307" s="96">
        <f t="shared" si="49"/>
        <v>99120.846438300257</v>
      </c>
      <c r="O307" s="97"/>
      <c r="P307" s="98" t="str">
        <f t="shared" si="50"/>
        <v>-</v>
      </c>
      <c r="Q307" s="98" t="str">
        <f t="shared" si="51"/>
        <v>-</v>
      </c>
      <c r="R307" s="98" t="str">
        <f t="shared" si="52"/>
        <v>-</v>
      </c>
      <c r="S307" s="99" t="str">
        <f t="shared" si="53"/>
        <v>-</v>
      </c>
      <c r="T307" t="s">
        <v>1245</v>
      </c>
      <c r="U307" s="70"/>
      <c r="V307" s="8"/>
      <c r="W307" s="14"/>
      <c r="Y307" s="14"/>
      <c r="AE307" s="15"/>
    </row>
    <row r="308" spans="1:31">
      <c r="A308" s="17">
        <v>825</v>
      </c>
      <c r="B308" s="18" t="s">
        <v>214</v>
      </c>
      <c r="C308" s="19" t="s">
        <v>213</v>
      </c>
      <c r="D308" s="100">
        <v>171.7</v>
      </c>
      <c r="E308" s="96">
        <f t="shared" si="45"/>
        <v>16061624.409999998</v>
      </c>
      <c r="F308" s="96">
        <f t="shared" si="47"/>
        <v>93544.696622015137</v>
      </c>
      <c r="G308" s="97"/>
      <c r="H308" s="101">
        <v>196.1</v>
      </c>
      <c r="I308" s="96">
        <f t="shared" si="54"/>
        <v>17728142.260000002</v>
      </c>
      <c r="J308" s="96">
        <f t="shared" si="55"/>
        <v>90403.581132075487</v>
      </c>
      <c r="K308" s="96"/>
      <c r="L308" s="131">
        <f>IF(M308="-","-",IFERROR(VLOOKUP($B308,teacherdata!$B$6:$G$326,6,0),"-"))</f>
        <v>189.40299999999985</v>
      </c>
      <c r="M308" s="97">
        <f>IFERROR(VLOOKUP($B308,expdata!$K$4:$N$322,3,0),"")</f>
        <v>18130267.029999997</v>
      </c>
      <c r="N308" s="96">
        <f t="shared" si="49"/>
        <v>95723.230519052027</v>
      </c>
      <c r="O308" s="97"/>
      <c r="P308" s="98">
        <f t="shared" si="50"/>
        <v>-6.6970000000001448</v>
      </c>
      <c r="Q308" s="98">
        <f t="shared" si="51"/>
        <v>402124.76999999583</v>
      </c>
      <c r="R308" s="98">
        <f t="shared" si="52"/>
        <v>5319.64938697654</v>
      </c>
      <c r="S308" s="99">
        <f t="shared" si="53"/>
        <v>5.8843348021852988E-2</v>
      </c>
      <c r="U308" s="70"/>
      <c r="V308" s="8"/>
      <c r="W308" s="14"/>
      <c r="Y308" s="14"/>
      <c r="AE308" s="15"/>
    </row>
    <row r="309" spans="1:31">
      <c r="A309" s="17">
        <v>828</v>
      </c>
      <c r="B309" s="18" t="s">
        <v>212</v>
      </c>
      <c r="C309" s="19" t="s">
        <v>211</v>
      </c>
      <c r="D309" s="100">
        <v>196.1</v>
      </c>
      <c r="E309" s="96">
        <f t="shared" si="45"/>
        <v>17585473.869999997</v>
      </c>
      <c r="F309" s="96">
        <f t="shared" si="47"/>
        <v>89676.052371239159</v>
      </c>
      <c r="G309" s="97"/>
      <c r="H309" s="101">
        <v>203.4</v>
      </c>
      <c r="I309" s="96">
        <f t="shared" si="54"/>
        <v>19330246</v>
      </c>
      <c r="J309" s="96">
        <f t="shared" si="55"/>
        <v>95035.624385447387</v>
      </c>
      <c r="K309" s="96"/>
      <c r="L309" s="131">
        <f>IF(M309="-","-",IFERROR(VLOOKUP($B309,teacherdata!$B$6:$G$326,6,0),"-"))</f>
        <v>216.25499999999928</v>
      </c>
      <c r="M309" s="97">
        <f>IFERROR(VLOOKUP($B309,expdata!$K$4:$N$322,3,0),"")</f>
        <v>21369702.629999999</v>
      </c>
      <c r="N309" s="96">
        <f t="shared" si="49"/>
        <v>98817.149337587893</v>
      </c>
      <c r="O309" s="97"/>
      <c r="P309" s="98">
        <f t="shared" si="50"/>
        <v>12.854999999999279</v>
      </c>
      <c r="Q309" s="98">
        <f t="shared" si="51"/>
        <v>2039456.629999999</v>
      </c>
      <c r="R309" s="98">
        <f t="shared" si="52"/>
        <v>3781.5249521405058</v>
      </c>
      <c r="S309" s="99">
        <f t="shared" si="53"/>
        <v>3.979060459268749E-2</v>
      </c>
      <c r="U309" s="70"/>
      <c r="V309" s="8"/>
      <c r="W309" s="14"/>
      <c r="Y309" s="14"/>
      <c r="AE309" s="15"/>
    </row>
    <row r="310" spans="1:31">
      <c r="A310" s="17">
        <v>829</v>
      </c>
      <c r="B310" s="18" t="s">
        <v>514</v>
      </c>
      <c r="C310" s="19" t="s">
        <v>513</v>
      </c>
      <c r="D310" s="100">
        <v>83.1</v>
      </c>
      <c r="E310" s="96">
        <f t="shared" si="45"/>
        <v>7376294.8099999996</v>
      </c>
      <c r="F310" s="96">
        <f t="shared" si="47"/>
        <v>88764.07713598074</v>
      </c>
      <c r="G310" s="97"/>
      <c r="H310" s="101">
        <v>87.8</v>
      </c>
      <c r="I310" s="96">
        <f t="shared" si="54"/>
        <v>7734722.1999999993</v>
      </c>
      <c r="J310" s="96">
        <f t="shared" si="55"/>
        <v>88094.785876993163</v>
      </c>
      <c r="K310" s="96"/>
      <c r="L310" s="131">
        <f>IF(M310="-","-",IFERROR(VLOOKUP($B310,teacherdata!$B$6:$G$326,6,0),"-"))</f>
        <v>86.852000000000118</v>
      </c>
      <c r="M310" s="97">
        <f>IFERROR(VLOOKUP($B310,expdata!$K$4:$N$322,3,0),"")</f>
        <v>8025463.5600000015</v>
      </c>
      <c r="N310" s="96">
        <f t="shared" si="49"/>
        <v>92403.900428314722</v>
      </c>
      <c r="O310" s="97"/>
      <c r="P310" s="98">
        <f t="shared" si="50"/>
        <v>-0.94799999999987961</v>
      </c>
      <c r="Q310" s="98">
        <f t="shared" si="51"/>
        <v>290741.3600000022</v>
      </c>
      <c r="R310" s="98">
        <f t="shared" si="52"/>
        <v>4309.1145513215597</v>
      </c>
      <c r="S310" s="99">
        <f t="shared" si="53"/>
        <v>4.8914524377621858E-2</v>
      </c>
      <c r="U310" s="70"/>
      <c r="V310" s="8"/>
      <c r="W310" s="14"/>
      <c r="Y310" s="14"/>
      <c r="AE310" s="15"/>
    </row>
    <row r="311" spans="1:31">
      <c r="A311" s="17">
        <v>830</v>
      </c>
      <c r="B311" s="18" t="s">
        <v>348</v>
      </c>
      <c r="C311" s="19" t="s">
        <v>347</v>
      </c>
      <c r="D311" s="100">
        <v>79.5</v>
      </c>
      <c r="E311" s="96">
        <f t="shared" si="45"/>
        <v>7958064</v>
      </c>
      <c r="F311" s="96">
        <f t="shared" si="47"/>
        <v>100101.43396226416</v>
      </c>
      <c r="G311" s="97"/>
      <c r="H311" s="101">
        <v>78.8</v>
      </c>
      <c r="I311" s="96">
        <f t="shared" si="54"/>
        <v>8359042</v>
      </c>
      <c r="J311" s="96">
        <f t="shared" si="55"/>
        <v>106079.21319796954</v>
      </c>
      <c r="K311" s="96"/>
      <c r="L311" s="131">
        <f>IF(M311="-","-",IFERROR(VLOOKUP($B311,teacherdata!$B$6:$G$326,6,0),"-"))</f>
        <v>80.596000000000075</v>
      </c>
      <c r="M311" s="97">
        <f>IFERROR(VLOOKUP($B311,expdata!$K$4:$N$322,3,0),"")</f>
        <v>8763622</v>
      </c>
      <c r="N311" s="96">
        <f t="shared" si="49"/>
        <v>108735.1977765645</v>
      </c>
      <c r="O311" s="97"/>
      <c r="P311" s="98">
        <f t="shared" si="50"/>
        <v>1.7960000000000775</v>
      </c>
      <c r="Q311" s="98">
        <f t="shared" si="51"/>
        <v>404580</v>
      </c>
      <c r="R311" s="98">
        <f t="shared" si="52"/>
        <v>2655.9845785949583</v>
      </c>
      <c r="S311" s="99">
        <f t="shared" si="53"/>
        <v>2.5037747721961764E-2</v>
      </c>
      <c r="U311" s="70"/>
      <c r="V311" s="8"/>
      <c r="W311" s="14"/>
      <c r="Y311" s="14"/>
      <c r="AE311" s="15"/>
    </row>
    <row r="312" spans="1:31">
      <c r="A312" s="17">
        <v>832</v>
      </c>
      <c r="B312" s="18" t="s">
        <v>356</v>
      </c>
      <c r="C312" s="19" t="s">
        <v>355</v>
      </c>
      <c r="D312" s="100">
        <v>108</v>
      </c>
      <c r="E312" s="96">
        <f t="shared" si="45"/>
        <v>9936423.3900000006</v>
      </c>
      <c r="F312" s="96">
        <f t="shared" si="47"/>
        <v>92003.920277777783</v>
      </c>
      <c r="G312" s="97"/>
      <c r="H312" s="101">
        <v>116.5</v>
      </c>
      <c r="I312" s="96">
        <f t="shared" si="54"/>
        <v>10816684.529999999</v>
      </c>
      <c r="J312" s="96">
        <f t="shared" si="55"/>
        <v>92847.077510729607</v>
      </c>
      <c r="K312" s="96"/>
      <c r="L312" s="131">
        <f>IF(M312="-","-",IFERROR(VLOOKUP($B312,teacherdata!$B$6:$G$326,6,0),"-"))</f>
        <v>122.94800000000011</v>
      </c>
      <c r="M312" s="97">
        <f>IFERROR(VLOOKUP($B312,expdata!$K$4:$N$322,3,0),"")</f>
        <v>11044611.02</v>
      </c>
      <c r="N312" s="96">
        <f t="shared" si="49"/>
        <v>89831.563099847015</v>
      </c>
      <c r="O312" s="97"/>
      <c r="P312" s="98">
        <f t="shared" si="50"/>
        <v>6.448000000000107</v>
      </c>
      <c r="Q312" s="98">
        <f t="shared" si="51"/>
        <v>227926.49000000022</v>
      </c>
      <c r="R312" s="98">
        <f t="shared" si="52"/>
        <v>-3015.5144108825916</v>
      </c>
      <c r="S312" s="99">
        <f t="shared" si="53"/>
        <v>-3.2478291096821141E-2</v>
      </c>
      <c r="U312" s="70"/>
      <c r="V312" s="8"/>
      <c r="W312" s="14"/>
      <c r="Y312" s="14"/>
      <c r="AE312" s="15"/>
    </row>
    <row r="313" spans="1:31">
      <c r="A313" s="17">
        <v>851</v>
      </c>
      <c r="B313" s="18" t="s">
        <v>412</v>
      </c>
      <c r="C313" s="19" t="s">
        <v>411</v>
      </c>
      <c r="D313" s="100">
        <v>50.5</v>
      </c>
      <c r="E313" s="96">
        <f t="shared" si="45"/>
        <v>4414776</v>
      </c>
      <c r="F313" s="96">
        <f t="shared" si="47"/>
        <v>87421.30693069307</v>
      </c>
      <c r="G313" s="97"/>
      <c r="H313" s="101">
        <v>53.5</v>
      </c>
      <c r="I313" s="96">
        <f t="shared" si="54"/>
        <v>4697531</v>
      </c>
      <c r="J313" s="96">
        <f t="shared" si="55"/>
        <v>87804.317757009339</v>
      </c>
      <c r="K313" s="96"/>
      <c r="L313" s="131">
        <f>IF(M313="-","-",IFERROR(VLOOKUP($B313,teacherdata!$B$6:$G$326,6,0),"-"))</f>
        <v>54.594000000000072</v>
      </c>
      <c r="M313" s="97">
        <f>IFERROR(VLOOKUP($B313,expdata!$K$4:$N$322,3,0),"")</f>
        <v>4818950</v>
      </c>
      <c r="N313" s="96">
        <f t="shared" si="49"/>
        <v>88268.857383595154</v>
      </c>
      <c r="O313" s="97"/>
      <c r="P313" s="98">
        <f t="shared" si="50"/>
        <v>1.0940000000000722</v>
      </c>
      <c r="Q313" s="98">
        <f t="shared" si="51"/>
        <v>121419</v>
      </c>
      <c r="R313" s="98">
        <f t="shared" si="52"/>
        <v>464.5396265858144</v>
      </c>
      <c r="S313" s="99">
        <f t="shared" si="53"/>
        <v>5.2906239516761194E-3</v>
      </c>
      <c r="U313" s="70"/>
      <c r="V313" s="8"/>
      <c r="W313" s="14"/>
      <c r="Y313" s="14"/>
      <c r="AE313" s="15"/>
    </row>
    <row r="314" spans="1:31">
      <c r="A314" s="17">
        <v>852</v>
      </c>
      <c r="B314" s="18" t="s">
        <v>368</v>
      </c>
      <c r="C314" s="19" t="s">
        <v>367</v>
      </c>
      <c r="D314" s="100">
        <v>64.2</v>
      </c>
      <c r="E314" s="96">
        <f t="shared" si="45"/>
        <v>5556160</v>
      </c>
      <c r="F314" s="96">
        <f t="shared" si="47"/>
        <v>86544.54828660436</v>
      </c>
      <c r="G314" s="97"/>
      <c r="H314" s="101">
        <v>65.3</v>
      </c>
      <c r="I314" s="96">
        <f t="shared" si="54"/>
        <v>5911407</v>
      </c>
      <c r="J314" s="96">
        <f t="shared" si="55"/>
        <v>90526.90658499235</v>
      </c>
      <c r="K314" s="96"/>
      <c r="L314" s="131">
        <f>IF(M314="-","-",IFERROR(VLOOKUP($B314,teacherdata!$B$6:$G$326,6,0),"-"))</f>
        <v>63.260000000000012</v>
      </c>
      <c r="M314" s="97">
        <f>IFERROR(VLOOKUP($B314,expdata!$K$4:$N$322,3,0),"")</f>
        <v>6234325</v>
      </c>
      <c r="N314" s="96">
        <f t="shared" si="49"/>
        <v>98550.822004426154</v>
      </c>
      <c r="O314" s="97"/>
      <c r="P314" s="98">
        <f t="shared" si="50"/>
        <v>-2.0399999999999849</v>
      </c>
      <c r="Q314" s="98">
        <f t="shared" si="51"/>
        <v>322918</v>
      </c>
      <c r="R314" s="98">
        <f t="shared" si="52"/>
        <v>8023.9154194338043</v>
      </c>
      <c r="S314" s="99">
        <f t="shared" si="53"/>
        <v>8.8635696525214289E-2</v>
      </c>
      <c r="U314" s="70"/>
      <c r="V314" s="8"/>
      <c r="W314" s="14"/>
      <c r="Y314" s="14"/>
      <c r="AE314" s="15"/>
    </row>
    <row r="315" spans="1:31">
      <c r="A315" s="17">
        <v>853</v>
      </c>
      <c r="B315" s="18" t="s">
        <v>410</v>
      </c>
      <c r="C315" s="19" t="s">
        <v>409</v>
      </c>
      <c r="D315" s="100">
        <v>116.3</v>
      </c>
      <c r="E315" s="96">
        <f t="shared" si="45"/>
        <v>10805251.65</v>
      </c>
      <c r="F315" s="96">
        <f t="shared" si="47"/>
        <v>92908.44067067928</v>
      </c>
      <c r="G315" s="97"/>
      <c r="H315" s="101">
        <v>110.2</v>
      </c>
      <c r="I315" s="96">
        <f t="shared" si="54"/>
        <v>11850046.66</v>
      </c>
      <c r="J315" s="96">
        <f t="shared" si="55"/>
        <v>107532.18384754991</v>
      </c>
      <c r="K315" s="96"/>
      <c r="L315" s="131">
        <f>IF(M315="-","-",IFERROR(VLOOKUP($B315,teacherdata!$B$6:$G$326,6,0),"-"))</f>
        <v>123.69000000000008</v>
      </c>
      <c r="M315" s="97">
        <f>IFERROR(VLOOKUP($B315,expdata!$K$4:$N$322,3,0),"")</f>
        <v>12648795.85</v>
      </c>
      <c r="N315" s="96">
        <f t="shared" si="49"/>
        <v>102262.07332848242</v>
      </c>
      <c r="O315" s="97"/>
      <c r="P315" s="98">
        <f t="shared" si="50"/>
        <v>13.49000000000008</v>
      </c>
      <c r="Q315" s="98">
        <f t="shared" si="51"/>
        <v>798749.18999999948</v>
      </c>
      <c r="R315" s="98">
        <f t="shared" si="52"/>
        <v>-5270.1105190674862</v>
      </c>
      <c r="S315" s="99">
        <f t="shared" si="53"/>
        <v>-4.9009611174074229E-2</v>
      </c>
      <c r="U315" s="70"/>
      <c r="V315" s="8"/>
      <c r="W315" s="14"/>
      <c r="Y315" s="14"/>
      <c r="AE315" s="15"/>
    </row>
    <row r="316" spans="1:31">
      <c r="A316" s="17">
        <v>855</v>
      </c>
      <c r="B316" s="18" t="s">
        <v>422</v>
      </c>
      <c r="C316" s="19" t="s">
        <v>421</v>
      </c>
      <c r="D316" s="100">
        <v>60</v>
      </c>
      <c r="E316" s="96">
        <f t="shared" si="45"/>
        <v>4800838</v>
      </c>
      <c r="F316" s="96">
        <f t="shared" si="47"/>
        <v>80013.96666666666</v>
      </c>
      <c r="G316" s="97"/>
      <c r="H316" s="101">
        <v>60</v>
      </c>
      <c r="I316" s="96">
        <f t="shared" si="54"/>
        <v>4922324.5999999996</v>
      </c>
      <c r="J316" s="96">
        <f t="shared" si="55"/>
        <v>82038.743333333332</v>
      </c>
      <c r="K316" s="96"/>
      <c r="L316" s="131">
        <f>IF(M316="-","-",IFERROR(VLOOKUP($B316,teacherdata!$B$6:$G$326,6,0),"-"))</f>
        <v>60.000000000000256</v>
      </c>
      <c r="M316" s="97">
        <f>IFERROR(VLOOKUP($B316,expdata!$K$4:$N$322,3,0),"")</f>
        <v>5159154</v>
      </c>
      <c r="N316" s="96">
        <f t="shared" si="49"/>
        <v>85985.89999999963</v>
      </c>
      <c r="O316" s="97"/>
      <c r="P316" s="98">
        <f t="shared" si="50"/>
        <v>2.5579538487363607E-13</v>
      </c>
      <c r="Q316" s="98">
        <f t="shared" si="51"/>
        <v>236829.40000000037</v>
      </c>
      <c r="R316" s="98">
        <f t="shared" si="52"/>
        <v>3947.1566666662984</v>
      </c>
      <c r="S316" s="99">
        <f t="shared" si="53"/>
        <v>4.8113324342725777E-2</v>
      </c>
      <c r="U316" s="70"/>
      <c r="V316" s="8"/>
      <c r="W316" s="14"/>
      <c r="Y316" s="14"/>
      <c r="AE316" s="15"/>
    </row>
    <row r="317" spans="1:31">
      <c r="A317" s="17">
        <v>860</v>
      </c>
      <c r="B317" s="18" t="s">
        <v>434</v>
      </c>
      <c r="C317" s="19" t="s">
        <v>433</v>
      </c>
      <c r="D317" s="100">
        <v>68.5</v>
      </c>
      <c r="E317" s="96">
        <f t="shared" si="45"/>
        <v>5304109</v>
      </c>
      <c r="F317" s="96">
        <f t="shared" si="47"/>
        <v>77432.248175182482</v>
      </c>
      <c r="G317" s="97"/>
      <c r="H317" s="101">
        <v>69.900000000000006</v>
      </c>
      <c r="I317" s="96">
        <f t="shared" si="54"/>
        <v>5655593</v>
      </c>
      <c r="J317" s="96">
        <f t="shared" si="55"/>
        <v>80909.771101573671</v>
      </c>
      <c r="K317" s="96"/>
      <c r="L317" s="131">
        <f>IF(M317="-","-",IFERROR(VLOOKUP($B317,teacherdata!$B$6:$G$326,6,0),"-"))</f>
        <v>72.148999999999901</v>
      </c>
      <c r="M317" s="97">
        <f>IFERROR(VLOOKUP($B317,expdata!$K$4:$N$322,3,0),"")</f>
        <v>5602802</v>
      </c>
      <c r="N317" s="96">
        <f t="shared" si="49"/>
        <v>77655.98968800687</v>
      </c>
      <c r="O317" s="97"/>
      <c r="P317" s="98">
        <f t="shared" si="50"/>
        <v>2.2489999999998957</v>
      </c>
      <c r="Q317" s="98">
        <f t="shared" si="51"/>
        <v>-52791</v>
      </c>
      <c r="R317" s="98">
        <f t="shared" si="52"/>
        <v>-3253.7814135668013</v>
      </c>
      <c r="S317" s="99">
        <f t="shared" si="53"/>
        <v>-4.0214937816126339E-2</v>
      </c>
      <c r="U317" s="70"/>
      <c r="V317" s="8"/>
      <c r="W317" s="14"/>
      <c r="Y317" s="14"/>
      <c r="AE317" s="15"/>
    </row>
    <row r="318" spans="1:31">
      <c r="A318" s="17">
        <v>871</v>
      </c>
      <c r="B318" s="18" t="s">
        <v>496</v>
      </c>
      <c r="C318" s="19" t="s">
        <v>495</v>
      </c>
      <c r="D318" s="100">
        <v>124.6</v>
      </c>
      <c r="E318" s="96">
        <f t="shared" si="45"/>
        <v>13151075</v>
      </c>
      <c r="F318" s="96">
        <f t="shared" si="47"/>
        <v>105546.34831460674</v>
      </c>
      <c r="G318" s="97"/>
      <c r="H318" s="101">
        <v>129.6</v>
      </c>
      <c r="I318" s="96">
        <f t="shared" si="54"/>
        <v>13959836</v>
      </c>
      <c r="J318" s="96">
        <f t="shared" si="55"/>
        <v>107714.78395061729</v>
      </c>
      <c r="K318" s="96"/>
      <c r="L318" s="131">
        <f>IF(M318="-","-",IFERROR(VLOOKUP($B318,teacherdata!$B$6:$G$326,6,0),"-"))</f>
        <v>130.60699999999974</v>
      </c>
      <c r="M318" s="97">
        <f>IFERROR(VLOOKUP($B318,expdata!$K$4:$N$322,3,0),"")</f>
        <v>13933720</v>
      </c>
      <c r="N318" s="96">
        <f t="shared" si="49"/>
        <v>106684.32779253813</v>
      </c>
      <c r="O318" s="97"/>
      <c r="P318" s="98">
        <f t="shared" si="50"/>
        <v>1.0069999999997492</v>
      </c>
      <c r="Q318" s="98">
        <f t="shared" si="51"/>
        <v>-26116</v>
      </c>
      <c r="R318" s="98">
        <f t="shared" si="52"/>
        <v>-1030.4561580791633</v>
      </c>
      <c r="S318" s="99">
        <f t="shared" si="53"/>
        <v>-9.5665248565283689E-3</v>
      </c>
      <c r="U318" s="70"/>
      <c r="V318" s="8"/>
      <c r="W318" s="14"/>
      <c r="Y318" s="14"/>
      <c r="AE318" s="15"/>
    </row>
    <row r="319" spans="1:31">
      <c r="A319" s="17">
        <v>872</v>
      </c>
      <c r="B319" s="18" t="s">
        <v>524</v>
      </c>
      <c r="C319" s="19" t="s">
        <v>523</v>
      </c>
      <c r="D319" s="100">
        <v>130.9</v>
      </c>
      <c r="E319" s="96">
        <f t="shared" si="45"/>
        <v>11678054</v>
      </c>
      <c r="F319" s="96">
        <f t="shared" si="47"/>
        <v>89213.552330022911</v>
      </c>
      <c r="G319" s="97"/>
      <c r="H319" s="101">
        <v>134.9</v>
      </c>
      <c r="I319" s="96">
        <f t="shared" si="54"/>
        <v>11970629</v>
      </c>
      <c r="J319" s="96">
        <f t="shared" si="55"/>
        <v>88737.057079318009</v>
      </c>
      <c r="K319" s="96"/>
      <c r="L319" s="131">
        <f>IF(M319="-","-",IFERROR(VLOOKUP($B319,teacherdata!$B$6:$G$326,6,0),"-"))</f>
        <v>138.90000000000003</v>
      </c>
      <c r="M319" s="97">
        <f>IFERROR(VLOOKUP($B319,expdata!$K$4:$N$322,3,0),"")</f>
        <v>12489646</v>
      </c>
      <c r="N319" s="96">
        <f t="shared" si="49"/>
        <v>89918.257739380831</v>
      </c>
      <c r="O319" s="97"/>
      <c r="P319" s="98">
        <f t="shared" si="50"/>
        <v>4.0000000000000284</v>
      </c>
      <c r="Q319" s="98">
        <f t="shared" si="51"/>
        <v>519017</v>
      </c>
      <c r="R319" s="98">
        <f t="shared" si="52"/>
        <v>1181.2006600628229</v>
      </c>
      <c r="S319" s="99">
        <f t="shared" si="53"/>
        <v>1.3311244466976197E-2</v>
      </c>
      <c r="U319" s="70"/>
      <c r="V319" s="8"/>
      <c r="W319" s="14"/>
      <c r="Y319" s="14"/>
      <c r="AE319" s="15"/>
    </row>
    <row r="320" spans="1:31">
      <c r="A320" s="17">
        <v>873</v>
      </c>
      <c r="B320" s="18" t="s">
        <v>516</v>
      </c>
      <c r="C320" s="19" t="s">
        <v>515</v>
      </c>
      <c r="D320" s="100">
        <v>60.2</v>
      </c>
      <c r="E320" s="96">
        <f t="shared" si="45"/>
        <v>5334143</v>
      </c>
      <c r="F320" s="96">
        <f t="shared" si="47"/>
        <v>88607.026578073084</v>
      </c>
      <c r="G320" s="97"/>
      <c r="H320" s="101">
        <v>62.2</v>
      </c>
      <c r="I320" s="96">
        <f t="shared" si="54"/>
        <v>5693738</v>
      </c>
      <c r="J320" s="96">
        <f t="shared" si="55"/>
        <v>91539.1961414791</v>
      </c>
      <c r="K320" s="96"/>
      <c r="L320" s="131">
        <f>IF(M320="-","-",IFERROR(VLOOKUP($B320,teacherdata!$B$6:$G$326,6,0),"-"))</f>
        <v>62.904000000000039</v>
      </c>
      <c r="M320" s="97">
        <f>IFERROR(VLOOKUP($B320,expdata!$K$4:$N$322,3,0),"")</f>
        <v>6333854</v>
      </c>
      <c r="N320" s="96">
        <f t="shared" si="49"/>
        <v>100690.79867734955</v>
      </c>
      <c r="O320" s="97"/>
      <c r="P320" s="98">
        <f t="shared" si="50"/>
        <v>0.70400000000003615</v>
      </c>
      <c r="Q320" s="98">
        <f t="shared" si="51"/>
        <v>640116</v>
      </c>
      <c r="R320" s="98">
        <f t="shared" si="52"/>
        <v>9151.6025358704501</v>
      </c>
      <c r="S320" s="99">
        <f t="shared" si="53"/>
        <v>9.9974687583296251E-2</v>
      </c>
      <c r="U320" s="70"/>
      <c r="V320" s="8"/>
      <c r="W320" s="14"/>
      <c r="Y320" s="14"/>
      <c r="AE320" s="15"/>
    </row>
    <row r="321" spans="1:31">
      <c r="A321" s="17">
        <v>876</v>
      </c>
      <c r="B321" s="18" t="s">
        <v>528</v>
      </c>
      <c r="C321" s="19" t="s">
        <v>527</v>
      </c>
      <c r="D321" s="100">
        <v>110.2</v>
      </c>
      <c r="E321" s="96">
        <f t="shared" si="45"/>
        <v>9480713</v>
      </c>
      <c r="F321" s="96">
        <f t="shared" si="47"/>
        <v>86031.878402903807</v>
      </c>
      <c r="G321" s="97"/>
      <c r="H321" s="101">
        <v>114</v>
      </c>
      <c r="I321" s="96">
        <f t="shared" si="54"/>
        <v>9684842.1800000016</v>
      </c>
      <c r="J321" s="96">
        <f t="shared" si="55"/>
        <v>84954.7559649123</v>
      </c>
      <c r="K321" s="96"/>
      <c r="L321" s="131">
        <f>IF(M321="-","-",IFERROR(VLOOKUP($B321,teacherdata!$B$6:$G$326,6,0),"-"))</f>
        <v>115.84399999999999</v>
      </c>
      <c r="M321" s="97">
        <f>IFERROR(VLOOKUP($B321,expdata!$K$4:$N$322,3,0),"")</f>
        <v>10044166</v>
      </c>
      <c r="N321" s="96">
        <f t="shared" si="49"/>
        <v>86704.240185076487</v>
      </c>
      <c r="O321" s="97"/>
      <c r="P321" s="98">
        <f t="shared" si="50"/>
        <v>1.8439999999999941</v>
      </c>
      <c r="Q321" s="98">
        <f t="shared" si="51"/>
        <v>359323.81999999844</v>
      </c>
      <c r="R321" s="98">
        <f t="shared" si="52"/>
        <v>1749.4842201641877</v>
      </c>
      <c r="S321" s="99">
        <f t="shared" si="53"/>
        <v>2.0593128663529484E-2</v>
      </c>
      <c r="U321" s="70"/>
      <c r="V321" s="8"/>
      <c r="W321" s="14"/>
      <c r="Y321" s="14"/>
      <c r="AE321" s="15"/>
    </row>
    <row r="322" spans="1:31">
      <c r="A322" s="17">
        <v>878</v>
      </c>
      <c r="B322" s="18" t="s">
        <v>562</v>
      </c>
      <c r="C322" s="19" t="s">
        <v>561</v>
      </c>
      <c r="D322" s="100">
        <v>88.2</v>
      </c>
      <c r="E322" s="96">
        <f t="shared" si="45"/>
        <v>8289758</v>
      </c>
      <c r="F322" s="96">
        <f t="shared" si="47"/>
        <v>93988.185941043077</v>
      </c>
      <c r="G322" s="97"/>
      <c r="H322" s="101">
        <v>90.9</v>
      </c>
      <c r="I322" s="96">
        <f t="shared" si="54"/>
        <v>8675491</v>
      </c>
      <c r="J322" s="96">
        <f t="shared" si="55"/>
        <v>95439.944994499441</v>
      </c>
      <c r="K322" s="96"/>
      <c r="L322" s="131">
        <f>IF(M322="-","-",IFERROR(VLOOKUP($B322,teacherdata!$B$6:$G$326,6,0),"-"))</f>
        <v>85.65000000000002</v>
      </c>
      <c r="M322" s="97">
        <f>IFERROR(VLOOKUP($B322,expdata!$K$4:$N$322,3,0),"")</f>
        <v>8973239</v>
      </c>
      <c r="N322" s="96">
        <f t="shared" si="49"/>
        <v>104766.36310566256</v>
      </c>
      <c r="O322" s="97"/>
      <c r="P322" s="98">
        <f t="shared" si="50"/>
        <v>-5.2499999999999858</v>
      </c>
      <c r="Q322" s="98">
        <f t="shared" si="51"/>
        <v>297748</v>
      </c>
      <c r="R322" s="98">
        <f t="shared" si="52"/>
        <v>9326.4181111631187</v>
      </c>
      <c r="S322" s="99">
        <f t="shared" si="53"/>
        <v>9.772027961353745E-2</v>
      </c>
      <c r="U322" s="70"/>
      <c r="V322" s="8"/>
      <c r="W322" s="14"/>
      <c r="Y322" s="14"/>
      <c r="AE322" s="15"/>
    </row>
    <row r="323" spans="1:31">
      <c r="A323" s="17">
        <v>879</v>
      </c>
      <c r="B323" s="18" t="s">
        <v>572</v>
      </c>
      <c r="C323" s="19" t="s">
        <v>571</v>
      </c>
      <c r="D323" s="100">
        <v>78.7</v>
      </c>
      <c r="E323" s="96">
        <f t="shared" si="45"/>
        <v>6101750</v>
      </c>
      <c r="F323" s="96">
        <f t="shared" si="47"/>
        <v>77531.766200762388</v>
      </c>
      <c r="G323" s="97"/>
      <c r="H323" s="101">
        <v>80.8</v>
      </c>
      <c r="I323" s="96">
        <f t="shared" si="54"/>
        <v>6610258</v>
      </c>
      <c r="J323" s="96">
        <f t="shared" si="55"/>
        <v>81810.123762376243</v>
      </c>
      <c r="K323" s="96"/>
      <c r="L323" s="131">
        <f>IF(M323="-","-",IFERROR(VLOOKUP($B323,teacherdata!$B$6:$G$326,6,0),"-"))</f>
        <v>86.920999999999836</v>
      </c>
      <c r="M323" s="97">
        <f>IFERROR(VLOOKUP($B323,expdata!$K$4:$N$322,3,0),"")</f>
        <v>7288080</v>
      </c>
      <c r="N323" s="96">
        <f t="shared" si="49"/>
        <v>83847.171569586339</v>
      </c>
      <c r="O323" s="97"/>
      <c r="P323" s="98">
        <f t="shared" si="50"/>
        <v>6.1209999999998388</v>
      </c>
      <c r="Q323" s="98">
        <f t="shared" si="51"/>
        <v>677822</v>
      </c>
      <c r="R323" s="98">
        <f t="shared" si="52"/>
        <v>2037.0478072100959</v>
      </c>
      <c r="S323" s="99">
        <f t="shared" si="53"/>
        <v>2.4899703282772887E-2</v>
      </c>
      <c r="U323" s="70"/>
      <c r="V323" s="8"/>
      <c r="W323" s="14"/>
      <c r="Y323" s="14"/>
      <c r="AE323" s="15"/>
    </row>
    <row r="324" spans="1:31">
      <c r="A324" s="17">
        <v>885</v>
      </c>
      <c r="B324" s="18" t="s">
        <v>626</v>
      </c>
      <c r="C324" s="19" t="s">
        <v>625</v>
      </c>
      <c r="D324" s="100">
        <v>106</v>
      </c>
      <c r="E324" s="96">
        <f t="shared" si="45"/>
        <v>10139320</v>
      </c>
      <c r="F324" s="96">
        <f t="shared" si="47"/>
        <v>95653.962264150949</v>
      </c>
      <c r="G324" s="97"/>
      <c r="H324" s="101">
        <v>114.7</v>
      </c>
      <c r="I324" s="96">
        <f t="shared" ref="I324:I326" si="56">IFERROR(VLOOKUP(LEFT($B324, 4), expdata, 2, FALSE), "-")</f>
        <v>11140817</v>
      </c>
      <c r="J324" s="96">
        <f t="shared" si="55"/>
        <v>97130.052310374886</v>
      </c>
      <c r="K324" s="96"/>
      <c r="L324" s="131">
        <f>IF(M324="-","-",IFERROR(VLOOKUP($B324,teacherdata!$B$6:$G$326,6,0),"-"))</f>
        <v>107.34899999999988</v>
      </c>
      <c r="M324" s="97">
        <f>IFERROR(VLOOKUP($B324,expdata!$K$4:$N$322,3,0),"")</f>
        <v>11584396</v>
      </c>
      <c r="N324" s="96">
        <f t="shared" si="49"/>
        <v>107913.40394414493</v>
      </c>
      <c r="O324" s="97"/>
      <c r="P324" s="98">
        <f t="shared" si="50"/>
        <v>-7.351000000000127</v>
      </c>
      <c r="Q324" s="98">
        <f t="shared" si="51"/>
        <v>443579</v>
      </c>
      <c r="R324" s="98">
        <f t="shared" si="52"/>
        <v>10783.351633770042</v>
      </c>
      <c r="S324" s="99">
        <f t="shared" si="53"/>
        <v>0.11101972435176198</v>
      </c>
      <c r="U324" s="70"/>
      <c r="V324" s="8"/>
      <c r="W324" s="14"/>
      <c r="Y324" s="14"/>
      <c r="AE324" s="15"/>
    </row>
    <row r="325" spans="1:31">
      <c r="A325" s="17">
        <v>910</v>
      </c>
      <c r="B325" s="18" t="s">
        <v>82</v>
      </c>
      <c r="C325" s="19" t="s">
        <v>81</v>
      </c>
      <c r="D325" s="100">
        <v>35.200000000000003</v>
      </c>
      <c r="E325" s="96">
        <f t="shared" si="45"/>
        <v>2679245.27</v>
      </c>
      <c r="F325" s="96">
        <f t="shared" ref="F325:F327" si="57">IFERROR(E325/D325,"-")</f>
        <v>76114.922443181815</v>
      </c>
      <c r="G325" s="97"/>
      <c r="H325" s="101">
        <v>36.800000000000004</v>
      </c>
      <c r="I325" s="96">
        <f t="shared" si="56"/>
        <v>2914127.4799999995</v>
      </c>
      <c r="J325" s="96">
        <f t="shared" ref="J325:J326" si="58">IFERROR(I325/H325,"-")</f>
        <v>79188.246739130409</v>
      </c>
      <c r="K325" s="96"/>
      <c r="L325" s="131">
        <f>IF(M325="-","-",IFERROR(VLOOKUP($B325,teacherdata!$B$6:$G$326,6,0),"-"))</f>
        <v>47.99500000000004</v>
      </c>
      <c r="M325" s="97">
        <f>IFERROR(VLOOKUP($B325,expdata!$K$4:$N$322,3,0),"")</f>
        <v>3388840.1000000006</v>
      </c>
      <c r="N325" s="96">
        <f t="shared" ref="N325:N326" si="59">IFERROR(M325/L325,"-")</f>
        <v>70608.190436503748</v>
      </c>
      <c r="O325" s="97"/>
      <c r="P325" s="98">
        <f t="shared" ref="P325:P326" si="60">IFERROR(L325-H325,"-")</f>
        <v>11.195000000000036</v>
      </c>
      <c r="Q325" s="98">
        <f t="shared" ref="Q325:Q326" si="61">IFERROR(M325-I325,"-")</f>
        <v>474712.62000000104</v>
      </c>
      <c r="R325" s="98">
        <f t="shared" ref="R325:R326" si="62">IFERROR(N325-J325,"-")</f>
        <v>-8580.0563026266609</v>
      </c>
      <c r="S325" s="99">
        <f t="shared" ref="S325:S326" si="63">IF(J325=0,"",IFERROR(R325/J325,"-"))</f>
        <v>-0.10835012335721882</v>
      </c>
      <c r="U325" s="70"/>
      <c r="V325" s="8"/>
      <c r="W325" s="14"/>
      <c r="Y325" s="14"/>
      <c r="AE325" s="15"/>
    </row>
    <row r="326" spans="1:31">
      <c r="A326" s="17">
        <v>915</v>
      </c>
      <c r="B326" s="18" t="s">
        <v>386</v>
      </c>
      <c r="C326" s="19" t="s">
        <v>385</v>
      </c>
      <c r="D326" s="100">
        <v>56.1</v>
      </c>
      <c r="E326" s="96">
        <f t="shared" si="45"/>
        <v>4637936.49</v>
      </c>
      <c r="F326" s="96">
        <f t="shared" si="57"/>
        <v>82672.664705882358</v>
      </c>
      <c r="G326" s="97"/>
      <c r="H326" s="101">
        <v>57.1</v>
      </c>
      <c r="I326" s="96">
        <f t="shared" si="56"/>
        <v>5506709.7599999998</v>
      </c>
      <c r="J326" s="96">
        <f t="shared" si="58"/>
        <v>96439.750612959717</v>
      </c>
      <c r="K326" s="96"/>
      <c r="L326" s="131">
        <f>IF(M326="-","-",IFERROR(VLOOKUP($B326,teacherdata!$B$6:$G$326,6,0),"-"))</f>
        <v>57.273000000000025</v>
      </c>
      <c r="M326" s="97">
        <f>IFERROR(VLOOKUP($B326,expdata!$K$4:$N$322,3,0),"")</f>
        <v>5848373.0700000003</v>
      </c>
      <c r="N326" s="96">
        <f t="shared" si="59"/>
        <v>102113.96417159915</v>
      </c>
      <c r="O326" s="97"/>
      <c r="P326" s="98">
        <f t="shared" si="60"/>
        <v>0.17300000000002314</v>
      </c>
      <c r="Q326" s="98">
        <f t="shared" si="61"/>
        <v>341663.31000000052</v>
      </c>
      <c r="R326" s="98">
        <f t="shared" si="62"/>
        <v>5674.2135586394288</v>
      </c>
      <c r="S326" s="99">
        <f t="shared" si="63"/>
        <v>5.8836875070443405E-2</v>
      </c>
      <c r="U326" s="70"/>
      <c r="V326" s="8"/>
      <c r="W326" s="14"/>
      <c r="Y326" s="14"/>
      <c r="AE326" s="15"/>
    </row>
    <row r="327" spans="1:31" s="10" customFormat="1">
      <c r="A327" s="65">
        <v>999</v>
      </c>
      <c r="B327" s="66" t="s">
        <v>648</v>
      </c>
      <c r="C327" s="67" t="s">
        <v>655</v>
      </c>
      <c r="D327" s="117">
        <f t="shared" ref="D327:E327" si="64">SUM(D4:D326)</f>
        <v>71068.660000000033</v>
      </c>
      <c r="E327" s="117">
        <f t="shared" si="64"/>
        <v>6186577858.0098047</v>
      </c>
      <c r="F327" s="118">
        <f t="shared" si="57"/>
        <v>87050.717686386677</v>
      </c>
      <c r="G327" s="117"/>
      <c r="H327" s="117">
        <f>SUM(H4:H326)</f>
        <v>71017.169999999984</v>
      </c>
      <c r="I327" s="117">
        <f>SUM(I4:I326)</f>
        <v>6447193590.1007423</v>
      </c>
      <c r="J327" s="118">
        <f>I327/H327</f>
        <v>90783.589237655397</v>
      </c>
      <c r="K327" s="118"/>
      <c r="L327" s="117">
        <f>SUM(L4:L326)</f>
        <v>73333.847999999751</v>
      </c>
      <c r="M327" s="117">
        <f>SUM(M4:M326)</f>
        <v>6568922904.124898</v>
      </c>
      <c r="N327" s="118">
        <f>M327/L327</f>
        <v>89575.592762088796</v>
      </c>
      <c r="O327" s="133"/>
      <c r="P327" s="98">
        <f t="shared" ref="P327" si="65">IFERROR(H327-D327,"-")</f>
        <v>-51.490000000048894</v>
      </c>
      <c r="Q327" s="98">
        <f t="shared" ref="Q327" si="66">IFERROR(I327-E327,"-")</f>
        <v>260615732.09093761</v>
      </c>
      <c r="R327" s="98">
        <f t="shared" ref="R327" si="67">IFERROR(J327-F327,"-")</f>
        <v>3732.8715512687195</v>
      </c>
      <c r="S327" s="99">
        <f t="shared" ref="S327" si="68">IF(F327=0,"",IFERROR(R327/F327,"-"))</f>
        <v>4.2881571232036841E-2</v>
      </c>
      <c r="U327" s="8"/>
      <c r="V327" s="8"/>
      <c r="W327" s="14"/>
      <c r="X327"/>
      <c r="Y327" s="14"/>
      <c r="AA327"/>
      <c r="AB327"/>
      <c r="AC327"/>
      <c r="AD327" s="11"/>
      <c r="AE327" s="15"/>
    </row>
    <row r="329" spans="1:31"/>
    <row r="330" spans="1:31">
      <c r="A330" s="5"/>
      <c r="B330" s="6"/>
      <c r="C330" s="5"/>
      <c r="D330" s="59"/>
      <c r="E330" s="6"/>
      <c r="F330" s="6"/>
      <c r="G330" s="6"/>
      <c r="H330" s="6"/>
      <c r="I330" s="6"/>
      <c r="J330" s="6"/>
      <c r="K330" s="6"/>
      <c r="L330" s="6"/>
      <c r="M330" s="6"/>
      <c r="N330" s="6"/>
      <c r="O330" s="6"/>
      <c r="P330" s="75"/>
      <c r="Q330" s="76"/>
      <c r="R330" s="75"/>
      <c r="S330" s="6"/>
    </row>
  </sheetData>
  <autoFilter ref="A3:T327" xr:uid="{152DC70C-8360-4550-8753-6634B1956A4A}"/>
  <sortState xmlns:xlrd2="http://schemas.microsoft.com/office/spreadsheetml/2017/richdata2" ref="AA4:AD327">
    <sortCondition ref="AA4:AA327"/>
  </sortState>
  <mergeCells count="6">
    <mergeCell ref="P2:S2"/>
    <mergeCell ref="D2:F2"/>
    <mergeCell ref="H2:J2"/>
    <mergeCell ref="H1:J1"/>
    <mergeCell ref="D1:F1"/>
    <mergeCell ref="L2:N2"/>
  </mergeCells>
  <phoneticPr fontId="2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1"/>
  <sheetViews>
    <sheetView topLeftCell="A301" workbookViewId="0">
      <selection activeCell="C335" sqref="C335"/>
    </sheetView>
  </sheetViews>
  <sheetFormatPr defaultColWidth="8.85546875" defaultRowHeight="15" customHeight="1"/>
  <cols>
    <col min="1" max="1" width="9.42578125" bestFit="1" customWidth="1"/>
    <col min="2" max="2" width="11.5703125" customWidth="1"/>
    <col min="3" max="3" width="18.28515625" style="11" customWidth="1"/>
    <col min="4" max="4" width="38.7109375" style="124" customWidth="1"/>
    <col min="6" max="6" width="12.42578125" customWidth="1"/>
    <col min="7" max="7" width="9.7109375" bestFit="1" customWidth="1"/>
    <col min="8" max="8" width="15.42578125" style="11" bestFit="1" customWidth="1"/>
    <col min="9" max="9" width="42.5703125" style="1" bestFit="1" customWidth="1"/>
    <col min="11" max="11" width="15.140625" customWidth="1"/>
    <col min="12" max="12" width="9.7109375" bestFit="1" customWidth="1"/>
    <col min="13" max="13" width="15.42578125" style="11" bestFit="1" customWidth="1"/>
    <col min="14" max="14" width="21" bestFit="1" customWidth="1"/>
    <col min="16" max="16" width="12.140625" bestFit="1" customWidth="1"/>
  </cols>
  <sheetData>
    <row r="1" spans="1:18" ht="15" customHeight="1">
      <c r="A1" s="94">
        <v>2021</v>
      </c>
      <c r="B1" s="151">
        <v>45330</v>
      </c>
      <c r="C1" s="121" t="s">
        <v>1031</v>
      </c>
      <c r="E1" s="1"/>
      <c r="F1" s="94">
        <v>2022</v>
      </c>
      <c r="G1" s="151">
        <v>45330</v>
      </c>
      <c r="H1" s="121" t="s">
        <v>1031</v>
      </c>
      <c r="J1" s="1"/>
      <c r="K1" s="94">
        <v>2023</v>
      </c>
      <c r="L1" s="150">
        <v>45366</v>
      </c>
      <c r="M1" s="121" t="s">
        <v>1031</v>
      </c>
      <c r="N1" s="1"/>
      <c r="O1" s="1"/>
      <c r="P1" s="1"/>
      <c r="Q1" s="1"/>
      <c r="R1" s="1"/>
    </row>
    <row r="2" spans="1:18" ht="15" customHeight="1">
      <c r="D2" s="125"/>
      <c r="N2" s="1"/>
      <c r="P2" s="36"/>
      <c r="Q2" s="1"/>
      <c r="R2" s="1"/>
    </row>
    <row r="3" spans="1:18" s="10" customFormat="1" ht="15" customHeight="1">
      <c r="A3" s="128" t="s">
        <v>966</v>
      </c>
      <c r="B3" s="128" t="s">
        <v>656</v>
      </c>
      <c r="C3" s="128" t="s">
        <v>1190</v>
      </c>
      <c r="D3" s="128" t="s">
        <v>1248</v>
      </c>
      <c r="F3" s="128" t="s">
        <v>966</v>
      </c>
      <c r="G3" s="128" t="s">
        <v>656</v>
      </c>
      <c r="H3" s="128" t="s">
        <v>1212</v>
      </c>
      <c r="I3" s="128" t="s">
        <v>1248</v>
      </c>
      <c r="J3" s="54"/>
      <c r="K3" s="128" t="s">
        <v>966</v>
      </c>
      <c r="L3" s="128" t="s">
        <v>656</v>
      </c>
      <c r="M3" s="128">
        <v>2023</v>
      </c>
      <c r="N3" s="128" t="s">
        <v>1248</v>
      </c>
      <c r="P3" s="54"/>
      <c r="Q3" s="54"/>
      <c r="R3" s="54"/>
    </row>
    <row r="4" spans="1:18" ht="15" customHeight="1">
      <c r="A4" t="str">
        <f>B4&amp;"0000"</f>
        <v>00010000</v>
      </c>
      <c r="B4" s="102" t="s">
        <v>658</v>
      </c>
      <c r="C4" s="103">
        <v>12181431.280000001</v>
      </c>
      <c r="D4" s="123"/>
      <c r="F4" t="str">
        <f>G4&amp;"0000"</f>
        <v>00010000</v>
      </c>
      <c r="G4" s="102" t="s">
        <v>658</v>
      </c>
      <c r="H4" s="103">
        <v>12635636.469999999</v>
      </c>
      <c r="I4"/>
      <c r="J4" s="1"/>
      <c r="K4" t="str">
        <f>L4&amp;"0000"</f>
        <v>00010000</v>
      </c>
      <c r="L4" s="126" t="s">
        <v>658</v>
      </c>
      <c r="M4" s="103">
        <v>13644051.279999999</v>
      </c>
      <c r="N4" s="29"/>
      <c r="P4" s="30"/>
      <c r="Q4" s="1"/>
      <c r="R4" s="1"/>
    </row>
    <row r="5" spans="1:18" ht="15" customHeight="1">
      <c r="A5" t="str">
        <f t="shared" ref="A5:A68" si="0">B5&amp;"0000"</f>
        <v>00030000</v>
      </c>
      <c r="B5" s="102" t="s">
        <v>659</v>
      </c>
      <c r="C5" s="103">
        <v>5221792.53</v>
      </c>
      <c r="D5" s="123"/>
      <c r="F5" t="str">
        <f t="shared" ref="F5:F70" si="1">G5&amp;"0000"</f>
        <v>00030000</v>
      </c>
      <c r="G5" s="102" t="s">
        <v>659</v>
      </c>
      <c r="H5" s="103">
        <v>5617560</v>
      </c>
      <c r="I5"/>
      <c r="J5" s="1"/>
      <c r="K5" t="str">
        <f t="shared" ref="K5:K68" si="2">L5&amp;"0000"</f>
        <v>00030000</v>
      </c>
      <c r="L5" s="126" t="s">
        <v>659</v>
      </c>
      <c r="M5" s="103">
        <v>5995658</v>
      </c>
      <c r="N5" s="29"/>
      <c r="P5" s="30"/>
      <c r="Q5" s="1"/>
      <c r="R5" s="1"/>
    </row>
    <row r="6" spans="1:18" ht="15" customHeight="1">
      <c r="A6" t="str">
        <f t="shared" si="0"/>
        <v>00050000</v>
      </c>
      <c r="B6" s="102" t="s">
        <v>660</v>
      </c>
      <c r="C6" s="103">
        <v>26272815.940000001</v>
      </c>
      <c r="D6" s="123"/>
      <c r="F6" t="str">
        <f t="shared" si="1"/>
        <v>00050000</v>
      </c>
      <c r="G6" s="102" t="s">
        <v>660</v>
      </c>
      <c r="H6" s="103">
        <v>27155180.07</v>
      </c>
      <c r="I6"/>
      <c r="J6" s="1"/>
      <c r="K6" t="str">
        <f t="shared" si="2"/>
        <v>00050000</v>
      </c>
      <c r="L6" s="126" t="s">
        <v>660</v>
      </c>
      <c r="M6" s="103">
        <v>27371595.809999999</v>
      </c>
      <c r="N6" s="29"/>
      <c r="P6" s="30"/>
      <c r="Q6" s="1"/>
      <c r="R6" s="1"/>
    </row>
    <row r="7" spans="1:18" ht="15" customHeight="1">
      <c r="A7" t="str">
        <f t="shared" si="0"/>
        <v>00070000</v>
      </c>
      <c r="B7" s="102" t="s">
        <v>661</v>
      </c>
      <c r="C7" s="103">
        <v>13799456.390000002</v>
      </c>
      <c r="D7" s="123"/>
      <c r="F7" t="str">
        <f t="shared" si="1"/>
        <v>00070000</v>
      </c>
      <c r="G7" s="102" t="s">
        <v>661</v>
      </c>
      <c r="H7" s="103">
        <v>14350702.380000001</v>
      </c>
      <c r="I7"/>
      <c r="J7" s="1"/>
      <c r="K7" t="str">
        <f t="shared" si="2"/>
        <v>00070000</v>
      </c>
      <c r="L7" s="126" t="s">
        <v>661</v>
      </c>
      <c r="M7" s="103">
        <v>14948355.469999999</v>
      </c>
      <c r="N7" s="29"/>
      <c r="P7" s="30"/>
      <c r="Q7" s="1"/>
      <c r="R7" s="1"/>
    </row>
    <row r="8" spans="1:18" ht="15" customHeight="1">
      <c r="A8" t="str">
        <f t="shared" si="0"/>
        <v>00080000</v>
      </c>
      <c r="B8" s="102" t="s">
        <v>662</v>
      </c>
      <c r="C8" s="103">
        <v>9694674</v>
      </c>
      <c r="D8" s="123"/>
      <c r="F8" t="str">
        <f t="shared" si="1"/>
        <v>00080000</v>
      </c>
      <c r="G8" s="102" t="s">
        <v>662</v>
      </c>
      <c r="H8" s="103">
        <v>10102230</v>
      </c>
      <c r="I8"/>
      <c r="J8" s="1"/>
      <c r="K8" t="str">
        <f t="shared" si="2"/>
        <v>00080000</v>
      </c>
      <c r="L8" s="126" t="s">
        <v>662</v>
      </c>
      <c r="M8" s="103">
        <v>10045195</v>
      </c>
      <c r="N8" s="29"/>
      <c r="P8" s="30"/>
      <c r="Q8" s="1"/>
      <c r="R8" s="1"/>
    </row>
    <row r="9" spans="1:18" ht="15" customHeight="1">
      <c r="A9" t="str">
        <f t="shared" si="0"/>
        <v>00090000</v>
      </c>
      <c r="B9" s="102" t="s">
        <v>1001</v>
      </c>
      <c r="C9" s="103">
        <v>45752152</v>
      </c>
      <c r="D9" s="123"/>
      <c r="F9" t="str">
        <f t="shared" si="1"/>
        <v>00090000</v>
      </c>
      <c r="G9" s="102" t="s">
        <v>1001</v>
      </c>
      <c r="H9" s="103">
        <v>46239336</v>
      </c>
      <c r="I9"/>
      <c r="J9" s="1"/>
      <c r="K9" t="str">
        <f t="shared" si="2"/>
        <v>00090000</v>
      </c>
      <c r="L9" s="126" t="s">
        <v>1001</v>
      </c>
      <c r="M9" s="103">
        <v>46670496</v>
      </c>
      <c r="N9" s="29"/>
      <c r="P9" s="30"/>
      <c r="Q9" s="1"/>
      <c r="R9" s="1"/>
    </row>
    <row r="10" spans="1:18" ht="15" customHeight="1">
      <c r="A10" t="str">
        <f t="shared" si="0"/>
        <v>00100000</v>
      </c>
      <c r="B10" s="102" t="s">
        <v>663</v>
      </c>
      <c r="C10" s="103">
        <v>38878429.600000001</v>
      </c>
      <c r="D10" s="123"/>
      <c r="F10" t="str">
        <f t="shared" si="1"/>
        <v>00100000</v>
      </c>
      <c r="G10" s="102" t="s">
        <v>663</v>
      </c>
      <c r="H10" s="103">
        <v>42550581.859999992</v>
      </c>
      <c r="I10"/>
      <c r="J10" s="1"/>
      <c r="K10" t="str">
        <f t="shared" si="2"/>
        <v>00100000</v>
      </c>
      <c r="L10" s="126" t="s">
        <v>663</v>
      </c>
      <c r="M10" s="103">
        <v>43819948.749999993</v>
      </c>
      <c r="N10" s="29"/>
      <c r="Q10" s="1"/>
      <c r="R10" s="1"/>
    </row>
    <row r="11" spans="1:18" ht="15" customHeight="1">
      <c r="A11" t="str">
        <f t="shared" si="0"/>
        <v>00140000</v>
      </c>
      <c r="B11" s="102" t="s">
        <v>664</v>
      </c>
      <c r="C11" s="103">
        <v>17508149.390000001</v>
      </c>
      <c r="D11" s="123"/>
      <c r="F11" t="str">
        <f t="shared" si="1"/>
        <v>00140000</v>
      </c>
      <c r="G11" s="102" t="s">
        <v>664</v>
      </c>
      <c r="H11" s="103">
        <v>18489127.920000002</v>
      </c>
      <c r="I11"/>
      <c r="J11" s="1"/>
      <c r="K11" t="str">
        <f t="shared" si="2"/>
        <v>00140000</v>
      </c>
      <c r="L11" s="126" t="s">
        <v>664</v>
      </c>
      <c r="M11" s="103">
        <v>19786078.890000001</v>
      </c>
      <c r="N11" s="29"/>
      <c r="Q11" s="1"/>
      <c r="R11" s="1"/>
    </row>
    <row r="12" spans="1:18" ht="15" customHeight="1">
      <c r="A12" t="str">
        <f t="shared" si="0"/>
        <v>00160000</v>
      </c>
      <c r="B12" s="102" t="s">
        <v>665</v>
      </c>
      <c r="C12" s="103">
        <v>34799178.910000004</v>
      </c>
      <c r="D12" s="123"/>
      <c r="F12" t="str">
        <f t="shared" si="1"/>
        <v>00160000</v>
      </c>
      <c r="G12" s="102" t="s">
        <v>665</v>
      </c>
      <c r="H12" s="103">
        <v>35780113.82</v>
      </c>
      <c r="I12"/>
      <c r="J12" s="1"/>
      <c r="K12" t="str">
        <f t="shared" si="2"/>
        <v>00160000</v>
      </c>
      <c r="L12" s="126" t="s">
        <v>665</v>
      </c>
      <c r="M12" s="103">
        <v>36881508.970000006</v>
      </c>
      <c r="N12" s="29"/>
      <c r="Q12" s="1"/>
      <c r="R12" s="1"/>
    </row>
    <row r="13" spans="1:18" ht="15" customHeight="1">
      <c r="A13" t="str">
        <f t="shared" si="0"/>
        <v>00170000</v>
      </c>
      <c r="B13" s="102" t="s">
        <v>666</v>
      </c>
      <c r="C13" s="103">
        <v>14367882.99</v>
      </c>
      <c r="D13" s="123"/>
      <c r="F13" t="str">
        <f t="shared" si="1"/>
        <v>00170000</v>
      </c>
      <c r="G13" s="102" t="s">
        <v>666</v>
      </c>
      <c r="H13" s="103">
        <v>14825508.739999998</v>
      </c>
      <c r="I13"/>
      <c r="J13" s="1"/>
      <c r="K13" t="str">
        <f t="shared" si="2"/>
        <v>00170000</v>
      </c>
      <c r="L13" s="126" t="s">
        <v>666</v>
      </c>
      <c r="M13" s="103">
        <v>15615080.040000001</v>
      </c>
      <c r="N13" s="29"/>
      <c r="Q13" s="1"/>
      <c r="R13" s="1"/>
    </row>
    <row r="14" spans="1:18" ht="15" customHeight="1">
      <c r="A14" t="str">
        <f t="shared" si="0"/>
        <v>00180000</v>
      </c>
      <c r="B14" s="102" t="s">
        <v>667</v>
      </c>
      <c r="C14" s="103">
        <v>5523528</v>
      </c>
      <c r="D14" s="123"/>
      <c r="F14" t="str">
        <f t="shared" si="1"/>
        <v>00180000</v>
      </c>
      <c r="G14" s="102" t="s">
        <v>667</v>
      </c>
      <c r="H14" s="103">
        <v>5624038</v>
      </c>
      <c r="I14"/>
      <c r="J14" s="1"/>
      <c r="K14" t="str">
        <f t="shared" si="2"/>
        <v>00180000</v>
      </c>
      <c r="L14" s="126" t="s">
        <v>667</v>
      </c>
      <c r="M14" s="103">
        <v>5955808</v>
      </c>
      <c r="N14" s="29"/>
      <c r="Q14" s="1"/>
      <c r="R14" s="1"/>
    </row>
    <row r="15" spans="1:18" ht="15" customHeight="1">
      <c r="A15" t="str">
        <f t="shared" si="0"/>
        <v>00200000</v>
      </c>
      <c r="B15" s="102" t="s">
        <v>668</v>
      </c>
      <c r="C15" s="103">
        <v>34915501.459999993</v>
      </c>
      <c r="D15" s="123"/>
      <c r="F15" t="str">
        <f t="shared" si="1"/>
        <v>00200000</v>
      </c>
      <c r="G15" s="102" t="s">
        <v>668</v>
      </c>
      <c r="H15" s="103">
        <v>36130304.030000001</v>
      </c>
      <c r="I15"/>
      <c r="J15" s="1"/>
      <c r="K15" t="str">
        <f t="shared" si="2"/>
        <v>00200000</v>
      </c>
      <c r="L15" s="126" t="s">
        <v>668</v>
      </c>
      <c r="M15" s="103">
        <v>38191520.310000002</v>
      </c>
      <c r="N15" s="29"/>
      <c r="Q15" s="1"/>
      <c r="R15" s="1"/>
    </row>
    <row r="16" spans="1:18" ht="15" customHeight="1">
      <c r="A16" t="str">
        <f t="shared" si="0"/>
        <v>00230000</v>
      </c>
      <c r="B16" s="102" t="s">
        <v>669</v>
      </c>
      <c r="C16" s="103">
        <v>24270762.554285407</v>
      </c>
      <c r="D16" s="123"/>
      <c r="F16" t="str">
        <f t="shared" si="1"/>
        <v>00230000</v>
      </c>
      <c r="G16" s="102" t="s">
        <v>669</v>
      </c>
      <c r="H16" s="103">
        <v>23862957.998228107</v>
      </c>
      <c r="I16"/>
      <c r="J16" s="1"/>
      <c r="K16" t="str">
        <f t="shared" si="2"/>
        <v>00230000</v>
      </c>
      <c r="L16" s="126" t="s">
        <v>669</v>
      </c>
      <c r="M16" s="103">
        <v>22303971</v>
      </c>
      <c r="N16" s="29"/>
      <c r="Q16" s="1"/>
      <c r="R16" s="1"/>
    </row>
    <row r="17" spans="1:18" ht="15" customHeight="1">
      <c r="A17" t="str">
        <f t="shared" si="0"/>
        <v>00240000</v>
      </c>
      <c r="B17" s="102" t="s">
        <v>670</v>
      </c>
      <c r="C17" s="103">
        <v>12701375</v>
      </c>
      <c r="D17" s="123"/>
      <c r="F17" t="str">
        <f t="shared" si="1"/>
        <v>00240000</v>
      </c>
      <c r="G17" s="102" t="s">
        <v>670</v>
      </c>
      <c r="H17" s="103">
        <v>13593696</v>
      </c>
      <c r="I17"/>
      <c r="J17" s="1"/>
      <c r="K17" t="str">
        <f t="shared" si="2"/>
        <v>00240000</v>
      </c>
      <c r="L17" s="126" t="s">
        <v>670</v>
      </c>
      <c r="M17" s="103">
        <v>14216086.9</v>
      </c>
      <c r="N17" s="29"/>
      <c r="Q17" s="1"/>
      <c r="R17" s="1"/>
    </row>
    <row r="18" spans="1:18" ht="15" customHeight="1">
      <c r="A18" t="str">
        <f t="shared" si="0"/>
        <v>00250000</v>
      </c>
      <c r="B18" s="102" t="s">
        <v>671</v>
      </c>
      <c r="C18" s="103">
        <v>13991946</v>
      </c>
      <c r="D18" s="123"/>
      <c r="F18" t="str">
        <f t="shared" si="1"/>
        <v>00250000</v>
      </c>
      <c r="G18" s="102" t="s">
        <v>671</v>
      </c>
      <c r="H18" s="103">
        <v>14492618.809999999</v>
      </c>
      <c r="I18"/>
      <c r="J18" s="1"/>
      <c r="K18" t="str">
        <f t="shared" si="2"/>
        <v>00250000</v>
      </c>
      <c r="L18" s="126" t="s">
        <v>671</v>
      </c>
      <c r="M18" s="103">
        <v>15078789</v>
      </c>
      <c r="N18" s="29"/>
      <c r="Q18" s="1"/>
      <c r="R18" s="1"/>
    </row>
    <row r="19" spans="1:18" ht="15" customHeight="1">
      <c r="A19" t="str">
        <f t="shared" si="0"/>
        <v>00260000</v>
      </c>
      <c r="B19" s="102" t="s">
        <v>672</v>
      </c>
      <c r="C19" s="103">
        <v>28236336</v>
      </c>
      <c r="D19" s="123"/>
      <c r="F19" t="str">
        <f t="shared" si="1"/>
        <v>00260000</v>
      </c>
      <c r="G19" s="102" t="s">
        <v>672</v>
      </c>
      <c r="H19" s="103">
        <v>30308186</v>
      </c>
      <c r="I19"/>
      <c r="J19" s="1"/>
      <c r="K19" t="str">
        <f t="shared" si="2"/>
        <v>00260000</v>
      </c>
      <c r="L19" s="126" t="s">
        <v>672</v>
      </c>
      <c r="M19" s="103">
        <v>31097259</v>
      </c>
      <c r="N19" s="29"/>
      <c r="P19" s="29"/>
      <c r="Q19" s="1"/>
      <c r="R19" s="1"/>
    </row>
    <row r="20" spans="1:18" ht="15" customHeight="1">
      <c r="A20" t="str">
        <f t="shared" si="0"/>
        <v>00270000</v>
      </c>
      <c r="B20" s="102" t="s">
        <v>673</v>
      </c>
      <c r="C20" s="103">
        <v>5021511</v>
      </c>
      <c r="D20" s="123"/>
      <c r="F20" t="str">
        <f t="shared" si="1"/>
        <v>00270000</v>
      </c>
      <c r="G20" s="102" t="s">
        <v>673</v>
      </c>
      <c r="H20" s="103">
        <v>5513007</v>
      </c>
      <c r="I20"/>
      <c r="J20" s="1"/>
      <c r="K20" t="str">
        <f t="shared" si="2"/>
        <v>00270000</v>
      </c>
      <c r="L20" s="126" t="s">
        <v>673</v>
      </c>
      <c r="M20" s="103">
        <v>5497347</v>
      </c>
      <c r="N20" s="29"/>
      <c r="P20" s="29"/>
      <c r="Q20" s="1"/>
      <c r="R20" s="1"/>
    </row>
    <row r="21" spans="1:18" ht="15" customHeight="1">
      <c r="A21" t="str">
        <f t="shared" si="0"/>
        <v>00300000</v>
      </c>
      <c r="B21" s="102" t="s">
        <v>674</v>
      </c>
      <c r="C21" s="103">
        <v>28710044.989999995</v>
      </c>
      <c r="D21" s="123"/>
      <c r="F21" t="str">
        <f t="shared" si="1"/>
        <v>00300000</v>
      </c>
      <c r="G21" s="102" t="s">
        <v>674</v>
      </c>
      <c r="H21" s="103">
        <v>30543881.939999998</v>
      </c>
      <c r="I21"/>
      <c r="J21" s="1"/>
      <c r="K21" t="str">
        <f t="shared" si="2"/>
        <v>00300000</v>
      </c>
      <c r="L21" s="126" t="s">
        <v>674</v>
      </c>
      <c r="M21" s="103">
        <v>32255663.379999999</v>
      </c>
      <c r="N21" s="29"/>
      <c r="P21" s="29"/>
      <c r="Q21" s="1"/>
      <c r="R21" s="1"/>
    </row>
    <row r="22" spans="1:18" ht="15" customHeight="1">
      <c r="A22" t="str">
        <f t="shared" si="0"/>
        <v>00310000</v>
      </c>
      <c r="B22" s="102" t="s">
        <v>675</v>
      </c>
      <c r="C22" s="103">
        <v>35220392</v>
      </c>
      <c r="D22" s="123"/>
      <c r="F22" t="str">
        <f t="shared" si="1"/>
        <v>00310000</v>
      </c>
      <c r="G22" s="102" t="s">
        <v>675</v>
      </c>
      <c r="H22" s="103">
        <v>36072573</v>
      </c>
      <c r="I22"/>
      <c r="J22" s="1"/>
      <c r="K22" t="str">
        <f t="shared" si="2"/>
        <v>00310000</v>
      </c>
      <c r="L22" s="126" t="s">
        <v>675</v>
      </c>
      <c r="M22" s="103">
        <v>0</v>
      </c>
      <c r="N22" s="29" t="s">
        <v>1249</v>
      </c>
      <c r="Q22" s="1"/>
      <c r="R22" s="1"/>
    </row>
    <row r="23" spans="1:18" ht="15" customHeight="1">
      <c r="A23" t="str">
        <f t="shared" si="0"/>
        <v>00350000</v>
      </c>
      <c r="B23" s="102" t="s">
        <v>676</v>
      </c>
      <c r="C23" s="103">
        <v>481668763.43007052</v>
      </c>
      <c r="D23" s="123"/>
      <c r="F23" t="str">
        <f t="shared" si="1"/>
        <v>00350000</v>
      </c>
      <c r="G23" s="102" t="s">
        <v>676</v>
      </c>
      <c r="H23" s="103">
        <v>498790495.41820675</v>
      </c>
      <c r="I23"/>
      <c r="J23" s="1"/>
      <c r="K23" t="str">
        <f t="shared" si="2"/>
        <v>00350000</v>
      </c>
      <c r="L23" s="126" t="s">
        <v>676</v>
      </c>
      <c r="M23" s="103">
        <v>547960508.87032676</v>
      </c>
      <c r="N23" s="29"/>
      <c r="Q23" s="1"/>
      <c r="R23" s="1"/>
    </row>
    <row r="24" spans="1:18" ht="15" customHeight="1">
      <c r="A24" t="str">
        <f t="shared" si="0"/>
        <v>00360000</v>
      </c>
      <c r="B24" s="102" t="s">
        <v>677</v>
      </c>
      <c r="C24" s="103">
        <v>13186684.140000001</v>
      </c>
      <c r="D24" s="123"/>
      <c r="F24" t="str">
        <f t="shared" si="1"/>
        <v>00360000</v>
      </c>
      <c r="G24" s="102" t="s">
        <v>677</v>
      </c>
      <c r="H24" s="103">
        <v>13310689.899999999</v>
      </c>
      <c r="I24"/>
      <c r="J24" s="1"/>
      <c r="K24" t="str">
        <f t="shared" si="2"/>
        <v>00360000</v>
      </c>
      <c r="L24" s="126" t="s">
        <v>677</v>
      </c>
      <c r="M24" s="103">
        <v>13716600.550000003</v>
      </c>
      <c r="N24" s="29"/>
      <c r="O24" s="1"/>
      <c r="Q24" s="1"/>
      <c r="R24" s="1"/>
    </row>
    <row r="25" spans="1:18" ht="15" customHeight="1">
      <c r="A25" t="str">
        <f t="shared" si="0"/>
        <v>00380000</v>
      </c>
      <c r="B25" s="102" t="s">
        <v>678</v>
      </c>
      <c r="C25" s="103">
        <v>5328238</v>
      </c>
      <c r="D25" s="123"/>
      <c r="F25" t="str">
        <f t="shared" si="1"/>
        <v>00380000</v>
      </c>
      <c r="G25" s="102" t="s">
        <v>678</v>
      </c>
      <c r="H25" s="103">
        <v>5802449</v>
      </c>
      <c r="I25"/>
      <c r="J25" s="1"/>
      <c r="K25" t="str">
        <f t="shared" si="2"/>
        <v>00380000</v>
      </c>
      <c r="L25" s="126" t="s">
        <v>678</v>
      </c>
      <c r="M25" s="103">
        <v>5741443</v>
      </c>
      <c r="N25" s="29"/>
      <c r="P25" s="29"/>
      <c r="Q25" s="1"/>
      <c r="R25" s="1"/>
    </row>
    <row r="26" spans="1:18" ht="15" customHeight="1">
      <c r="A26" t="str">
        <f t="shared" si="0"/>
        <v>00400000</v>
      </c>
      <c r="B26" s="102" t="s">
        <v>679</v>
      </c>
      <c r="C26" s="103">
        <v>39172633.700000003</v>
      </c>
      <c r="D26" s="123"/>
      <c r="F26" t="str">
        <f t="shared" si="1"/>
        <v>00400000</v>
      </c>
      <c r="G26" s="102" t="s">
        <v>679</v>
      </c>
      <c r="H26" s="103">
        <v>38526874.010000005</v>
      </c>
      <c r="I26"/>
      <c r="J26" s="1"/>
      <c r="K26" t="str">
        <f t="shared" si="2"/>
        <v>00400000</v>
      </c>
      <c r="L26" s="126" t="s">
        <v>679</v>
      </c>
      <c r="M26" s="103">
        <v>40139772.030000001</v>
      </c>
      <c r="N26" s="29"/>
      <c r="Q26" s="1"/>
      <c r="R26" s="1"/>
    </row>
    <row r="27" spans="1:18" ht="15" customHeight="1">
      <c r="A27" t="str">
        <f t="shared" si="0"/>
        <v>00410000</v>
      </c>
      <c r="B27" s="102" t="s">
        <v>1002</v>
      </c>
      <c r="C27" s="103">
        <v>3837468</v>
      </c>
      <c r="D27" s="123"/>
      <c r="F27" t="str">
        <f t="shared" si="1"/>
        <v>00410000</v>
      </c>
      <c r="G27" s="102" t="s">
        <v>1002</v>
      </c>
      <c r="H27" s="103">
        <v>3944378</v>
      </c>
      <c r="I27"/>
      <c r="J27" s="1"/>
      <c r="K27" t="str">
        <f t="shared" si="2"/>
        <v>00410000</v>
      </c>
      <c r="L27" s="126" t="s">
        <v>1002</v>
      </c>
      <c r="M27" s="103">
        <v>4135787.5399999996</v>
      </c>
      <c r="N27" s="29"/>
      <c r="Q27" s="1"/>
      <c r="R27" s="1"/>
    </row>
    <row r="28" spans="1:18" ht="15" customHeight="1">
      <c r="A28" t="str">
        <f t="shared" si="0"/>
        <v>00430000</v>
      </c>
      <c r="B28" s="102" t="s">
        <v>680</v>
      </c>
      <c r="C28" s="103">
        <v>2226401</v>
      </c>
      <c r="D28" s="123"/>
      <c r="F28" t="str">
        <f t="shared" si="1"/>
        <v>00430000</v>
      </c>
      <c r="G28" s="102" t="s">
        <v>680</v>
      </c>
      <c r="H28" s="103">
        <v>2264894</v>
      </c>
      <c r="I28"/>
      <c r="J28" s="1"/>
      <c r="K28" t="str">
        <f t="shared" si="2"/>
        <v>00430000</v>
      </c>
      <c r="L28" s="126" t="s">
        <v>680</v>
      </c>
      <c r="M28" s="103">
        <v>2411513</v>
      </c>
      <c r="N28" s="29"/>
      <c r="Q28" s="1"/>
      <c r="R28" s="1"/>
    </row>
    <row r="29" spans="1:18" ht="15" customHeight="1">
      <c r="A29" t="str">
        <f t="shared" si="0"/>
        <v>00440000</v>
      </c>
      <c r="B29" s="102" t="s">
        <v>1011</v>
      </c>
      <c r="C29" s="103">
        <v>101375149.13999999</v>
      </c>
      <c r="D29" s="123"/>
      <c r="F29" t="str">
        <f t="shared" si="1"/>
        <v>00440000</v>
      </c>
      <c r="G29" s="102" t="s">
        <v>1011</v>
      </c>
      <c r="H29" s="103">
        <v>112434564.17999999</v>
      </c>
      <c r="I29"/>
      <c r="J29" s="1"/>
      <c r="K29" t="str">
        <f t="shared" si="2"/>
        <v>00440000</v>
      </c>
      <c r="L29" s="126" t="s">
        <v>1011</v>
      </c>
      <c r="M29" s="103">
        <v>0</v>
      </c>
      <c r="N29" s="29" t="s">
        <v>1249</v>
      </c>
      <c r="Q29" s="1"/>
      <c r="R29" s="1"/>
    </row>
    <row r="30" spans="1:18" ht="15" customHeight="1">
      <c r="A30" t="str">
        <f t="shared" si="0"/>
        <v>00450000</v>
      </c>
      <c r="B30" s="102" t="s">
        <v>681</v>
      </c>
      <c r="C30" s="103">
        <v>1608613</v>
      </c>
      <c r="D30" s="123"/>
      <c r="F30" t="str">
        <f t="shared" si="1"/>
        <v>00450000</v>
      </c>
      <c r="G30" s="102" t="s">
        <v>681</v>
      </c>
      <c r="H30" s="103">
        <v>1823807</v>
      </c>
      <c r="I30"/>
      <c r="J30" s="1"/>
      <c r="K30" t="str">
        <f t="shared" si="2"/>
        <v>00450000</v>
      </c>
      <c r="L30" s="126" t="s">
        <v>681</v>
      </c>
      <c r="M30" s="103">
        <v>1731974.2899999998</v>
      </c>
      <c r="N30" s="29"/>
      <c r="Q30" s="1"/>
      <c r="R30" s="1"/>
    </row>
    <row r="31" spans="1:18" ht="15" customHeight="1">
      <c r="A31" t="str">
        <f t="shared" si="0"/>
        <v>00460000</v>
      </c>
      <c r="B31" s="102" t="s">
        <v>682</v>
      </c>
      <c r="C31" s="103">
        <v>68241445</v>
      </c>
      <c r="D31" s="123"/>
      <c r="F31" t="str">
        <f t="shared" si="1"/>
        <v>00460000</v>
      </c>
      <c r="G31" s="122" t="s">
        <v>682</v>
      </c>
      <c r="H31" s="103">
        <v>65417798</v>
      </c>
      <c r="I31" s="1" t="s">
        <v>1270</v>
      </c>
      <c r="J31" s="1"/>
      <c r="K31" t="str">
        <f t="shared" si="2"/>
        <v>00460000</v>
      </c>
      <c r="L31" s="126" t="s">
        <v>682</v>
      </c>
      <c r="M31" s="103">
        <v>70749761.029999971</v>
      </c>
      <c r="N31" s="29"/>
      <c r="Q31" s="1"/>
      <c r="R31" s="1"/>
    </row>
    <row r="32" spans="1:18" ht="15" customHeight="1">
      <c r="A32" t="str">
        <f t="shared" si="0"/>
        <v>00480000</v>
      </c>
      <c r="B32" s="102" t="s">
        <v>683</v>
      </c>
      <c r="C32" s="103">
        <v>31257450</v>
      </c>
      <c r="D32" s="123"/>
      <c r="F32" t="str">
        <f t="shared" si="1"/>
        <v>00480000</v>
      </c>
      <c r="G32" s="102" t="s">
        <v>683</v>
      </c>
      <c r="H32" s="103">
        <v>31778812</v>
      </c>
      <c r="I32"/>
      <c r="J32" s="1"/>
      <c r="K32" t="str">
        <f t="shared" si="2"/>
        <v>00480000</v>
      </c>
      <c r="L32" s="126" t="s">
        <v>683</v>
      </c>
      <c r="M32" s="103">
        <v>33507495</v>
      </c>
      <c r="N32" s="29"/>
      <c r="Q32" s="1"/>
      <c r="R32" s="1"/>
    </row>
    <row r="33" spans="1:18" ht="15" customHeight="1">
      <c r="A33" t="str">
        <f t="shared" si="0"/>
        <v>00490000</v>
      </c>
      <c r="B33" s="102" t="s">
        <v>684</v>
      </c>
      <c r="C33" s="103">
        <v>74361750.679999992</v>
      </c>
      <c r="D33" s="123"/>
      <c r="F33" t="str">
        <f t="shared" si="1"/>
        <v>00490000</v>
      </c>
      <c r="G33" s="102" t="s">
        <v>684</v>
      </c>
      <c r="H33" s="103">
        <v>75635551.970000014</v>
      </c>
      <c r="I33"/>
      <c r="J33" s="1"/>
      <c r="K33" t="str">
        <f t="shared" si="2"/>
        <v>00490000</v>
      </c>
      <c r="L33" s="126" t="s">
        <v>684</v>
      </c>
      <c r="M33" s="103">
        <v>78831665.550000012</v>
      </c>
      <c r="N33" s="29"/>
      <c r="Q33" s="1"/>
      <c r="R33" s="1"/>
    </row>
    <row r="34" spans="1:18" ht="15" customHeight="1">
      <c r="A34" t="str">
        <f t="shared" si="0"/>
        <v>00500000</v>
      </c>
      <c r="B34" s="102" t="s">
        <v>685</v>
      </c>
      <c r="C34" s="103">
        <v>22903929.120000001</v>
      </c>
      <c r="D34" s="123"/>
      <c r="F34" t="str">
        <f t="shared" si="1"/>
        <v>00500000</v>
      </c>
      <c r="G34" s="122" t="s">
        <v>685</v>
      </c>
      <c r="H34" s="103">
        <v>23444169.890000004</v>
      </c>
      <c r="I34" s="1" t="s">
        <v>1270</v>
      </c>
      <c r="J34" s="1"/>
      <c r="K34" t="str">
        <f t="shared" si="2"/>
        <v>00500000</v>
      </c>
      <c r="L34" s="126" t="s">
        <v>685</v>
      </c>
      <c r="M34" s="103">
        <v>24988652.560000002</v>
      </c>
      <c r="N34" s="29"/>
      <c r="Q34" s="1"/>
      <c r="R34" s="1"/>
    </row>
    <row r="35" spans="1:18" ht="15" customHeight="1">
      <c r="A35" t="str">
        <f t="shared" si="0"/>
        <v>00510000</v>
      </c>
      <c r="B35" s="102" t="s">
        <v>686</v>
      </c>
      <c r="C35" s="103">
        <v>6362005</v>
      </c>
      <c r="D35" s="123"/>
      <c r="F35" t="str">
        <f t="shared" si="1"/>
        <v>00510000</v>
      </c>
      <c r="G35" s="102" t="s">
        <v>686</v>
      </c>
      <c r="H35" s="103">
        <v>6344262</v>
      </c>
      <c r="I35"/>
      <c r="J35" s="1"/>
      <c r="K35" t="str">
        <f t="shared" si="2"/>
        <v>00510000</v>
      </c>
      <c r="L35" s="126" t="s">
        <v>686</v>
      </c>
      <c r="M35" s="103">
        <v>6717263</v>
      </c>
      <c r="N35" s="29"/>
      <c r="Q35" s="1"/>
      <c r="R35" s="1"/>
    </row>
    <row r="36" spans="1:18" ht="15" customHeight="1">
      <c r="A36" t="str">
        <f t="shared" si="0"/>
        <v>00520000</v>
      </c>
      <c r="B36" s="102" t="s">
        <v>687</v>
      </c>
      <c r="C36" s="103">
        <v>9448539.1600000001</v>
      </c>
      <c r="D36" s="123"/>
      <c r="F36" t="str">
        <f t="shared" si="1"/>
        <v>00520000</v>
      </c>
      <c r="G36" s="102" t="s">
        <v>687</v>
      </c>
      <c r="H36" s="103">
        <v>10316188</v>
      </c>
      <c r="I36"/>
      <c r="J36" s="1"/>
      <c r="K36" t="str">
        <f t="shared" si="2"/>
        <v>00520000</v>
      </c>
      <c r="L36" s="126" t="s">
        <v>687</v>
      </c>
      <c r="M36" s="103">
        <v>10474613</v>
      </c>
      <c r="N36" s="29"/>
      <c r="Q36" s="1"/>
      <c r="R36" s="1"/>
    </row>
    <row r="37" spans="1:18" ht="15" customHeight="1">
      <c r="A37" t="str">
        <f t="shared" si="0"/>
        <v>00560000</v>
      </c>
      <c r="B37" s="102" t="s">
        <v>688</v>
      </c>
      <c r="C37" s="103">
        <v>31266382</v>
      </c>
      <c r="D37" s="123"/>
      <c r="F37" t="str">
        <f t="shared" si="1"/>
        <v>00560000</v>
      </c>
      <c r="G37" s="102" t="s">
        <v>688</v>
      </c>
      <c r="H37" s="103">
        <v>32016405</v>
      </c>
      <c r="I37"/>
      <c r="J37" s="1"/>
      <c r="K37" t="str">
        <f t="shared" si="2"/>
        <v>00560000</v>
      </c>
      <c r="L37" s="126" t="s">
        <v>688</v>
      </c>
      <c r="M37" s="103">
        <v>33120850</v>
      </c>
      <c r="N37" s="29"/>
      <c r="Q37" s="1"/>
      <c r="R37" s="1"/>
    </row>
    <row r="38" spans="1:18" ht="15" customHeight="1">
      <c r="A38" t="str">
        <f t="shared" si="0"/>
        <v>00570000</v>
      </c>
      <c r="B38" s="102" t="s">
        <v>689</v>
      </c>
      <c r="C38" s="103">
        <v>33421046.959999993</v>
      </c>
      <c r="D38" s="123"/>
      <c r="F38" t="str">
        <f t="shared" si="1"/>
        <v>00570000</v>
      </c>
      <c r="G38" s="102" t="s">
        <v>689</v>
      </c>
      <c r="H38" s="103">
        <v>37742219.173514932</v>
      </c>
      <c r="I38"/>
      <c r="J38" s="1"/>
      <c r="K38" t="str">
        <f t="shared" si="2"/>
        <v>00570000</v>
      </c>
      <c r="L38" s="126" t="s">
        <v>689</v>
      </c>
      <c r="M38" s="103">
        <v>40426414.805440001</v>
      </c>
      <c r="N38" s="29"/>
      <c r="Q38" s="1"/>
      <c r="R38" s="1"/>
    </row>
    <row r="39" spans="1:18" ht="15" customHeight="1">
      <c r="A39" t="str">
        <f t="shared" si="0"/>
        <v>00610000</v>
      </c>
      <c r="B39" s="122" t="s">
        <v>1003</v>
      </c>
      <c r="C39" s="103">
        <v>47522411.489999995</v>
      </c>
      <c r="D39" s="1" t="s">
        <v>1247</v>
      </c>
      <c r="F39" t="str">
        <f t="shared" si="1"/>
        <v>00610000</v>
      </c>
      <c r="G39" s="102" t="s">
        <v>1003</v>
      </c>
      <c r="H39" s="103">
        <v>52084471.600000001</v>
      </c>
      <c r="I39"/>
      <c r="J39" s="1"/>
      <c r="K39" t="str">
        <f t="shared" si="2"/>
        <v>00610000</v>
      </c>
      <c r="L39" s="126" t="s">
        <v>1003</v>
      </c>
      <c r="M39" s="103">
        <v>50975105.210000001</v>
      </c>
      <c r="N39" s="29"/>
      <c r="Q39" s="1"/>
      <c r="R39" s="1"/>
    </row>
    <row r="40" spans="1:18" ht="15" customHeight="1">
      <c r="A40" t="str">
        <f t="shared" si="0"/>
        <v>00630000</v>
      </c>
      <c r="B40" s="102" t="s">
        <v>1232</v>
      </c>
      <c r="C40" s="103">
        <v>1118820.8500000001</v>
      </c>
      <c r="D40" s="123"/>
      <c r="F40" t="str">
        <f t="shared" si="1"/>
        <v>00630000</v>
      </c>
      <c r="G40" s="122" t="s">
        <v>1232</v>
      </c>
      <c r="H40" s="103">
        <v>1199717.8800000001</v>
      </c>
      <c r="I40" s="1" t="s">
        <v>1270</v>
      </c>
      <c r="J40" s="1"/>
      <c r="K40" t="str">
        <f t="shared" si="2"/>
        <v>00630000</v>
      </c>
      <c r="L40" s="126" t="s">
        <v>1232</v>
      </c>
      <c r="M40" s="103">
        <v>1246103</v>
      </c>
      <c r="N40" s="29"/>
      <c r="Q40" s="1"/>
      <c r="R40" s="1"/>
    </row>
    <row r="41" spans="1:18" ht="15" customHeight="1">
      <c r="A41" t="str">
        <f t="shared" si="0"/>
        <v>00640000</v>
      </c>
      <c r="B41" s="102" t="s">
        <v>690</v>
      </c>
      <c r="C41" s="103">
        <v>11143613</v>
      </c>
      <c r="D41" s="123"/>
      <c r="F41" t="str">
        <f t="shared" si="1"/>
        <v>00640000</v>
      </c>
      <c r="G41" s="102" t="s">
        <v>690</v>
      </c>
      <c r="H41" s="103">
        <v>11925036</v>
      </c>
      <c r="I41"/>
      <c r="J41" s="1"/>
      <c r="K41" t="str">
        <f t="shared" si="2"/>
        <v>00640000</v>
      </c>
      <c r="L41" s="126" t="s">
        <v>690</v>
      </c>
      <c r="M41" s="103">
        <v>13353485</v>
      </c>
      <c r="N41" s="29"/>
      <c r="Q41" s="1"/>
      <c r="R41" s="1"/>
    </row>
    <row r="42" spans="1:18" ht="15" customHeight="1">
      <c r="A42" t="str">
        <f t="shared" si="0"/>
        <v>00650000</v>
      </c>
      <c r="B42" s="102" t="s">
        <v>691</v>
      </c>
      <c r="C42" s="103">
        <v>10840800.939999999</v>
      </c>
      <c r="D42" s="123"/>
      <c r="F42" t="str">
        <f t="shared" si="1"/>
        <v>00650000</v>
      </c>
      <c r="G42" s="102" t="s">
        <v>691</v>
      </c>
      <c r="H42" s="103">
        <v>11498067.859999999</v>
      </c>
      <c r="I42"/>
      <c r="J42" s="1"/>
      <c r="K42" t="str">
        <f t="shared" si="2"/>
        <v>00650000</v>
      </c>
      <c r="L42" s="126" t="s">
        <v>691</v>
      </c>
      <c r="M42" s="103">
        <v>12118939.880000001</v>
      </c>
      <c r="N42" s="29"/>
      <c r="Q42" s="1"/>
      <c r="R42" s="1"/>
    </row>
    <row r="43" spans="1:18" ht="15" customHeight="1">
      <c r="A43" t="str">
        <f t="shared" si="0"/>
        <v>00670000</v>
      </c>
      <c r="B43" s="102" t="s">
        <v>692</v>
      </c>
      <c r="C43" s="103">
        <v>18533618</v>
      </c>
      <c r="D43" s="123"/>
      <c r="F43" t="str">
        <f t="shared" si="1"/>
        <v>00670000</v>
      </c>
      <c r="G43" s="102" t="s">
        <v>692</v>
      </c>
      <c r="H43" s="103">
        <v>19880434</v>
      </c>
      <c r="I43"/>
      <c r="J43" s="1"/>
      <c r="K43" t="str">
        <f t="shared" si="2"/>
        <v>00670000</v>
      </c>
      <c r="L43" s="126" t="s">
        <v>692</v>
      </c>
      <c r="M43" s="103">
        <v>20087981.579999998</v>
      </c>
      <c r="N43" s="29"/>
      <c r="Q43" s="1"/>
      <c r="R43" s="1"/>
    </row>
    <row r="44" spans="1:18" ht="15" customHeight="1">
      <c r="A44" t="str">
        <f t="shared" si="0"/>
        <v>00680000</v>
      </c>
      <c r="B44" s="102" t="s">
        <v>693</v>
      </c>
      <c r="C44" s="103">
        <v>1074780.42</v>
      </c>
      <c r="D44" s="123"/>
      <c r="F44" t="str">
        <f t="shared" si="1"/>
        <v>00680000</v>
      </c>
      <c r="G44" s="102" t="s">
        <v>693</v>
      </c>
      <c r="H44" s="103">
        <v>1150628.6099999999</v>
      </c>
      <c r="I44"/>
      <c r="J44" s="1"/>
      <c r="K44" t="str">
        <f t="shared" si="2"/>
        <v>00680000</v>
      </c>
      <c r="L44" s="126" t="s">
        <v>693</v>
      </c>
      <c r="M44" s="103">
        <v>1161659.8400000001</v>
      </c>
      <c r="N44" s="29"/>
      <c r="Q44" s="1"/>
      <c r="R44" s="1"/>
    </row>
    <row r="45" spans="1:18" ht="15" customHeight="1">
      <c r="A45" t="str">
        <f t="shared" si="0"/>
        <v>00710000</v>
      </c>
      <c r="B45" s="102" t="s">
        <v>694</v>
      </c>
      <c r="C45" s="103">
        <v>23334557.540000003</v>
      </c>
      <c r="D45" s="123"/>
      <c r="F45" t="str">
        <f t="shared" si="1"/>
        <v>00710000</v>
      </c>
      <c r="G45" s="102" t="s">
        <v>694</v>
      </c>
      <c r="H45" s="103">
        <v>24417087.690000001</v>
      </c>
      <c r="I45"/>
      <c r="J45" s="1"/>
      <c r="K45" t="str">
        <f t="shared" si="2"/>
        <v>00710000</v>
      </c>
      <c r="L45" s="126" t="s">
        <v>694</v>
      </c>
      <c r="M45" s="103">
        <v>25259201.010000002</v>
      </c>
      <c r="N45" s="29"/>
      <c r="Q45" s="1"/>
      <c r="R45" s="1"/>
    </row>
    <row r="46" spans="1:18" ht="15" customHeight="1">
      <c r="A46" t="str">
        <f t="shared" si="0"/>
        <v>00720000</v>
      </c>
      <c r="B46" s="102" t="s">
        <v>695</v>
      </c>
      <c r="C46" s="103">
        <v>22738041.640000001</v>
      </c>
      <c r="D46" s="123"/>
      <c r="F46" t="str">
        <f t="shared" si="1"/>
        <v>00720000</v>
      </c>
      <c r="G46" s="102" t="s">
        <v>695</v>
      </c>
      <c r="H46" s="103">
        <v>23955693.829999998</v>
      </c>
      <c r="I46"/>
      <c r="J46" s="1"/>
      <c r="K46" t="str">
        <f t="shared" si="2"/>
        <v>00720000</v>
      </c>
      <c r="L46" s="126" t="s">
        <v>695</v>
      </c>
      <c r="M46" s="103">
        <v>24661514.41</v>
      </c>
      <c r="N46" s="29"/>
      <c r="Q46" s="1"/>
      <c r="R46" s="1"/>
    </row>
    <row r="47" spans="1:18" ht="15" customHeight="1">
      <c r="A47" t="str">
        <f t="shared" si="0"/>
        <v>00730000</v>
      </c>
      <c r="B47" s="102" t="s">
        <v>696</v>
      </c>
      <c r="C47" s="103">
        <v>22261536.16</v>
      </c>
      <c r="D47" s="123"/>
      <c r="F47" t="str">
        <f t="shared" si="1"/>
        <v>00730000</v>
      </c>
      <c r="G47" s="102" t="s">
        <v>696</v>
      </c>
      <c r="H47" s="103">
        <v>23380817.66</v>
      </c>
      <c r="I47"/>
      <c r="J47" s="1"/>
      <c r="K47" t="str">
        <f t="shared" si="2"/>
        <v>00730000</v>
      </c>
      <c r="L47" s="126" t="s">
        <v>696</v>
      </c>
      <c r="M47" s="103">
        <v>24826198.729999997</v>
      </c>
      <c r="N47" s="29"/>
      <c r="Q47" s="1"/>
      <c r="R47" s="1"/>
    </row>
    <row r="48" spans="1:18" ht="15" customHeight="1">
      <c r="A48" t="str">
        <f t="shared" si="0"/>
        <v>00740000</v>
      </c>
      <c r="B48" s="102" t="s">
        <v>697</v>
      </c>
      <c r="C48" s="103">
        <v>2258958.27</v>
      </c>
      <c r="D48" s="123"/>
      <c r="F48" t="str">
        <f t="shared" si="1"/>
        <v>00740000</v>
      </c>
      <c r="G48" s="102" t="s">
        <v>697</v>
      </c>
      <c r="H48" s="103">
        <v>2396666.48</v>
      </c>
      <c r="I48"/>
      <c r="J48" s="1"/>
      <c r="K48" t="str">
        <f t="shared" si="2"/>
        <v>00740000</v>
      </c>
      <c r="L48" s="126" t="s">
        <v>697</v>
      </c>
      <c r="M48" s="103">
        <v>2547742.38</v>
      </c>
      <c r="N48" s="29"/>
      <c r="Q48" s="1"/>
      <c r="R48" s="1"/>
    </row>
    <row r="49" spans="1:18" ht="15" customHeight="1">
      <c r="A49" t="str">
        <f t="shared" si="0"/>
        <v>00770000</v>
      </c>
      <c r="B49" s="102" t="s">
        <v>698</v>
      </c>
      <c r="C49" s="103">
        <v>6982526.8799999999</v>
      </c>
      <c r="D49" s="123"/>
      <c r="F49" t="str">
        <f t="shared" si="1"/>
        <v>00770000</v>
      </c>
      <c r="G49" s="102" t="s">
        <v>698</v>
      </c>
      <c r="H49" s="103">
        <v>7243115.4399999995</v>
      </c>
      <c r="I49"/>
      <c r="J49" s="1"/>
      <c r="K49" t="str">
        <f t="shared" si="2"/>
        <v>00770000</v>
      </c>
      <c r="L49" s="126" t="s">
        <v>698</v>
      </c>
      <c r="M49" s="103">
        <v>7444542.7299999995</v>
      </c>
      <c r="N49" s="29"/>
      <c r="Q49" s="1"/>
      <c r="R49" s="1"/>
    </row>
    <row r="50" spans="1:18" ht="15" customHeight="1">
      <c r="A50" t="str">
        <f t="shared" si="0"/>
        <v>00780000</v>
      </c>
      <c r="B50" s="102" t="s">
        <v>699</v>
      </c>
      <c r="C50" s="103">
        <v>3842940</v>
      </c>
      <c r="D50" s="123"/>
      <c r="F50" t="str">
        <f t="shared" si="1"/>
        <v>00780000</v>
      </c>
      <c r="G50" s="102" t="s">
        <v>699</v>
      </c>
      <c r="H50" s="103">
        <v>4102267</v>
      </c>
      <c r="I50"/>
      <c r="J50" s="1"/>
      <c r="K50" t="str">
        <f t="shared" si="2"/>
        <v>00780000</v>
      </c>
      <c r="L50" s="126" t="s">
        <v>699</v>
      </c>
      <c r="M50" s="103">
        <v>4333964</v>
      </c>
      <c r="N50" s="29"/>
      <c r="Q50" s="1"/>
      <c r="R50" s="1"/>
    </row>
    <row r="51" spans="1:18" ht="15" customHeight="1">
      <c r="A51" t="str">
        <f t="shared" si="0"/>
        <v>00790000</v>
      </c>
      <c r="B51" s="102" t="s">
        <v>700</v>
      </c>
      <c r="C51" s="103">
        <v>17000490.740000002</v>
      </c>
      <c r="D51" s="123"/>
      <c r="F51" t="str">
        <f t="shared" si="1"/>
        <v>00790000</v>
      </c>
      <c r="G51" s="102" t="s">
        <v>700</v>
      </c>
      <c r="H51" s="103">
        <v>17864901.609999999</v>
      </c>
      <c r="I51"/>
      <c r="J51" s="1"/>
      <c r="K51" t="str">
        <f t="shared" si="2"/>
        <v>00790000</v>
      </c>
      <c r="L51" s="126" t="s">
        <v>700</v>
      </c>
      <c r="M51" s="103">
        <v>20046937</v>
      </c>
      <c r="N51" s="29"/>
      <c r="Q51" s="1"/>
      <c r="R51" s="1"/>
    </row>
    <row r="52" spans="1:18" ht="15" customHeight="1">
      <c r="A52" t="str">
        <f t="shared" si="0"/>
        <v>00820000</v>
      </c>
      <c r="B52" s="102" t="s">
        <v>701</v>
      </c>
      <c r="C52" s="103">
        <v>19575744</v>
      </c>
      <c r="D52" s="123"/>
      <c r="F52" t="str">
        <f t="shared" si="1"/>
        <v>00820000</v>
      </c>
      <c r="G52" s="102" t="s">
        <v>701</v>
      </c>
      <c r="H52" s="103">
        <v>20179876.543000001</v>
      </c>
      <c r="I52"/>
      <c r="J52" s="1"/>
      <c r="K52" t="str">
        <f t="shared" si="2"/>
        <v>00820000</v>
      </c>
      <c r="L52" s="126" t="s">
        <v>701</v>
      </c>
      <c r="M52" s="103">
        <v>21315052.240000002</v>
      </c>
      <c r="N52" s="29"/>
      <c r="Q52" s="1"/>
      <c r="R52" s="1"/>
    </row>
    <row r="53" spans="1:18" ht="15" customHeight="1">
      <c r="A53" t="str">
        <f t="shared" si="0"/>
        <v>00830000</v>
      </c>
      <c r="B53" s="102" t="s">
        <v>702</v>
      </c>
      <c r="C53" s="103">
        <v>11843019</v>
      </c>
      <c r="D53" s="123"/>
      <c r="F53" t="str">
        <f t="shared" si="1"/>
        <v>00830000</v>
      </c>
      <c r="G53" s="102" t="s">
        <v>702</v>
      </c>
      <c r="H53" s="103">
        <v>12442068</v>
      </c>
      <c r="I53"/>
      <c r="J53" s="1"/>
      <c r="K53" t="str">
        <f t="shared" si="2"/>
        <v>00830000</v>
      </c>
      <c r="L53" s="126" t="s">
        <v>702</v>
      </c>
      <c r="M53" s="103">
        <v>12990098</v>
      </c>
      <c r="N53" s="29"/>
      <c r="Q53" s="1"/>
      <c r="R53" s="1"/>
    </row>
    <row r="54" spans="1:18" ht="15" customHeight="1">
      <c r="A54" t="str">
        <f t="shared" si="0"/>
        <v>00850000</v>
      </c>
      <c r="B54" s="102" t="s">
        <v>703</v>
      </c>
      <c r="C54" s="103">
        <v>2090644</v>
      </c>
      <c r="D54" s="123"/>
      <c r="F54" t="str">
        <f t="shared" si="1"/>
        <v>00850000</v>
      </c>
      <c r="G54" s="102" t="s">
        <v>703</v>
      </c>
      <c r="H54" s="103">
        <v>2009567</v>
      </c>
      <c r="I54"/>
      <c r="J54" s="1"/>
      <c r="K54" t="str">
        <f t="shared" si="2"/>
        <v>00850000</v>
      </c>
      <c r="L54" s="126" t="s">
        <v>703</v>
      </c>
      <c r="M54" s="103">
        <v>1960403.28</v>
      </c>
      <c r="N54" s="29"/>
      <c r="Q54" s="1"/>
      <c r="R54" s="1"/>
    </row>
    <row r="55" spans="1:18" ht="15" customHeight="1">
      <c r="A55" t="str">
        <f t="shared" si="0"/>
        <v>00860000</v>
      </c>
      <c r="B55" s="102" t="s">
        <v>704</v>
      </c>
      <c r="C55" s="103">
        <v>8437504.7200000025</v>
      </c>
      <c r="D55" s="123"/>
      <c r="F55" t="str">
        <f t="shared" si="1"/>
        <v>00860000</v>
      </c>
      <c r="G55" s="122" t="s">
        <v>704</v>
      </c>
      <c r="H55" s="103">
        <v>8824384.2800000012</v>
      </c>
      <c r="I55" s="1" t="s">
        <v>1270</v>
      </c>
      <c r="J55" s="1"/>
      <c r="K55" t="str">
        <f t="shared" si="2"/>
        <v>00860000</v>
      </c>
      <c r="L55" s="126" t="s">
        <v>704</v>
      </c>
      <c r="M55" s="103">
        <v>8780039.6600000001</v>
      </c>
      <c r="N55" s="29"/>
      <c r="Q55" s="1"/>
      <c r="R55" s="1"/>
    </row>
    <row r="56" spans="1:18" ht="15" customHeight="1">
      <c r="A56" t="str">
        <f t="shared" si="0"/>
        <v>00870000</v>
      </c>
      <c r="B56" s="102" t="s">
        <v>705</v>
      </c>
      <c r="C56" s="103">
        <v>15845778.879000001</v>
      </c>
      <c r="D56" s="123"/>
      <c r="F56" t="str">
        <f t="shared" si="1"/>
        <v>00870000</v>
      </c>
      <c r="G56" s="102" t="s">
        <v>705</v>
      </c>
      <c r="H56" s="103">
        <v>16311178.942700002</v>
      </c>
      <c r="I56"/>
      <c r="J56" s="1"/>
      <c r="K56" t="str">
        <f t="shared" si="2"/>
        <v>00870000</v>
      </c>
      <c r="L56" s="126" t="s">
        <v>705</v>
      </c>
      <c r="M56" s="103">
        <v>16926360</v>
      </c>
      <c r="N56" s="29"/>
      <c r="Q56" s="1"/>
      <c r="R56" s="1"/>
    </row>
    <row r="57" spans="1:18" ht="15" customHeight="1">
      <c r="A57" t="str">
        <f t="shared" si="0"/>
        <v>00880000</v>
      </c>
      <c r="B57" s="102" t="s">
        <v>706</v>
      </c>
      <c r="C57" s="103">
        <v>21415738.530000001</v>
      </c>
      <c r="D57" s="123"/>
      <c r="F57" t="str">
        <f t="shared" si="1"/>
        <v>00880000</v>
      </c>
      <c r="G57" s="102" t="s">
        <v>706</v>
      </c>
      <c r="H57" s="103">
        <v>22269218.75</v>
      </c>
      <c r="I57"/>
      <c r="J57" s="1"/>
      <c r="K57" t="str">
        <f t="shared" si="2"/>
        <v>00880000</v>
      </c>
      <c r="L57" s="126" t="s">
        <v>706</v>
      </c>
      <c r="M57" s="103">
        <v>0</v>
      </c>
      <c r="N57" s="29" t="s">
        <v>1249</v>
      </c>
      <c r="Q57" s="1"/>
      <c r="R57" s="1"/>
    </row>
    <row r="58" spans="1:18" ht="15" customHeight="1">
      <c r="A58" t="str">
        <f t="shared" si="0"/>
        <v>00890000</v>
      </c>
      <c r="B58" s="102" t="s">
        <v>1015</v>
      </c>
      <c r="C58" s="103">
        <v>4205476.49</v>
      </c>
      <c r="D58" s="123"/>
      <c r="F58" t="str">
        <f t="shared" si="1"/>
        <v>00890000</v>
      </c>
      <c r="G58" s="102" t="s">
        <v>1015</v>
      </c>
      <c r="H58" s="103">
        <v>4210124</v>
      </c>
      <c r="I58"/>
      <c r="J58" s="1"/>
      <c r="K58" t="str">
        <f t="shared" si="2"/>
        <v>00890000</v>
      </c>
      <c r="L58" s="126" t="s">
        <v>1015</v>
      </c>
      <c r="M58" s="103">
        <v>4588851</v>
      </c>
      <c r="N58" s="29"/>
      <c r="Q58" s="1"/>
      <c r="R58" s="1"/>
    </row>
    <row r="59" spans="1:18" ht="15" customHeight="1">
      <c r="A59" t="str">
        <f t="shared" si="0"/>
        <v>00910000</v>
      </c>
      <c r="B59" s="102" t="s">
        <v>707</v>
      </c>
      <c r="C59" s="103">
        <v>1493242.64</v>
      </c>
      <c r="D59" s="123"/>
      <c r="F59" t="str">
        <f t="shared" si="1"/>
        <v>00910000</v>
      </c>
      <c r="G59" s="102" t="s">
        <v>707</v>
      </c>
      <c r="H59" s="103">
        <v>1395884</v>
      </c>
      <c r="I59"/>
      <c r="J59" s="1"/>
      <c r="K59" t="str">
        <f t="shared" si="2"/>
        <v>00910000</v>
      </c>
      <c r="L59" s="126" t="s">
        <v>707</v>
      </c>
      <c r="M59" s="103">
        <v>1167666</v>
      </c>
      <c r="N59" s="29"/>
      <c r="Q59" s="1"/>
      <c r="R59" s="1"/>
    </row>
    <row r="60" spans="1:18" ht="15" customHeight="1">
      <c r="A60" t="str">
        <f t="shared" si="0"/>
        <v>00930000</v>
      </c>
      <c r="B60" s="102" t="s">
        <v>708</v>
      </c>
      <c r="C60" s="103">
        <v>49560097.289999999</v>
      </c>
      <c r="D60" s="123"/>
      <c r="F60" t="str">
        <f t="shared" si="1"/>
        <v>00930000</v>
      </c>
      <c r="G60" s="122" t="s">
        <v>708</v>
      </c>
      <c r="H60" s="103">
        <v>54471679.369999997</v>
      </c>
      <c r="I60" s="1" t="s">
        <v>1270</v>
      </c>
      <c r="J60" s="1"/>
      <c r="K60" t="str">
        <f t="shared" si="2"/>
        <v>00930000</v>
      </c>
      <c r="L60" s="126" t="s">
        <v>708</v>
      </c>
      <c r="M60" s="103">
        <v>60332858</v>
      </c>
      <c r="N60" s="29"/>
      <c r="Q60" s="1"/>
      <c r="R60" s="1"/>
    </row>
    <row r="61" spans="1:18" ht="15" customHeight="1">
      <c r="A61" t="str">
        <f t="shared" si="0"/>
        <v>00940000</v>
      </c>
      <c r="B61" s="102" t="s">
        <v>709</v>
      </c>
      <c r="C61" s="103">
        <v>10722027.74</v>
      </c>
      <c r="D61" s="123"/>
      <c r="F61" t="str">
        <f t="shared" si="1"/>
        <v>00940000</v>
      </c>
      <c r="G61" s="102" t="s">
        <v>709</v>
      </c>
      <c r="H61" s="103">
        <v>11377128.58</v>
      </c>
      <c r="I61"/>
      <c r="J61" s="1"/>
      <c r="K61" t="str">
        <f t="shared" si="2"/>
        <v>00940000</v>
      </c>
      <c r="L61" s="126" t="s">
        <v>709</v>
      </c>
      <c r="M61" s="103">
        <v>11314179.85</v>
      </c>
      <c r="N61" s="29"/>
      <c r="Q61" s="1"/>
      <c r="R61" s="1"/>
    </row>
    <row r="62" spans="1:18" ht="15" customHeight="1">
      <c r="A62" t="str">
        <f t="shared" si="0"/>
        <v>00950000</v>
      </c>
      <c r="B62" s="102" t="s">
        <v>710</v>
      </c>
      <c r="C62" s="103">
        <v>57040698</v>
      </c>
      <c r="D62" s="123"/>
      <c r="F62" t="str">
        <f t="shared" si="1"/>
        <v>00950000</v>
      </c>
      <c r="G62" s="102" t="s">
        <v>710</v>
      </c>
      <c r="H62" s="103">
        <v>62008750</v>
      </c>
      <c r="I62"/>
      <c r="J62" s="1"/>
      <c r="K62" t="str">
        <f t="shared" si="2"/>
        <v>00950000</v>
      </c>
      <c r="L62" s="126" t="s">
        <v>710</v>
      </c>
      <c r="M62" s="103">
        <v>64313164</v>
      </c>
      <c r="N62" s="29"/>
      <c r="Q62" s="1"/>
      <c r="R62" s="1"/>
    </row>
    <row r="63" spans="1:18" ht="15" customHeight="1">
      <c r="A63" t="str">
        <f t="shared" si="0"/>
        <v>00960000</v>
      </c>
      <c r="B63" s="102" t="s">
        <v>711</v>
      </c>
      <c r="C63" s="103">
        <v>25901892.449999999</v>
      </c>
      <c r="D63" s="123"/>
      <c r="F63" t="str">
        <f t="shared" si="1"/>
        <v>00960000</v>
      </c>
      <c r="G63" s="102" t="s">
        <v>711</v>
      </c>
      <c r="H63" s="103">
        <v>25981428.879999999</v>
      </c>
      <c r="I63"/>
      <c r="J63" s="1"/>
      <c r="K63" t="str">
        <f t="shared" si="2"/>
        <v>00960000</v>
      </c>
      <c r="L63" s="126" t="s">
        <v>711</v>
      </c>
      <c r="M63" s="103">
        <v>26514512.090000004</v>
      </c>
      <c r="N63" s="29"/>
      <c r="Q63" s="1"/>
      <c r="R63" s="1"/>
    </row>
    <row r="64" spans="1:18" ht="15" customHeight="1">
      <c r="A64" t="str">
        <f t="shared" si="0"/>
        <v>00970000</v>
      </c>
      <c r="B64" s="102" t="s">
        <v>1004</v>
      </c>
      <c r="C64" s="103">
        <v>30084051.34</v>
      </c>
      <c r="D64" s="123"/>
      <c r="F64" t="str">
        <f t="shared" si="1"/>
        <v>00970000</v>
      </c>
      <c r="G64" s="102" t="s">
        <v>1004</v>
      </c>
      <c r="H64" s="103">
        <v>31044126.460000001</v>
      </c>
      <c r="I64"/>
      <c r="J64" s="1"/>
      <c r="K64" t="str">
        <f t="shared" si="2"/>
        <v>00970000</v>
      </c>
      <c r="L64" s="126" t="s">
        <v>1004</v>
      </c>
      <c r="M64" s="103">
        <v>35853783.82</v>
      </c>
      <c r="N64" s="29"/>
      <c r="Q64" s="1"/>
      <c r="R64" s="1"/>
    </row>
    <row r="65" spans="1:18" ht="15" customHeight="1">
      <c r="A65" t="str">
        <f t="shared" si="0"/>
        <v>00980000</v>
      </c>
      <c r="B65" s="102" t="s">
        <v>1233</v>
      </c>
      <c r="C65" s="103">
        <v>509459.00449999998</v>
      </c>
      <c r="D65" s="123"/>
      <c r="F65" t="str">
        <f t="shared" ref="F65" si="3">G65&amp;"0000"</f>
        <v>00980000</v>
      </c>
      <c r="G65" s="122" t="s">
        <v>1233</v>
      </c>
      <c r="H65" s="103">
        <v>625318.67000000004</v>
      </c>
      <c r="I65" s="1" t="s">
        <v>1270</v>
      </c>
      <c r="J65" s="1"/>
      <c r="K65" t="str">
        <f t="shared" si="2"/>
        <v>00980000</v>
      </c>
      <c r="L65" s="126" t="s">
        <v>1233</v>
      </c>
      <c r="M65" s="103">
        <v>669098</v>
      </c>
      <c r="N65" s="29"/>
      <c r="Q65" s="1"/>
      <c r="R65" s="1"/>
    </row>
    <row r="66" spans="1:18" ht="15" customHeight="1">
      <c r="A66" t="str">
        <f t="shared" si="0"/>
        <v>00990000</v>
      </c>
      <c r="B66" s="102" t="s">
        <v>712</v>
      </c>
      <c r="C66" s="103">
        <v>18691446.060000002</v>
      </c>
      <c r="D66" s="123"/>
      <c r="F66" t="str">
        <f t="shared" si="1"/>
        <v>00990000</v>
      </c>
      <c r="G66" s="102" t="s">
        <v>712</v>
      </c>
      <c r="H66" s="103">
        <v>19001372.860000003</v>
      </c>
      <c r="I66"/>
      <c r="J66" s="1"/>
      <c r="K66" t="str">
        <f t="shared" si="2"/>
        <v>00990000</v>
      </c>
      <c r="L66" s="126" t="s">
        <v>712</v>
      </c>
      <c r="M66" s="103">
        <v>20250186.969999995</v>
      </c>
      <c r="N66" s="29"/>
      <c r="Q66" s="1"/>
      <c r="R66" s="1"/>
    </row>
    <row r="67" spans="1:18" ht="15" customHeight="1">
      <c r="A67" t="str">
        <f t="shared" si="0"/>
        <v>01000000</v>
      </c>
      <c r="B67" s="102" t="s">
        <v>713</v>
      </c>
      <c r="C67" s="103">
        <v>68345349.730000004</v>
      </c>
      <c r="D67" s="123"/>
      <c r="F67" t="str">
        <f t="shared" si="1"/>
        <v>01000000</v>
      </c>
      <c r="G67" s="102" t="s">
        <v>713</v>
      </c>
      <c r="H67" s="103">
        <v>61803250</v>
      </c>
      <c r="I67"/>
      <c r="J67" s="1"/>
      <c r="K67" t="str">
        <f t="shared" si="2"/>
        <v>01000000</v>
      </c>
      <c r="L67" s="126" t="s">
        <v>713</v>
      </c>
      <c r="M67" s="103">
        <v>76949627</v>
      </c>
      <c r="N67" s="29"/>
      <c r="Q67" s="1"/>
      <c r="R67" s="1"/>
    </row>
    <row r="68" spans="1:18" ht="15" customHeight="1">
      <c r="A68" t="str">
        <f t="shared" si="0"/>
        <v>01010000</v>
      </c>
      <c r="B68" s="102" t="s">
        <v>714</v>
      </c>
      <c r="C68" s="103">
        <v>32424432</v>
      </c>
      <c r="D68" s="123"/>
      <c r="F68" t="str">
        <f t="shared" si="1"/>
        <v>01010000</v>
      </c>
      <c r="G68" s="102" t="s">
        <v>714</v>
      </c>
      <c r="H68" s="103">
        <v>32735554</v>
      </c>
      <c r="I68"/>
      <c r="J68" s="1"/>
      <c r="K68" t="str">
        <f t="shared" si="2"/>
        <v>01010000</v>
      </c>
      <c r="L68" s="126" t="s">
        <v>714</v>
      </c>
      <c r="M68" s="103">
        <v>35132198.730000012</v>
      </c>
      <c r="N68" s="29"/>
      <c r="Q68" s="1"/>
      <c r="R68" s="1"/>
    </row>
    <row r="69" spans="1:18" ht="15" customHeight="1">
      <c r="A69" t="str">
        <f t="shared" ref="A69:A132" si="4">B69&amp;"0000"</f>
        <v>01030000</v>
      </c>
      <c r="B69" s="102" t="s">
        <v>715</v>
      </c>
      <c r="C69" s="103">
        <v>12596458.240000002</v>
      </c>
      <c r="D69" s="123"/>
      <c r="F69" t="str">
        <f t="shared" si="1"/>
        <v>01030000</v>
      </c>
      <c r="G69" s="102" t="s">
        <v>715</v>
      </c>
      <c r="H69" s="103">
        <v>13400268.289999999</v>
      </c>
      <c r="I69"/>
      <c r="J69" s="1"/>
      <c r="K69" t="str">
        <f t="shared" ref="K69:K132" si="5">L69&amp;"0000"</f>
        <v>01030000</v>
      </c>
      <c r="L69" s="126" t="s">
        <v>715</v>
      </c>
      <c r="M69" s="103">
        <v>14656272.550000003</v>
      </c>
      <c r="N69" s="29"/>
      <c r="Q69" s="1"/>
      <c r="R69" s="1"/>
    </row>
    <row r="70" spans="1:18" ht="15" customHeight="1">
      <c r="A70" t="str">
        <f t="shared" si="4"/>
        <v>01050000</v>
      </c>
      <c r="B70" s="102" t="s">
        <v>716</v>
      </c>
      <c r="C70" s="103">
        <v>8187399.0199999996</v>
      </c>
      <c r="D70" s="123"/>
      <c r="F70" t="str">
        <f t="shared" si="1"/>
        <v>01050000</v>
      </c>
      <c r="G70" s="102" t="s">
        <v>716</v>
      </c>
      <c r="H70" s="103">
        <v>8709267.2400000002</v>
      </c>
      <c r="I70"/>
      <c r="J70" s="1"/>
      <c r="K70" t="str">
        <f t="shared" si="5"/>
        <v>01050000</v>
      </c>
      <c r="L70" s="126" t="s">
        <v>716</v>
      </c>
      <c r="M70" s="103">
        <v>8597506.3299999982</v>
      </c>
      <c r="N70" s="29"/>
      <c r="Q70" s="1"/>
      <c r="R70" s="1"/>
    </row>
    <row r="71" spans="1:18" ht="15" customHeight="1">
      <c r="A71" t="str">
        <f t="shared" si="4"/>
        <v>01070000</v>
      </c>
      <c r="B71" s="102" t="s">
        <v>717</v>
      </c>
      <c r="C71" s="103">
        <v>23092752.349999998</v>
      </c>
      <c r="D71" s="123"/>
      <c r="F71" t="str">
        <f t="shared" ref="F71:F136" si="6">G71&amp;"0000"</f>
        <v>01070000</v>
      </c>
      <c r="G71" s="102" t="s">
        <v>717</v>
      </c>
      <c r="H71" s="103">
        <v>23098214.529999997</v>
      </c>
      <c r="I71"/>
      <c r="J71" s="1"/>
      <c r="K71" t="str">
        <f t="shared" si="5"/>
        <v>01070000</v>
      </c>
      <c r="L71" s="126" t="s">
        <v>717</v>
      </c>
      <c r="M71" s="103">
        <v>23515621.640000001</v>
      </c>
      <c r="N71" s="29"/>
      <c r="Q71" s="1"/>
      <c r="R71" s="1"/>
    </row>
    <row r="72" spans="1:18" ht="15" customHeight="1">
      <c r="A72" t="str">
        <f t="shared" si="4"/>
        <v>01090000</v>
      </c>
      <c r="B72" s="122" t="s">
        <v>718</v>
      </c>
      <c r="C72" s="115">
        <v>48183</v>
      </c>
      <c r="D72" s="1" t="s">
        <v>1247</v>
      </c>
      <c r="F72" t="str">
        <f t="shared" si="6"/>
        <v>01090000</v>
      </c>
      <c r="G72" s="122" t="s">
        <v>718</v>
      </c>
      <c r="H72" s="115">
        <v>45000</v>
      </c>
      <c r="I72" s="1" t="s">
        <v>1270</v>
      </c>
      <c r="J72" s="1"/>
      <c r="K72" t="str">
        <f t="shared" si="5"/>
        <v>01090000</v>
      </c>
      <c r="L72" s="126" t="s">
        <v>718</v>
      </c>
      <c r="M72" s="103">
        <v>0</v>
      </c>
      <c r="N72" s="29" t="s">
        <v>1249</v>
      </c>
      <c r="Q72" s="1"/>
      <c r="R72" s="1"/>
    </row>
    <row r="73" spans="1:18" ht="15" customHeight="1">
      <c r="A73" t="str">
        <f t="shared" si="4"/>
        <v>01100000</v>
      </c>
      <c r="B73" s="102" t="s">
        <v>1005</v>
      </c>
      <c r="C73" s="103">
        <v>19752119.919999998</v>
      </c>
      <c r="D73" s="123"/>
      <c r="F73" t="str">
        <f t="shared" si="6"/>
        <v>01100000</v>
      </c>
      <c r="G73" s="102" t="s">
        <v>1005</v>
      </c>
      <c r="H73" s="103">
        <v>19798967.189999998</v>
      </c>
      <c r="I73"/>
      <c r="J73" s="1"/>
      <c r="K73" t="str">
        <f t="shared" si="5"/>
        <v>01100000</v>
      </c>
      <c r="L73" s="126" t="s">
        <v>1005</v>
      </c>
      <c r="M73" s="103">
        <v>19360199.680000003</v>
      </c>
      <c r="N73" s="29"/>
      <c r="Q73" s="1"/>
      <c r="R73" s="1"/>
    </row>
    <row r="74" spans="1:18" ht="15" customHeight="1">
      <c r="A74" t="str">
        <f t="shared" si="4"/>
        <v>01110000</v>
      </c>
      <c r="B74" s="102" t="s">
        <v>719</v>
      </c>
      <c r="C74" s="103">
        <v>3697213</v>
      </c>
      <c r="D74" s="123"/>
      <c r="F74" t="str">
        <f t="shared" si="6"/>
        <v>01110000</v>
      </c>
      <c r="G74" s="102" t="s">
        <v>719</v>
      </c>
      <c r="H74" s="103">
        <v>3988353.38</v>
      </c>
      <c r="I74"/>
      <c r="J74" s="1"/>
      <c r="K74" t="str">
        <f t="shared" si="5"/>
        <v>01110000</v>
      </c>
      <c r="L74" s="126" t="s">
        <v>719</v>
      </c>
      <c r="M74" s="103">
        <v>3947003.47</v>
      </c>
      <c r="N74" s="29"/>
      <c r="Q74" s="1"/>
      <c r="R74" s="1"/>
    </row>
    <row r="75" spans="1:18" ht="15" customHeight="1">
      <c r="A75" t="str">
        <f t="shared" si="4"/>
        <v>01140000</v>
      </c>
      <c r="B75" s="102" t="s">
        <v>720</v>
      </c>
      <c r="C75" s="103">
        <v>8324786</v>
      </c>
      <c r="D75" s="123"/>
      <c r="F75" t="str">
        <f t="shared" si="6"/>
        <v>01140000</v>
      </c>
      <c r="G75" s="102" t="s">
        <v>720</v>
      </c>
      <c r="H75" s="103">
        <v>9457203</v>
      </c>
      <c r="I75"/>
      <c r="J75" s="1"/>
      <c r="K75" t="str">
        <f t="shared" si="5"/>
        <v>01140000</v>
      </c>
      <c r="L75" s="126" t="s">
        <v>720</v>
      </c>
      <c r="M75" s="103">
        <v>10025105</v>
      </c>
      <c r="N75" s="29"/>
      <c r="Q75" s="1"/>
      <c r="R75" s="1"/>
    </row>
    <row r="76" spans="1:18" ht="15" customHeight="1">
      <c r="A76" t="str">
        <f t="shared" si="4"/>
        <v>01170000</v>
      </c>
      <c r="B76" s="102" t="s">
        <v>721</v>
      </c>
      <c r="C76" s="103">
        <v>3389878.55</v>
      </c>
      <c r="D76" s="123"/>
      <c r="F76" t="str">
        <f>G76&amp;"0000"</f>
        <v>01170000</v>
      </c>
      <c r="G76" s="122" t="s">
        <v>721</v>
      </c>
      <c r="H76" s="103">
        <v>3699785.99</v>
      </c>
      <c r="I76" s="1" t="s">
        <v>1270</v>
      </c>
      <c r="J76" s="1"/>
      <c r="K76" t="str">
        <f t="shared" si="5"/>
        <v>01170000</v>
      </c>
      <c r="L76" s="126" t="s">
        <v>721</v>
      </c>
      <c r="M76" s="103">
        <v>3960932.5699999994</v>
      </c>
      <c r="N76" s="29"/>
      <c r="Q76" s="1"/>
      <c r="R76" s="1"/>
    </row>
    <row r="77" spans="1:18" ht="15" customHeight="1">
      <c r="A77" t="str">
        <f t="shared" si="4"/>
        <v>01180000</v>
      </c>
      <c r="B77" s="102" t="s">
        <v>1234</v>
      </c>
      <c r="C77" s="103">
        <v>3405790.03</v>
      </c>
      <c r="D77" s="123"/>
      <c r="F77" t="str">
        <f>G77&amp;"0000"</f>
        <v>01180000</v>
      </c>
      <c r="G77" s="122" t="s">
        <v>1234</v>
      </c>
      <c r="H77" s="103">
        <v>3403537.12</v>
      </c>
      <c r="I77" s="1" t="s">
        <v>1270</v>
      </c>
      <c r="J77" s="1"/>
      <c r="K77" t="str">
        <f t="shared" si="5"/>
        <v>01180000</v>
      </c>
      <c r="L77" s="126" t="s">
        <v>1234</v>
      </c>
      <c r="M77" s="103">
        <v>3589438</v>
      </c>
      <c r="N77" s="29"/>
      <c r="Q77" s="1"/>
      <c r="R77" s="1"/>
    </row>
    <row r="78" spans="1:18" ht="15" customHeight="1">
      <c r="A78" t="str">
        <f t="shared" si="4"/>
        <v>01210000</v>
      </c>
      <c r="B78" s="102" t="s">
        <v>722</v>
      </c>
      <c r="C78" s="103">
        <v>500534.59</v>
      </c>
      <c r="D78" s="123"/>
      <c r="F78" t="str">
        <f t="shared" si="6"/>
        <v>01210000</v>
      </c>
      <c r="G78" s="102" t="s">
        <v>722</v>
      </c>
      <c r="H78" s="103">
        <v>387351</v>
      </c>
      <c r="I78"/>
      <c r="J78" s="1"/>
      <c r="K78" t="str">
        <f t="shared" si="5"/>
        <v>01210000</v>
      </c>
      <c r="L78" s="126" t="s">
        <v>722</v>
      </c>
      <c r="M78" s="103">
        <v>406700</v>
      </c>
      <c r="N78" s="29"/>
      <c r="Q78" s="1"/>
      <c r="R78" s="1"/>
    </row>
    <row r="79" spans="1:18" ht="15" customHeight="1">
      <c r="A79" t="str">
        <f t="shared" si="4"/>
        <v>01220000</v>
      </c>
      <c r="B79" s="102" t="s">
        <v>723</v>
      </c>
      <c r="C79" s="103">
        <v>17699719.16</v>
      </c>
      <c r="D79" s="123"/>
      <c r="F79" t="str">
        <f t="shared" si="6"/>
        <v>01220000</v>
      </c>
      <c r="G79" s="102" t="s">
        <v>723</v>
      </c>
      <c r="H79" s="103">
        <v>18579278.420000002</v>
      </c>
      <c r="I79"/>
      <c r="J79" s="1"/>
      <c r="K79" t="str">
        <f t="shared" si="5"/>
        <v>01220000</v>
      </c>
      <c r="L79" s="126" t="s">
        <v>723</v>
      </c>
      <c r="M79" s="103">
        <v>20634846.150000002</v>
      </c>
      <c r="N79" s="29"/>
      <c r="Q79" s="1"/>
      <c r="R79" s="1"/>
    </row>
    <row r="80" spans="1:18" ht="15" customHeight="1">
      <c r="A80" t="str">
        <f t="shared" si="4"/>
        <v>01250000</v>
      </c>
      <c r="B80" s="102" t="s">
        <v>724</v>
      </c>
      <c r="C80" s="103">
        <v>7934789.2199999997</v>
      </c>
      <c r="D80" s="123"/>
      <c r="F80" t="str">
        <f t="shared" si="6"/>
        <v>01250000</v>
      </c>
      <c r="G80" s="102" t="s">
        <v>724</v>
      </c>
      <c r="H80" s="103">
        <v>8164020</v>
      </c>
      <c r="I80"/>
      <c r="J80" s="1"/>
      <c r="K80" t="str">
        <f t="shared" si="5"/>
        <v>01250000</v>
      </c>
      <c r="L80" s="126" t="s">
        <v>724</v>
      </c>
      <c r="M80" s="103">
        <v>8276593.3200000003</v>
      </c>
      <c r="N80" s="29"/>
      <c r="Q80" s="1"/>
      <c r="R80" s="1"/>
    </row>
    <row r="81" spans="1:18" ht="15" customHeight="1">
      <c r="A81" t="str">
        <f t="shared" si="4"/>
        <v>01270000</v>
      </c>
      <c r="B81" s="102" t="s">
        <v>725</v>
      </c>
      <c r="C81" s="103">
        <v>2866831</v>
      </c>
      <c r="D81" s="123"/>
      <c r="F81" t="str">
        <f t="shared" si="6"/>
        <v>01270000</v>
      </c>
      <c r="G81" s="102" t="s">
        <v>725</v>
      </c>
      <c r="H81" s="103">
        <v>3611990</v>
      </c>
      <c r="I81"/>
      <c r="J81" s="1"/>
      <c r="K81" t="str">
        <f t="shared" si="5"/>
        <v>01270000</v>
      </c>
      <c r="L81" s="126" t="s">
        <v>725</v>
      </c>
      <c r="M81" s="103">
        <v>3311334</v>
      </c>
      <c r="N81" s="29"/>
      <c r="Q81" s="1"/>
      <c r="R81" s="1"/>
    </row>
    <row r="82" spans="1:18" ht="15" customHeight="1">
      <c r="A82" t="str">
        <f t="shared" si="4"/>
        <v>01280000</v>
      </c>
      <c r="B82" s="102" t="s">
        <v>726</v>
      </c>
      <c r="C82" s="103">
        <v>45861438.130000003</v>
      </c>
      <c r="D82" s="123"/>
      <c r="F82" t="str">
        <f t="shared" si="6"/>
        <v>01280000</v>
      </c>
      <c r="G82" s="102" t="s">
        <v>726</v>
      </c>
      <c r="H82" s="103">
        <v>50267321.079999998</v>
      </c>
      <c r="I82"/>
      <c r="J82" s="1"/>
      <c r="K82" t="str">
        <f t="shared" si="5"/>
        <v>01280000</v>
      </c>
      <c r="L82" s="126" t="s">
        <v>726</v>
      </c>
      <c r="M82" s="103">
        <v>54542609.289999999</v>
      </c>
      <c r="N82" s="29"/>
      <c r="Q82" s="1"/>
      <c r="R82" s="1"/>
    </row>
    <row r="83" spans="1:18" ht="15" customHeight="1">
      <c r="A83" t="str">
        <f t="shared" si="4"/>
        <v>01310000</v>
      </c>
      <c r="B83" s="102" t="s">
        <v>727</v>
      </c>
      <c r="C83" s="103">
        <v>29708811</v>
      </c>
      <c r="D83" s="123"/>
      <c r="F83" t="str">
        <f t="shared" si="6"/>
        <v>01310000</v>
      </c>
      <c r="G83" s="102" t="s">
        <v>727</v>
      </c>
      <c r="H83" s="103">
        <v>32619170.41</v>
      </c>
      <c r="I83"/>
      <c r="J83" s="1"/>
      <c r="K83" t="str">
        <f t="shared" si="5"/>
        <v>01310000</v>
      </c>
      <c r="L83" s="126" t="s">
        <v>727</v>
      </c>
      <c r="M83" s="103">
        <v>32199204.457500011</v>
      </c>
      <c r="N83" s="29"/>
      <c r="Q83" s="1"/>
      <c r="R83" s="1"/>
    </row>
    <row r="84" spans="1:18" ht="15" customHeight="1">
      <c r="A84" t="str">
        <f t="shared" si="4"/>
        <v>01330000</v>
      </c>
      <c r="B84" s="102" t="s">
        <v>728</v>
      </c>
      <c r="C84" s="103">
        <v>7261155.0399999991</v>
      </c>
      <c r="D84" s="123"/>
      <c r="F84" t="str">
        <f t="shared" si="6"/>
        <v>01330000</v>
      </c>
      <c r="G84" s="102" t="s">
        <v>728</v>
      </c>
      <c r="H84" s="103">
        <v>7603049.8399999999</v>
      </c>
      <c r="I84"/>
      <c r="J84" s="1"/>
      <c r="K84" t="str">
        <f t="shared" si="5"/>
        <v>01330000</v>
      </c>
      <c r="L84" s="126" t="s">
        <v>728</v>
      </c>
      <c r="M84" s="103">
        <v>7957298.4500000002</v>
      </c>
      <c r="N84" s="29"/>
      <c r="Q84" s="1"/>
      <c r="R84" s="1"/>
    </row>
    <row r="85" spans="1:18" ht="15" customHeight="1">
      <c r="A85" t="str">
        <f t="shared" si="4"/>
        <v>01350000</v>
      </c>
      <c r="B85" s="102" t="s">
        <v>729</v>
      </c>
      <c r="C85" s="103">
        <v>1339221</v>
      </c>
      <c r="D85" s="123"/>
      <c r="F85" t="str">
        <f t="shared" si="6"/>
        <v>01350000</v>
      </c>
      <c r="G85" s="122" t="s">
        <v>729</v>
      </c>
      <c r="H85" s="103">
        <v>1507419</v>
      </c>
      <c r="I85" s="1" t="s">
        <v>1270</v>
      </c>
      <c r="J85" s="1"/>
      <c r="K85" t="str">
        <f t="shared" si="5"/>
        <v>01350000</v>
      </c>
      <c r="L85" s="126" t="s">
        <v>729</v>
      </c>
      <c r="M85" s="103">
        <v>1550831</v>
      </c>
      <c r="N85" s="29"/>
      <c r="Q85" s="1"/>
      <c r="R85" s="1"/>
    </row>
    <row r="86" spans="1:18" ht="15" customHeight="1">
      <c r="A86" t="str">
        <f t="shared" si="4"/>
        <v>01360000</v>
      </c>
      <c r="B86" s="102" t="s">
        <v>730</v>
      </c>
      <c r="C86" s="103">
        <v>18184065.719999999</v>
      </c>
      <c r="D86" s="123"/>
      <c r="F86" t="str">
        <f t="shared" si="6"/>
        <v>01360000</v>
      </c>
      <c r="G86" s="102" t="s">
        <v>730</v>
      </c>
      <c r="H86" s="103">
        <v>18648796.16</v>
      </c>
      <c r="I86"/>
      <c r="J86" s="1"/>
      <c r="K86" t="str">
        <f t="shared" si="5"/>
        <v>01360000</v>
      </c>
      <c r="L86" s="126" t="s">
        <v>730</v>
      </c>
      <c r="M86" s="103">
        <v>19122822.370000001</v>
      </c>
      <c r="N86" s="29"/>
      <c r="Q86" s="1"/>
      <c r="R86" s="1"/>
    </row>
    <row r="87" spans="1:18" ht="15" customHeight="1">
      <c r="A87" t="str">
        <f t="shared" si="4"/>
        <v>01370000</v>
      </c>
      <c r="B87" s="102" t="s">
        <v>731</v>
      </c>
      <c r="C87" s="103">
        <v>29659365.989999998</v>
      </c>
      <c r="D87" s="123"/>
      <c r="F87" t="str">
        <f t="shared" si="6"/>
        <v>01370000</v>
      </c>
      <c r="G87" s="102" t="s">
        <v>731</v>
      </c>
      <c r="H87" s="103">
        <v>32916222.547699999</v>
      </c>
      <c r="I87"/>
      <c r="J87" s="1"/>
      <c r="K87" t="str">
        <f t="shared" si="5"/>
        <v>01370000</v>
      </c>
      <c r="L87" s="126" t="s">
        <v>731</v>
      </c>
      <c r="M87" s="103">
        <v>32862437.579999998</v>
      </c>
      <c r="N87" s="29"/>
      <c r="Q87" s="1"/>
      <c r="R87" s="1"/>
    </row>
    <row r="88" spans="1:18" ht="15" customHeight="1">
      <c r="A88" t="str">
        <f t="shared" si="4"/>
        <v>01380000</v>
      </c>
      <c r="B88" s="102" t="s">
        <v>732</v>
      </c>
      <c r="C88" s="103">
        <v>6737148.9500000002</v>
      </c>
      <c r="D88" s="123"/>
      <c r="F88" t="str">
        <f t="shared" si="6"/>
        <v>01380000</v>
      </c>
      <c r="G88" s="102" t="s">
        <v>732</v>
      </c>
      <c r="H88" s="103">
        <v>6960723</v>
      </c>
      <c r="I88"/>
      <c r="J88" s="1"/>
      <c r="K88" t="str">
        <f t="shared" si="5"/>
        <v>01380000</v>
      </c>
      <c r="L88" s="126" t="s">
        <v>732</v>
      </c>
      <c r="M88" s="103">
        <v>7236280</v>
      </c>
      <c r="N88" s="29"/>
      <c r="Q88" s="1"/>
      <c r="R88" s="1"/>
    </row>
    <row r="89" spans="1:18" ht="15" customHeight="1">
      <c r="A89" t="str">
        <f t="shared" si="4"/>
        <v>01390000</v>
      </c>
      <c r="B89" s="102" t="s">
        <v>733</v>
      </c>
      <c r="C89" s="103">
        <v>27052620.609999999</v>
      </c>
      <c r="D89" s="123"/>
      <c r="F89" t="str">
        <f t="shared" si="6"/>
        <v>01390000</v>
      </c>
      <c r="G89" s="102" t="s">
        <v>733</v>
      </c>
      <c r="H89" s="103">
        <v>28475683.869999997</v>
      </c>
      <c r="I89"/>
      <c r="J89" s="1"/>
      <c r="K89" t="str">
        <f t="shared" si="5"/>
        <v>01390000</v>
      </c>
      <c r="L89" s="126" t="s">
        <v>733</v>
      </c>
      <c r="M89" s="103">
        <v>30236576.000000004</v>
      </c>
      <c r="N89" s="29"/>
      <c r="P89" s="1"/>
      <c r="Q89" s="1"/>
      <c r="R89" s="1"/>
    </row>
    <row r="90" spans="1:18" ht="15" customHeight="1">
      <c r="A90" t="str">
        <f t="shared" si="4"/>
        <v>01410000</v>
      </c>
      <c r="B90" s="102" t="s">
        <v>734</v>
      </c>
      <c r="C90" s="103">
        <v>19647502.959999997</v>
      </c>
      <c r="D90" s="123"/>
      <c r="F90" t="str">
        <f t="shared" si="6"/>
        <v>01410000</v>
      </c>
      <c r="G90" s="102" t="s">
        <v>734</v>
      </c>
      <c r="H90" s="103">
        <v>20056005.700000003</v>
      </c>
      <c r="I90"/>
      <c r="J90" s="1"/>
      <c r="K90" t="str">
        <f t="shared" si="5"/>
        <v>01410000</v>
      </c>
      <c r="L90" s="126" t="s">
        <v>734</v>
      </c>
      <c r="M90" s="103">
        <v>21022730.209999997</v>
      </c>
      <c r="N90" s="29"/>
      <c r="Q90" s="1"/>
      <c r="R90" s="1"/>
    </row>
    <row r="91" spans="1:18" ht="15" customHeight="1">
      <c r="A91" t="str">
        <f t="shared" si="4"/>
        <v>01420000</v>
      </c>
      <c r="B91" s="102" t="s">
        <v>735</v>
      </c>
      <c r="C91" s="103">
        <v>7040981</v>
      </c>
      <c r="D91" s="123"/>
      <c r="F91" t="str">
        <f t="shared" si="6"/>
        <v>01420000</v>
      </c>
      <c r="G91" s="102" t="s">
        <v>735</v>
      </c>
      <c r="H91" s="103">
        <v>7167004.1500000004</v>
      </c>
      <c r="I91"/>
      <c r="J91" s="1"/>
      <c r="K91" t="str">
        <f t="shared" si="5"/>
        <v>01420000</v>
      </c>
      <c r="L91" s="126" t="s">
        <v>735</v>
      </c>
      <c r="M91" s="103">
        <v>7500907.1999999993</v>
      </c>
      <c r="N91" s="29"/>
      <c r="Q91" s="1"/>
      <c r="R91" s="1"/>
    </row>
    <row r="92" spans="1:18" ht="15" customHeight="1">
      <c r="A92" t="str">
        <f t="shared" si="4"/>
        <v>01440000</v>
      </c>
      <c r="B92" s="102" t="s">
        <v>736</v>
      </c>
      <c r="C92" s="103">
        <v>12891496</v>
      </c>
      <c r="D92" s="123"/>
      <c r="F92" t="str">
        <f t="shared" si="6"/>
        <v>01440000</v>
      </c>
      <c r="G92" s="102" t="s">
        <v>736</v>
      </c>
      <c r="H92" s="103">
        <v>13322349</v>
      </c>
      <c r="I92"/>
      <c r="J92" s="1"/>
      <c r="K92" t="str">
        <f t="shared" si="5"/>
        <v>01440000</v>
      </c>
      <c r="L92" s="126" t="s">
        <v>736</v>
      </c>
      <c r="M92" s="103">
        <v>14350268</v>
      </c>
      <c r="N92" s="29"/>
      <c r="Q92" s="1"/>
      <c r="R92" s="1"/>
    </row>
    <row r="93" spans="1:18" ht="15" customHeight="1">
      <c r="A93" t="str">
        <f t="shared" si="4"/>
        <v>01450000</v>
      </c>
      <c r="B93" s="102" t="s">
        <v>1235</v>
      </c>
      <c r="C93" s="103">
        <v>5649669.6799999997</v>
      </c>
      <c r="D93" s="123"/>
      <c r="F93" t="str">
        <f t="shared" ref="F93" si="7">G93&amp;"0000"</f>
        <v>01450000</v>
      </c>
      <c r="G93" s="122" t="s">
        <v>1235</v>
      </c>
      <c r="H93" s="103">
        <v>5939453.5800000001</v>
      </c>
      <c r="I93" s="1" t="s">
        <v>1270</v>
      </c>
      <c r="J93" s="1"/>
      <c r="K93" t="str">
        <f t="shared" si="5"/>
        <v>01450000</v>
      </c>
      <c r="L93" s="126" t="s">
        <v>1235</v>
      </c>
      <c r="M93" s="103">
        <v>6263377.1400000006</v>
      </c>
      <c r="N93" s="29"/>
      <c r="Q93" s="1"/>
      <c r="R93" s="1"/>
    </row>
    <row r="94" spans="1:18" ht="15" customHeight="1">
      <c r="A94" t="str">
        <f t="shared" si="4"/>
        <v>01490000</v>
      </c>
      <c r="B94" s="102" t="s">
        <v>738</v>
      </c>
      <c r="C94" s="103">
        <v>83801771.179999992</v>
      </c>
      <c r="D94" s="123"/>
      <c r="F94" t="str">
        <f t="shared" si="6"/>
        <v>01490000</v>
      </c>
      <c r="G94" s="122" t="s">
        <v>738</v>
      </c>
      <c r="H94" s="103">
        <v>86208532.400000006</v>
      </c>
      <c r="I94" s="1" t="s">
        <v>1270</v>
      </c>
      <c r="J94" s="1"/>
      <c r="K94" t="str">
        <f t="shared" si="5"/>
        <v>01490000</v>
      </c>
      <c r="L94" s="126" t="s">
        <v>738</v>
      </c>
      <c r="M94" s="103">
        <v>93360993.670000002</v>
      </c>
      <c r="N94" s="29"/>
      <c r="Q94" s="1"/>
      <c r="R94" s="1"/>
    </row>
    <row r="95" spans="1:18" ht="15" customHeight="1">
      <c r="A95" t="str">
        <f t="shared" si="4"/>
        <v>01500000</v>
      </c>
      <c r="B95" s="102" t="s">
        <v>739</v>
      </c>
      <c r="C95" s="103">
        <v>5322081</v>
      </c>
      <c r="D95" s="123"/>
      <c r="F95" t="str">
        <f t="shared" si="6"/>
        <v>01500000</v>
      </c>
      <c r="G95" s="102" t="s">
        <v>739</v>
      </c>
      <c r="H95" s="103">
        <v>5037326.1800000006</v>
      </c>
      <c r="I95"/>
      <c r="J95" s="1"/>
      <c r="K95" t="str">
        <f t="shared" si="5"/>
        <v>01500000</v>
      </c>
      <c r="L95" s="126" t="s">
        <v>739</v>
      </c>
      <c r="M95" s="103">
        <v>5686885</v>
      </c>
      <c r="N95" s="29"/>
      <c r="Q95" s="1"/>
      <c r="R95" s="1"/>
    </row>
    <row r="96" spans="1:18" ht="15" customHeight="1">
      <c r="A96" t="str">
        <f t="shared" si="4"/>
        <v>01510000</v>
      </c>
      <c r="B96" s="102" t="s">
        <v>740</v>
      </c>
      <c r="C96" s="103">
        <v>8015805.7999999989</v>
      </c>
      <c r="D96" s="123"/>
      <c r="F96" t="str">
        <f t="shared" si="6"/>
        <v>01510000</v>
      </c>
      <c r="G96" s="102" t="s">
        <v>740</v>
      </c>
      <c r="H96" s="103">
        <v>8217515.2500000009</v>
      </c>
      <c r="I96"/>
      <c r="J96" s="1"/>
      <c r="K96" t="str">
        <f t="shared" si="5"/>
        <v>01510000</v>
      </c>
      <c r="L96" s="126" t="s">
        <v>740</v>
      </c>
      <c r="M96" s="103">
        <v>8040908</v>
      </c>
      <c r="N96" s="29"/>
      <c r="Q96" s="1"/>
      <c r="R96" s="1"/>
    </row>
    <row r="97" spans="1:18" ht="15" customHeight="1">
      <c r="A97" t="str">
        <f t="shared" si="4"/>
        <v>01520000</v>
      </c>
      <c r="B97" s="102" t="s">
        <v>741</v>
      </c>
      <c r="C97" s="103">
        <v>6632431.7999999998</v>
      </c>
      <c r="D97" s="123"/>
      <c r="F97" t="str">
        <f t="shared" si="6"/>
        <v>01520000</v>
      </c>
      <c r="G97" s="102" t="s">
        <v>741</v>
      </c>
      <c r="H97" s="103">
        <v>6620605.5</v>
      </c>
      <c r="I97"/>
      <c r="J97" s="1"/>
      <c r="K97" t="str">
        <f t="shared" si="5"/>
        <v>01520000</v>
      </c>
      <c r="L97" s="126" t="s">
        <v>741</v>
      </c>
      <c r="M97" s="103">
        <v>6725690.0899999999</v>
      </c>
      <c r="N97" s="29"/>
      <c r="Q97" s="1"/>
      <c r="R97" s="1"/>
    </row>
    <row r="98" spans="1:18" ht="15" customHeight="1">
      <c r="A98" t="str">
        <f t="shared" si="4"/>
        <v>01530000</v>
      </c>
      <c r="B98" s="102" t="s">
        <v>1006</v>
      </c>
      <c r="C98" s="103">
        <v>31293360.600000001</v>
      </c>
      <c r="D98" s="123"/>
      <c r="F98" t="str">
        <f t="shared" si="6"/>
        <v>01530000</v>
      </c>
      <c r="G98" s="102" t="s">
        <v>1006</v>
      </c>
      <c r="H98" s="103">
        <v>35341219.240000002</v>
      </c>
      <c r="I98"/>
      <c r="J98" s="1"/>
      <c r="K98" t="str">
        <f t="shared" si="5"/>
        <v>01530000</v>
      </c>
      <c r="L98" s="126" t="s">
        <v>1006</v>
      </c>
      <c r="M98" s="103">
        <v>36846149.210000001</v>
      </c>
      <c r="N98" s="29"/>
      <c r="Q98" s="1"/>
      <c r="R98" s="1"/>
    </row>
    <row r="99" spans="1:18" ht="15" customHeight="1">
      <c r="A99" t="str">
        <f t="shared" si="4"/>
        <v>01540000</v>
      </c>
      <c r="B99" s="102" t="s">
        <v>742</v>
      </c>
      <c r="C99" s="103">
        <v>1077106</v>
      </c>
      <c r="D99" s="123"/>
      <c r="F99" t="str">
        <f t="shared" si="6"/>
        <v>01540000</v>
      </c>
      <c r="G99" s="102" t="s">
        <v>742</v>
      </c>
      <c r="H99" s="103">
        <v>977920</v>
      </c>
      <c r="I99"/>
      <c r="J99" s="1"/>
      <c r="K99" t="str">
        <f t="shared" si="5"/>
        <v>01540000</v>
      </c>
      <c r="L99" s="126" t="s">
        <v>742</v>
      </c>
      <c r="M99" s="103">
        <v>944709</v>
      </c>
      <c r="N99" s="29"/>
      <c r="Q99" s="1"/>
      <c r="R99" s="1"/>
    </row>
    <row r="100" spans="1:18" ht="15" customHeight="1">
      <c r="A100" t="str">
        <f t="shared" si="4"/>
        <v>01550000</v>
      </c>
      <c r="B100" s="102" t="s">
        <v>743</v>
      </c>
      <c r="C100" s="103">
        <v>58730498.969999999</v>
      </c>
      <c r="D100" s="123"/>
      <c r="F100" t="str">
        <f t="shared" si="6"/>
        <v>01550000</v>
      </c>
      <c r="G100" s="102" t="s">
        <v>743</v>
      </c>
      <c r="H100" s="103">
        <v>60280559.130000003</v>
      </c>
      <c r="I100"/>
      <c r="J100" s="1"/>
      <c r="K100" t="str">
        <f t="shared" si="5"/>
        <v>01550000</v>
      </c>
      <c r="L100" s="126" t="s">
        <v>743</v>
      </c>
      <c r="M100" s="103">
        <v>0</v>
      </c>
      <c r="N100" s="29" t="s">
        <v>1249</v>
      </c>
      <c r="Q100" s="1"/>
      <c r="R100" s="1"/>
    </row>
    <row r="101" spans="1:18" ht="15" customHeight="1">
      <c r="A101" t="str">
        <f t="shared" si="4"/>
        <v>01570000</v>
      </c>
      <c r="B101" s="102" t="s">
        <v>744</v>
      </c>
      <c r="C101" s="103">
        <v>11723269</v>
      </c>
      <c r="D101" s="123"/>
      <c r="F101" t="str">
        <f t="shared" si="6"/>
        <v>01570000</v>
      </c>
      <c r="G101" s="102" t="s">
        <v>744</v>
      </c>
      <c r="H101" s="103">
        <v>12037889.279999999</v>
      </c>
      <c r="I101"/>
      <c r="J101" s="1"/>
      <c r="K101" t="str">
        <f t="shared" si="5"/>
        <v>01570000</v>
      </c>
      <c r="L101" s="126" t="s">
        <v>744</v>
      </c>
      <c r="M101" s="103">
        <v>11378378.07</v>
      </c>
      <c r="N101" s="29"/>
      <c r="Q101" s="1"/>
      <c r="R101" s="1"/>
    </row>
    <row r="102" spans="1:18" ht="15" customHeight="1">
      <c r="A102" t="str">
        <f t="shared" si="4"/>
        <v>01580000</v>
      </c>
      <c r="B102" s="102" t="s">
        <v>745</v>
      </c>
      <c r="C102" s="103">
        <v>9530581</v>
      </c>
      <c r="D102" s="123"/>
      <c r="F102" t="str">
        <f t="shared" si="6"/>
        <v>01580000</v>
      </c>
      <c r="G102" s="102" t="s">
        <v>745</v>
      </c>
      <c r="H102" s="103">
        <v>10014405</v>
      </c>
      <c r="I102"/>
      <c r="J102" s="1"/>
      <c r="K102" t="str">
        <f t="shared" si="5"/>
        <v>01580000</v>
      </c>
      <c r="L102" s="126" t="s">
        <v>745</v>
      </c>
      <c r="M102" s="103">
        <v>10804591.49</v>
      </c>
      <c r="N102" s="29"/>
      <c r="Q102" s="1"/>
      <c r="R102" s="1"/>
    </row>
    <row r="103" spans="1:18" ht="15" customHeight="1">
      <c r="A103" t="str">
        <f t="shared" si="4"/>
        <v>01590000</v>
      </c>
      <c r="B103" s="102" t="s">
        <v>746</v>
      </c>
      <c r="C103" s="103">
        <v>19402810.920000002</v>
      </c>
      <c r="D103" s="123"/>
      <c r="F103" t="str">
        <f t="shared" si="6"/>
        <v>01590000</v>
      </c>
      <c r="G103" s="102" t="s">
        <v>746</v>
      </c>
      <c r="H103" s="103">
        <v>20235367.010000002</v>
      </c>
      <c r="I103"/>
      <c r="J103" s="1"/>
      <c r="K103" t="str">
        <f t="shared" si="5"/>
        <v>01590000</v>
      </c>
      <c r="L103" s="126" t="s">
        <v>746</v>
      </c>
      <c r="M103" s="103">
        <v>20113567.650000002</v>
      </c>
      <c r="N103" s="29"/>
      <c r="Q103" s="1"/>
      <c r="R103" s="1"/>
    </row>
    <row r="104" spans="1:18" ht="15" customHeight="1">
      <c r="A104" t="str">
        <f t="shared" si="4"/>
        <v>01600000</v>
      </c>
      <c r="B104" s="102" t="s">
        <v>747</v>
      </c>
      <c r="C104" s="103">
        <v>88396988.75999999</v>
      </c>
      <c r="D104" s="123"/>
      <c r="F104" t="str">
        <f t="shared" si="6"/>
        <v>01600000</v>
      </c>
      <c r="G104" s="102" t="s">
        <v>747</v>
      </c>
      <c r="H104" s="103">
        <v>97621565.179999992</v>
      </c>
      <c r="I104"/>
      <c r="J104" s="1"/>
      <c r="K104" t="str">
        <f t="shared" si="5"/>
        <v>01600000</v>
      </c>
      <c r="L104" s="126" t="s">
        <v>747</v>
      </c>
      <c r="M104" s="103">
        <v>124609654.96999998</v>
      </c>
      <c r="N104" s="29"/>
      <c r="Q104" s="1"/>
      <c r="R104" s="1"/>
    </row>
    <row r="105" spans="1:18" ht="15" customHeight="1">
      <c r="A105" t="str">
        <f t="shared" si="4"/>
        <v>01610000</v>
      </c>
      <c r="B105" s="102" t="s">
        <v>748</v>
      </c>
      <c r="C105" s="103">
        <v>16262563.59</v>
      </c>
      <c r="D105" s="123"/>
      <c r="F105" t="str">
        <f t="shared" si="6"/>
        <v>01610000</v>
      </c>
      <c r="G105" s="122" t="s">
        <v>748</v>
      </c>
      <c r="H105" s="103">
        <v>16953532</v>
      </c>
      <c r="I105" s="1" t="s">
        <v>1270</v>
      </c>
      <c r="J105" s="1"/>
      <c r="K105" t="str">
        <f t="shared" si="5"/>
        <v>01610000</v>
      </c>
      <c r="L105" s="126" t="s">
        <v>748</v>
      </c>
      <c r="M105" s="103">
        <v>16885259.98</v>
      </c>
      <c r="N105" s="29"/>
      <c r="Q105" s="1"/>
      <c r="R105" s="1"/>
    </row>
    <row r="106" spans="1:18" ht="15" customHeight="1">
      <c r="A106" t="str">
        <f t="shared" si="4"/>
        <v>01620000</v>
      </c>
      <c r="B106" s="102" t="s">
        <v>749</v>
      </c>
      <c r="C106" s="103">
        <v>9246815.9800000004</v>
      </c>
      <c r="D106" s="123"/>
      <c r="F106" t="str">
        <f t="shared" si="6"/>
        <v>01620000</v>
      </c>
      <c r="G106" s="102" t="s">
        <v>749</v>
      </c>
      <c r="H106" s="103">
        <v>9507906</v>
      </c>
      <c r="I106"/>
      <c r="J106" s="1"/>
      <c r="K106" t="str">
        <f t="shared" si="5"/>
        <v>01620000</v>
      </c>
      <c r="L106" s="126" t="s">
        <v>749</v>
      </c>
      <c r="M106" s="103">
        <v>9928594</v>
      </c>
      <c r="N106" s="29"/>
      <c r="Q106" s="1"/>
      <c r="R106" s="1"/>
    </row>
    <row r="107" spans="1:18" ht="15" customHeight="1">
      <c r="A107" t="str">
        <f t="shared" si="4"/>
        <v>01630000</v>
      </c>
      <c r="B107" s="102" t="s">
        <v>750</v>
      </c>
      <c r="C107" s="103">
        <v>94658722</v>
      </c>
      <c r="D107" s="123"/>
      <c r="F107" t="str">
        <f t="shared" si="6"/>
        <v>01630000</v>
      </c>
      <c r="G107" s="102" t="s">
        <v>750</v>
      </c>
      <c r="H107" s="103">
        <v>105906320</v>
      </c>
      <c r="I107"/>
      <c r="J107" s="1"/>
      <c r="K107" t="str">
        <f t="shared" si="5"/>
        <v>01630000</v>
      </c>
      <c r="L107" s="126" t="s">
        <v>750</v>
      </c>
      <c r="M107" s="103">
        <v>119070003</v>
      </c>
      <c r="N107" s="29"/>
      <c r="Q107" s="1"/>
      <c r="R107" s="1"/>
    </row>
    <row r="108" spans="1:18" ht="15" customHeight="1">
      <c r="A108" t="str">
        <f t="shared" si="4"/>
        <v>01640000</v>
      </c>
      <c r="B108" s="102" t="s">
        <v>751</v>
      </c>
      <c r="C108" s="103">
        <v>15309448.729999999</v>
      </c>
      <c r="D108" s="123"/>
      <c r="F108" t="str">
        <f t="shared" si="6"/>
        <v>01640000</v>
      </c>
      <c r="G108" s="102" t="s">
        <v>751</v>
      </c>
      <c r="H108" s="103">
        <v>16109901</v>
      </c>
      <c r="I108"/>
      <c r="J108" s="1"/>
      <c r="K108" t="str">
        <f t="shared" si="5"/>
        <v>01640000</v>
      </c>
      <c r="L108" s="126" t="s">
        <v>751</v>
      </c>
      <c r="M108" s="103">
        <v>16437670</v>
      </c>
      <c r="N108" s="29"/>
      <c r="Q108" s="1"/>
      <c r="R108" s="1"/>
    </row>
    <row r="109" spans="1:18" ht="15" customHeight="1">
      <c r="A109" t="str">
        <f t="shared" si="4"/>
        <v>01650000</v>
      </c>
      <c r="B109" s="102" t="s">
        <v>752</v>
      </c>
      <c r="C109" s="103">
        <v>39473863.909999996</v>
      </c>
      <c r="D109" s="123"/>
      <c r="F109" t="str">
        <f t="shared" si="6"/>
        <v>01650000</v>
      </c>
      <c r="G109" s="102" t="s">
        <v>752</v>
      </c>
      <c r="H109" s="103">
        <v>42908242.179999992</v>
      </c>
      <c r="I109"/>
      <c r="J109" s="1"/>
      <c r="K109" t="str">
        <f t="shared" si="5"/>
        <v>01650000</v>
      </c>
      <c r="L109" s="126" t="s">
        <v>752</v>
      </c>
      <c r="M109" s="103">
        <v>45086316.669999994</v>
      </c>
      <c r="N109" s="29"/>
      <c r="Q109" s="1"/>
      <c r="R109" s="1"/>
    </row>
    <row r="110" spans="1:18" ht="15" customHeight="1">
      <c r="A110" t="str">
        <f t="shared" si="4"/>
        <v>01670000</v>
      </c>
      <c r="B110" s="102" t="s">
        <v>753</v>
      </c>
      <c r="C110" s="103">
        <v>27020091.859999999</v>
      </c>
      <c r="D110" s="123"/>
      <c r="F110" t="str">
        <f t="shared" si="6"/>
        <v>01670000</v>
      </c>
      <c r="G110" s="102" t="s">
        <v>753</v>
      </c>
      <c r="H110" s="103">
        <v>27875050.719999999</v>
      </c>
      <c r="I110"/>
      <c r="J110" s="1"/>
      <c r="K110" t="str">
        <f t="shared" si="5"/>
        <v>01670000</v>
      </c>
      <c r="L110" s="126" t="s">
        <v>753</v>
      </c>
      <c r="M110" s="103">
        <v>28574266.050000001</v>
      </c>
      <c r="N110" s="29"/>
      <c r="Q110" s="1"/>
      <c r="R110" s="1"/>
    </row>
    <row r="111" spans="1:18" ht="15" customHeight="1">
      <c r="A111" t="str">
        <f t="shared" si="4"/>
        <v>01680000</v>
      </c>
      <c r="B111" s="102" t="s">
        <v>754</v>
      </c>
      <c r="C111" s="103">
        <v>21656505</v>
      </c>
      <c r="D111" s="123"/>
      <c r="F111" t="str">
        <f t="shared" si="6"/>
        <v>01680000</v>
      </c>
      <c r="G111" s="102" t="s">
        <v>754</v>
      </c>
      <c r="H111" s="103">
        <v>21475162.099999998</v>
      </c>
      <c r="I111"/>
      <c r="J111" s="1"/>
      <c r="K111" t="str">
        <f t="shared" si="5"/>
        <v>01680000</v>
      </c>
      <c r="L111" s="126" t="s">
        <v>754</v>
      </c>
      <c r="M111" s="103">
        <v>21340789</v>
      </c>
      <c r="N111" s="29"/>
      <c r="Q111" s="1"/>
      <c r="R111" s="1"/>
    </row>
    <row r="112" spans="1:18" ht="15" customHeight="1">
      <c r="A112" t="str">
        <f t="shared" si="4"/>
        <v>01690000</v>
      </c>
      <c r="B112" s="102" t="s">
        <v>755</v>
      </c>
      <c r="C112" s="103">
        <v>2895013</v>
      </c>
      <c r="D112" s="123"/>
      <c r="F112" t="str">
        <f t="shared" si="6"/>
        <v>01690000</v>
      </c>
      <c r="G112" s="102" t="s">
        <v>755</v>
      </c>
      <c r="H112" s="103">
        <v>3375373</v>
      </c>
      <c r="I112"/>
      <c r="J112" s="1"/>
      <c r="K112" t="str">
        <f t="shared" si="5"/>
        <v>01690000</v>
      </c>
      <c r="L112" s="126" t="s">
        <v>755</v>
      </c>
      <c r="M112" s="103">
        <v>3308899</v>
      </c>
      <c r="N112" s="29"/>
      <c r="Q112" s="1"/>
      <c r="R112" s="1"/>
    </row>
    <row r="113" spans="1:18" ht="15" customHeight="1">
      <c r="A113" t="str">
        <f t="shared" si="4"/>
        <v>01700000</v>
      </c>
      <c r="B113" s="102" t="s">
        <v>756</v>
      </c>
      <c r="C113" s="103">
        <v>33937674.379999995</v>
      </c>
      <c r="D113" s="123"/>
      <c r="F113" t="str">
        <f t="shared" si="6"/>
        <v>01700000</v>
      </c>
      <c r="G113" s="102" t="s">
        <v>756</v>
      </c>
      <c r="H113" s="103">
        <v>34792636.990000002</v>
      </c>
      <c r="I113"/>
      <c r="J113" s="1"/>
      <c r="K113" t="str">
        <f t="shared" si="5"/>
        <v>01700000</v>
      </c>
      <c r="L113" s="126" t="s">
        <v>756</v>
      </c>
      <c r="M113" s="103">
        <v>35702808.130000003</v>
      </c>
      <c r="N113" s="29"/>
      <c r="Q113" s="1"/>
      <c r="R113" s="1"/>
    </row>
    <row r="114" spans="1:18" ht="15" customHeight="1">
      <c r="A114" t="str">
        <f t="shared" si="4"/>
        <v>01710000</v>
      </c>
      <c r="B114" s="102" t="s">
        <v>757</v>
      </c>
      <c r="C114" s="103">
        <v>26840672.280000001</v>
      </c>
      <c r="D114" s="123"/>
      <c r="F114" t="str">
        <f t="shared" si="6"/>
        <v>01710000</v>
      </c>
      <c r="G114" s="102" t="s">
        <v>757</v>
      </c>
      <c r="H114" s="103">
        <v>24403036.23</v>
      </c>
      <c r="I114"/>
      <c r="J114" s="1"/>
      <c r="K114" t="str">
        <f t="shared" si="5"/>
        <v>01710000</v>
      </c>
      <c r="L114" s="126" t="s">
        <v>757</v>
      </c>
      <c r="M114" s="103">
        <v>27913966.010000002</v>
      </c>
      <c r="N114" s="29"/>
      <c r="Q114" s="1"/>
      <c r="R114" s="1"/>
    </row>
    <row r="115" spans="1:18" ht="15" customHeight="1">
      <c r="A115" t="str">
        <f t="shared" si="4"/>
        <v>01720000</v>
      </c>
      <c r="B115" s="102" t="s">
        <v>758</v>
      </c>
      <c r="C115" s="103">
        <v>11369915</v>
      </c>
      <c r="D115" s="123"/>
      <c r="F115" t="str">
        <f t="shared" si="6"/>
        <v>01720000</v>
      </c>
      <c r="G115" s="102" t="s">
        <v>758</v>
      </c>
      <c r="H115" s="103">
        <v>10902257.914000001</v>
      </c>
      <c r="I115"/>
      <c r="J115" s="1"/>
      <c r="K115" t="str">
        <f t="shared" si="5"/>
        <v>01720000</v>
      </c>
      <c r="L115" s="126" t="s">
        <v>758</v>
      </c>
      <c r="M115" s="103">
        <v>11450509</v>
      </c>
      <c r="N115" s="29"/>
      <c r="Q115" s="1"/>
      <c r="R115" s="1"/>
    </row>
    <row r="116" spans="1:18" ht="15" customHeight="1">
      <c r="A116" t="str">
        <f t="shared" si="4"/>
        <v>01730000</v>
      </c>
      <c r="B116" s="102" t="s">
        <v>759</v>
      </c>
      <c r="C116" s="103">
        <v>3503383</v>
      </c>
      <c r="D116" s="123"/>
      <c r="F116" t="str">
        <f t="shared" si="6"/>
        <v>01730000</v>
      </c>
      <c r="G116" s="102" t="s">
        <v>759</v>
      </c>
      <c r="H116" s="103">
        <v>3592312</v>
      </c>
      <c r="I116"/>
      <c r="J116" s="1"/>
      <c r="K116" t="str">
        <f t="shared" si="5"/>
        <v>01730000</v>
      </c>
      <c r="L116" s="126" t="s">
        <v>759</v>
      </c>
      <c r="M116" s="103">
        <v>3755003</v>
      </c>
      <c r="N116" s="29"/>
      <c r="Q116" s="1"/>
      <c r="R116" s="1"/>
    </row>
    <row r="117" spans="1:18" ht="15" customHeight="1">
      <c r="A117" t="str">
        <f t="shared" si="4"/>
        <v>01740000</v>
      </c>
      <c r="B117" s="102" t="s">
        <v>760</v>
      </c>
      <c r="C117" s="103">
        <v>9364720.9299999997</v>
      </c>
      <c r="D117" s="123"/>
      <c r="F117" t="str">
        <f t="shared" si="6"/>
        <v>01740000</v>
      </c>
      <c r="G117" s="102" t="s">
        <v>760</v>
      </c>
      <c r="H117" s="103">
        <v>9977949.3699999992</v>
      </c>
      <c r="I117"/>
      <c r="J117" s="1"/>
      <c r="K117" t="str">
        <f t="shared" si="5"/>
        <v>01740000</v>
      </c>
      <c r="L117" s="126" t="s">
        <v>760</v>
      </c>
      <c r="M117" s="103">
        <v>10308010.419999998</v>
      </c>
      <c r="N117" s="29"/>
      <c r="Q117" s="1"/>
      <c r="R117" s="1"/>
    </row>
    <row r="118" spans="1:18" ht="15" customHeight="1">
      <c r="A118" t="str">
        <f t="shared" si="4"/>
        <v>01750000</v>
      </c>
      <c r="B118" s="102" t="s">
        <v>761</v>
      </c>
      <c r="C118" s="103">
        <v>19913676.829999998</v>
      </c>
      <c r="D118" s="123"/>
      <c r="F118" t="str">
        <f t="shared" si="6"/>
        <v>01750000</v>
      </c>
      <c r="G118" s="102" t="s">
        <v>761</v>
      </c>
      <c r="H118" s="103">
        <v>20502854.309999999</v>
      </c>
      <c r="I118"/>
      <c r="J118" s="1"/>
      <c r="K118" t="str">
        <f t="shared" si="5"/>
        <v>01750000</v>
      </c>
      <c r="L118" s="126" t="s">
        <v>761</v>
      </c>
      <c r="M118" s="103">
        <v>21412123</v>
      </c>
      <c r="N118" s="29"/>
      <c r="Q118" s="1"/>
      <c r="R118" s="1"/>
    </row>
    <row r="119" spans="1:18" ht="15" customHeight="1">
      <c r="A119" t="str">
        <f t="shared" si="4"/>
        <v>01760000</v>
      </c>
      <c r="B119" s="122" t="s">
        <v>762</v>
      </c>
      <c r="C119" s="103">
        <v>33996021.799999997</v>
      </c>
      <c r="D119" s="1" t="s">
        <v>1247</v>
      </c>
      <c r="F119" t="str">
        <f t="shared" si="6"/>
        <v>01760000</v>
      </c>
      <c r="G119" s="102" t="s">
        <v>762</v>
      </c>
      <c r="H119" s="103">
        <v>36123542</v>
      </c>
      <c r="I119"/>
      <c r="J119" s="1"/>
      <c r="K119" t="str">
        <f t="shared" si="5"/>
        <v>01760000</v>
      </c>
      <c r="L119" s="126" t="s">
        <v>762</v>
      </c>
      <c r="M119" s="103">
        <v>37957333</v>
      </c>
      <c r="N119" s="29"/>
      <c r="Q119" s="1"/>
      <c r="R119" s="1"/>
    </row>
    <row r="120" spans="1:18" ht="15" customHeight="1">
      <c r="A120" t="str">
        <f t="shared" si="4"/>
        <v>01770000</v>
      </c>
      <c r="B120" s="102" t="s">
        <v>763</v>
      </c>
      <c r="C120" s="103">
        <v>12990816.210000001</v>
      </c>
      <c r="D120" s="123"/>
      <c r="F120" t="str">
        <f t="shared" si="6"/>
        <v>01770000</v>
      </c>
      <c r="G120" s="122" t="s">
        <v>763</v>
      </c>
      <c r="H120" s="115">
        <v>13627002.370000001</v>
      </c>
      <c r="I120" s="1" t="s">
        <v>1270</v>
      </c>
      <c r="J120" s="1"/>
      <c r="K120" t="str">
        <f t="shared" si="5"/>
        <v>01770000</v>
      </c>
      <c r="L120" s="126" t="s">
        <v>763</v>
      </c>
      <c r="M120" s="103">
        <v>14714503.209999999</v>
      </c>
      <c r="N120" s="29"/>
      <c r="Q120" s="1"/>
      <c r="R120" s="1"/>
    </row>
    <row r="121" spans="1:18" ht="15" customHeight="1">
      <c r="A121" t="str">
        <f t="shared" si="4"/>
        <v>01780000</v>
      </c>
      <c r="B121" s="102" t="s">
        <v>764</v>
      </c>
      <c r="C121" s="103">
        <v>21314707.050000001</v>
      </c>
      <c r="D121" s="123"/>
      <c r="F121" t="str">
        <f t="shared" si="6"/>
        <v>01780000</v>
      </c>
      <c r="G121" s="102" t="s">
        <v>764</v>
      </c>
      <c r="H121" s="103">
        <v>22089278.129999995</v>
      </c>
      <c r="I121"/>
      <c r="J121" s="1"/>
      <c r="K121" t="str">
        <f t="shared" si="5"/>
        <v>01780000</v>
      </c>
      <c r="L121" s="126" t="s">
        <v>764</v>
      </c>
      <c r="M121" s="103">
        <v>23036399.260000002</v>
      </c>
      <c r="N121" s="29"/>
      <c r="Q121" s="1"/>
      <c r="R121" s="1"/>
    </row>
    <row r="122" spans="1:18" ht="15" customHeight="1">
      <c r="A122" t="str">
        <f t="shared" si="4"/>
        <v>01810000</v>
      </c>
      <c r="B122" s="102" t="s">
        <v>765</v>
      </c>
      <c r="C122" s="103">
        <v>39006024</v>
      </c>
      <c r="D122" s="123"/>
      <c r="F122" t="str">
        <f t="shared" si="6"/>
        <v>01810000</v>
      </c>
      <c r="G122" s="102" t="s">
        <v>765</v>
      </c>
      <c r="H122" s="103">
        <v>42415646</v>
      </c>
      <c r="I122"/>
      <c r="J122" s="1"/>
      <c r="K122" t="str">
        <f t="shared" si="5"/>
        <v>01810000</v>
      </c>
      <c r="L122" s="126" t="s">
        <v>765</v>
      </c>
      <c r="M122" s="103">
        <v>43741609</v>
      </c>
      <c r="N122" s="29"/>
      <c r="Q122" s="1"/>
      <c r="R122" s="1"/>
    </row>
    <row r="123" spans="1:18" ht="15" customHeight="1">
      <c r="A123" t="str">
        <f t="shared" si="4"/>
        <v>01820000</v>
      </c>
      <c r="B123" s="102" t="s">
        <v>766</v>
      </c>
      <c r="C123" s="103">
        <v>17710437</v>
      </c>
      <c r="D123" s="123"/>
      <c r="F123" t="str">
        <f t="shared" si="6"/>
        <v>01820000</v>
      </c>
      <c r="G123" s="102" t="s">
        <v>766</v>
      </c>
      <c r="H123" s="103">
        <v>18336927</v>
      </c>
      <c r="I123"/>
      <c r="J123" s="1"/>
      <c r="K123" t="str">
        <f t="shared" si="5"/>
        <v>01820000</v>
      </c>
      <c r="L123" s="126" t="s">
        <v>766</v>
      </c>
      <c r="M123" s="103">
        <v>21957626.870000001</v>
      </c>
      <c r="N123" s="29"/>
      <c r="Q123" s="1"/>
      <c r="R123" s="1"/>
    </row>
    <row r="124" spans="1:18" ht="15" customHeight="1">
      <c r="A124" t="str">
        <f t="shared" si="4"/>
        <v>01840000</v>
      </c>
      <c r="B124" s="102" t="s">
        <v>767</v>
      </c>
      <c r="C124" s="103">
        <v>5409677</v>
      </c>
      <c r="D124" s="123"/>
      <c r="F124" t="str">
        <f t="shared" si="6"/>
        <v>01840000</v>
      </c>
      <c r="G124" s="102" t="s">
        <v>767</v>
      </c>
      <c r="H124" s="103">
        <v>5149728</v>
      </c>
      <c r="I124"/>
      <c r="J124" s="1"/>
      <c r="K124" t="str">
        <f t="shared" si="5"/>
        <v>01840000</v>
      </c>
      <c r="L124" s="126" t="s">
        <v>767</v>
      </c>
      <c r="M124" s="103">
        <v>6027969</v>
      </c>
      <c r="N124" s="29"/>
      <c r="Q124" s="1"/>
      <c r="R124" s="1"/>
    </row>
    <row r="125" spans="1:18" ht="15" customHeight="1">
      <c r="A125" t="str">
        <f t="shared" si="4"/>
        <v>01850000</v>
      </c>
      <c r="B125" s="102" t="s">
        <v>768</v>
      </c>
      <c r="C125" s="103">
        <v>29485734.870000001</v>
      </c>
      <c r="D125" s="123"/>
      <c r="F125" t="str">
        <f t="shared" si="6"/>
        <v>01850000</v>
      </c>
      <c r="G125" s="122" t="s">
        <v>768</v>
      </c>
      <c r="H125" s="103">
        <v>32390832.460000001</v>
      </c>
      <c r="I125" s="1" t="s">
        <v>1270</v>
      </c>
      <c r="J125" s="1"/>
      <c r="K125" t="str">
        <f t="shared" si="5"/>
        <v>01850000</v>
      </c>
      <c r="L125" s="126" t="s">
        <v>768</v>
      </c>
      <c r="M125" s="103">
        <v>35050775.670000002</v>
      </c>
      <c r="N125" s="29"/>
      <c r="Q125" s="1"/>
      <c r="R125" s="1"/>
    </row>
    <row r="126" spans="1:18" ht="15" customHeight="1">
      <c r="A126" t="str">
        <f t="shared" si="4"/>
        <v>01860000</v>
      </c>
      <c r="B126" s="102" t="s">
        <v>769</v>
      </c>
      <c r="C126" s="103">
        <v>10957406</v>
      </c>
      <c r="D126" s="123"/>
      <c r="F126" t="str">
        <f t="shared" si="6"/>
        <v>01860000</v>
      </c>
      <c r="G126" s="122" t="s">
        <v>769</v>
      </c>
      <c r="H126" s="103">
        <v>11103865</v>
      </c>
      <c r="I126" s="1" t="s">
        <v>1270</v>
      </c>
      <c r="J126" s="1"/>
      <c r="K126" t="str">
        <f t="shared" si="5"/>
        <v>01860000</v>
      </c>
      <c r="L126" s="126" t="s">
        <v>769</v>
      </c>
      <c r="M126" s="103">
        <v>11554506</v>
      </c>
      <c r="N126" s="29"/>
      <c r="Q126" s="1"/>
      <c r="R126" s="1"/>
    </row>
    <row r="127" spans="1:18" ht="15" customHeight="1">
      <c r="A127" t="str">
        <f t="shared" si="4"/>
        <v>01870000</v>
      </c>
      <c r="B127" s="102" t="s">
        <v>770</v>
      </c>
      <c r="C127" s="103">
        <v>8727555.75</v>
      </c>
      <c r="D127" s="123"/>
      <c r="F127" t="str">
        <f t="shared" si="6"/>
        <v>01870000</v>
      </c>
      <c r="G127" s="102" t="s">
        <v>770</v>
      </c>
      <c r="H127" s="103">
        <v>9633350.7200000007</v>
      </c>
      <c r="I127"/>
      <c r="J127" s="1"/>
      <c r="K127" t="str">
        <f t="shared" si="5"/>
        <v>01870000</v>
      </c>
      <c r="L127" s="126" t="s">
        <v>770</v>
      </c>
      <c r="M127" s="103">
        <v>10067235.529999999</v>
      </c>
      <c r="N127" s="29"/>
      <c r="Q127" s="1"/>
      <c r="R127" s="1"/>
    </row>
    <row r="128" spans="1:18" ht="15" customHeight="1">
      <c r="A128" t="str">
        <f t="shared" si="4"/>
        <v>01890000</v>
      </c>
      <c r="B128" s="102" t="s">
        <v>771</v>
      </c>
      <c r="C128" s="103">
        <v>27826821.469999999</v>
      </c>
      <c r="D128" s="123"/>
      <c r="F128" t="str">
        <f t="shared" si="6"/>
        <v>01890000</v>
      </c>
      <c r="G128" s="102" t="s">
        <v>771</v>
      </c>
      <c r="H128" s="103">
        <v>29732073.620000001</v>
      </c>
      <c r="I128"/>
      <c r="J128" s="1"/>
      <c r="K128" t="str">
        <f t="shared" si="5"/>
        <v>01890000</v>
      </c>
      <c r="L128" s="126" t="s">
        <v>771</v>
      </c>
      <c r="M128" s="103">
        <v>31758157</v>
      </c>
      <c r="N128" s="29"/>
      <c r="Q128" s="1"/>
      <c r="R128" s="1"/>
    </row>
    <row r="129" spans="1:18" ht="15" customHeight="1">
      <c r="A129" t="str">
        <f t="shared" si="4"/>
        <v>01910000</v>
      </c>
      <c r="B129" s="102" t="s">
        <v>1007</v>
      </c>
      <c r="C129" s="103">
        <v>5547699</v>
      </c>
      <c r="D129" s="123"/>
      <c r="F129" t="str">
        <f t="shared" si="6"/>
        <v>01910000</v>
      </c>
      <c r="G129" s="102" t="s">
        <v>1007</v>
      </c>
      <c r="H129" s="103">
        <v>5303886</v>
      </c>
      <c r="I129"/>
      <c r="J129" s="1"/>
      <c r="K129" t="str">
        <f t="shared" si="5"/>
        <v>01910000</v>
      </c>
      <c r="L129" s="126" t="s">
        <v>1007</v>
      </c>
      <c r="M129" s="103">
        <v>5737897</v>
      </c>
      <c r="N129" s="29"/>
      <c r="Q129" s="1"/>
      <c r="R129" s="1"/>
    </row>
    <row r="130" spans="1:18" ht="15" customHeight="1">
      <c r="A130" t="str">
        <f t="shared" si="4"/>
        <v>01960000</v>
      </c>
      <c r="B130" s="102" t="s">
        <v>772</v>
      </c>
      <c r="C130" s="103">
        <v>752143</v>
      </c>
      <c r="D130" s="123"/>
      <c r="F130" t="str">
        <f t="shared" si="6"/>
        <v>01960000</v>
      </c>
      <c r="G130" s="102" t="s">
        <v>772</v>
      </c>
      <c r="H130" s="103">
        <v>739925</v>
      </c>
      <c r="I130"/>
      <c r="J130" s="1"/>
      <c r="K130" t="str">
        <f t="shared" si="5"/>
        <v>01960000</v>
      </c>
      <c r="L130" s="126" t="s">
        <v>772</v>
      </c>
      <c r="M130" s="103">
        <v>773891</v>
      </c>
      <c r="N130" s="29"/>
      <c r="Q130" s="1"/>
      <c r="R130" s="1"/>
    </row>
    <row r="131" spans="1:18" ht="15" customHeight="1">
      <c r="A131" t="str">
        <f t="shared" si="4"/>
        <v>01970000</v>
      </c>
      <c r="B131" s="102" t="s">
        <v>773</v>
      </c>
      <c r="C131" s="103">
        <v>14557960</v>
      </c>
      <c r="D131" s="123"/>
      <c r="F131" t="str">
        <f t="shared" si="6"/>
        <v>01970000</v>
      </c>
      <c r="G131" s="102" t="s">
        <v>773</v>
      </c>
      <c r="H131" s="103">
        <v>15057017</v>
      </c>
      <c r="I131"/>
      <c r="J131" s="1"/>
      <c r="K131" t="str">
        <f t="shared" si="5"/>
        <v>01970000</v>
      </c>
      <c r="L131" s="126" t="s">
        <v>773</v>
      </c>
      <c r="M131" s="103">
        <v>15359956.5</v>
      </c>
      <c r="N131" s="29"/>
      <c r="Q131" s="1"/>
      <c r="R131" s="1"/>
    </row>
    <row r="132" spans="1:18" ht="15" customHeight="1">
      <c r="A132" t="str">
        <f t="shared" si="4"/>
        <v>01980000</v>
      </c>
      <c r="B132" s="102" t="s">
        <v>774</v>
      </c>
      <c r="C132" s="103">
        <v>36870304.549999997</v>
      </c>
      <c r="D132" s="123"/>
      <c r="F132" t="str">
        <f t="shared" si="6"/>
        <v>01980000</v>
      </c>
      <c r="G132" s="122" t="s">
        <v>774</v>
      </c>
      <c r="H132" s="103">
        <v>39987606.390000001</v>
      </c>
      <c r="I132" s="1" t="s">
        <v>1270</v>
      </c>
      <c r="J132" s="1"/>
      <c r="K132" t="str">
        <f t="shared" si="5"/>
        <v>01980000</v>
      </c>
      <c r="L132" s="126" t="s">
        <v>774</v>
      </c>
      <c r="M132" s="103">
        <v>42746933.479999997</v>
      </c>
      <c r="N132" s="29"/>
      <c r="Q132" s="1"/>
      <c r="R132" s="1"/>
    </row>
    <row r="133" spans="1:18" ht="15" customHeight="1">
      <c r="A133" t="str">
        <f t="shared" ref="A133:A196" si="8">B133&amp;"0000"</f>
        <v>01990000</v>
      </c>
      <c r="B133" s="102" t="s">
        <v>775</v>
      </c>
      <c r="C133" s="103">
        <v>41460598.549999997</v>
      </c>
      <c r="D133" s="123"/>
      <c r="F133" t="str">
        <f t="shared" si="6"/>
        <v>01990000</v>
      </c>
      <c r="G133" s="102" t="s">
        <v>775</v>
      </c>
      <c r="H133" s="103">
        <v>42951828.590000004</v>
      </c>
      <c r="I133"/>
      <c r="J133" s="1"/>
      <c r="K133" t="str">
        <f t="shared" ref="K133:K196" si="9">L133&amp;"0000"</f>
        <v>01990000</v>
      </c>
      <c r="L133" s="126" t="s">
        <v>775</v>
      </c>
      <c r="M133" s="103">
        <v>43770181.159999996</v>
      </c>
      <c r="N133" s="29"/>
      <c r="Q133" s="1"/>
      <c r="R133" s="1"/>
    </row>
    <row r="134" spans="1:18" ht="15" customHeight="1">
      <c r="A134" t="str">
        <f t="shared" si="8"/>
        <v>02010000</v>
      </c>
      <c r="B134" s="102" t="s">
        <v>776</v>
      </c>
      <c r="C134" s="103">
        <v>77632756.789999992</v>
      </c>
      <c r="D134" s="123"/>
      <c r="F134" t="str">
        <f t="shared" si="6"/>
        <v>02010000</v>
      </c>
      <c r="G134" s="102" t="s">
        <v>776</v>
      </c>
      <c r="H134" s="103">
        <v>83816389</v>
      </c>
      <c r="I134"/>
      <c r="J134" s="1"/>
      <c r="K134" t="str">
        <f t="shared" si="9"/>
        <v>02010000</v>
      </c>
      <c r="L134" s="126" t="s">
        <v>776</v>
      </c>
      <c r="M134" s="103">
        <v>87458845</v>
      </c>
      <c r="N134" s="29"/>
      <c r="Q134" s="1"/>
      <c r="R134" s="1"/>
    </row>
    <row r="135" spans="1:18" ht="15" customHeight="1">
      <c r="A135" t="str">
        <f t="shared" si="8"/>
        <v>02040000</v>
      </c>
      <c r="B135" s="102" t="s">
        <v>777</v>
      </c>
      <c r="C135" s="103">
        <v>17075239.039999999</v>
      </c>
      <c r="D135" s="123"/>
      <c r="F135" t="str">
        <f t="shared" si="6"/>
        <v>02040000</v>
      </c>
      <c r="G135" s="102" t="s">
        <v>777</v>
      </c>
      <c r="H135" s="103">
        <v>18746020.27217</v>
      </c>
      <c r="I135"/>
      <c r="J135" s="1"/>
      <c r="K135" t="str">
        <f t="shared" si="9"/>
        <v>02040000</v>
      </c>
      <c r="L135" s="126" t="s">
        <v>777</v>
      </c>
      <c r="M135" s="103">
        <v>19647173.24924</v>
      </c>
      <c r="N135" s="29"/>
      <c r="Q135" s="1"/>
      <c r="R135" s="1"/>
    </row>
    <row r="136" spans="1:18" ht="15" customHeight="1">
      <c r="A136" t="str">
        <f t="shared" si="8"/>
        <v>02070000</v>
      </c>
      <c r="B136" s="102" t="s">
        <v>778</v>
      </c>
      <c r="C136" s="103">
        <v>101497172</v>
      </c>
      <c r="D136" s="123"/>
      <c r="F136" t="str">
        <f t="shared" si="6"/>
        <v>02070000</v>
      </c>
      <c r="G136" s="102" t="s">
        <v>778</v>
      </c>
      <c r="H136" s="103">
        <v>107332739</v>
      </c>
      <c r="I136"/>
      <c r="J136" s="1"/>
      <c r="K136" t="str">
        <f t="shared" si="9"/>
        <v>02070000</v>
      </c>
      <c r="L136" s="126" t="s">
        <v>778</v>
      </c>
      <c r="M136" s="103">
        <v>108370281</v>
      </c>
      <c r="N136" s="29"/>
      <c r="Q136" s="1"/>
      <c r="R136" s="1"/>
    </row>
    <row r="137" spans="1:18" ht="15" customHeight="1">
      <c r="A137" t="str">
        <f t="shared" si="8"/>
        <v>02080000</v>
      </c>
      <c r="B137" s="102" t="s">
        <v>779</v>
      </c>
      <c r="C137" s="103">
        <v>7276225</v>
      </c>
      <c r="D137" s="123"/>
      <c r="F137" t="str">
        <f t="shared" ref="F137:F201" si="10">G137&amp;"0000"</f>
        <v>02080000</v>
      </c>
      <c r="G137" s="102" t="s">
        <v>779</v>
      </c>
      <c r="H137" s="103">
        <v>7681653</v>
      </c>
      <c r="I137"/>
      <c r="J137" s="1"/>
      <c r="K137" t="str">
        <f t="shared" si="9"/>
        <v>02080000</v>
      </c>
      <c r="L137" s="126" t="s">
        <v>779</v>
      </c>
      <c r="M137" s="103">
        <v>7997151</v>
      </c>
      <c r="N137" s="29"/>
      <c r="Q137" s="1"/>
      <c r="R137" s="1"/>
    </row>
    <row r="138" spans="1:18" ht="15" customHeight="1">
      <c r="A138" t="str">
        <f t="shared" si="8"/>
        <v>02090000</v>
      </c>
      <c r="B138" s="102" t="s">
        <v>780</v>
      </c>
      <c r="C138" s="103">
        <v>8213202</v>
      </c>
      <c r="D138" s="123"/>
      <c r="F138" t="str">
        <f t="shared" si="10"/>
        <v>02090000</v>
      </c>
      <c r="G138" s="102" t="s">
        <v>780</v>
      </c>
      <c r="H138" s="103">
        <v>8545455.4499999993</v>
      </c>
      <c r="I138"/>
      <c r="J138" s="1"/>
      <c r="K138" t="str">
        <f t="shared" si="9"/>
        <v>02090000</v>
      </c>
      <c r="L138" s="126" t="s">
        <v>780</v>
      </c>
      <c r="M138" s="103">
        <v>8770139.629999999</v>
      </c>
      <c r="N138" s="29"/>
      <c r="Q138" s="1"/>
      <c r="R138" s="1"/>
    </row>
    <row r="139" spans="1:18" ht="15" customHeight="1">
      <c r="A139" t="str">
        <f t="shared" si="8"/>
        <v>02100000</v>
      </c>
      <c r="B139" s="102" t="s">
        <v>781</v>
      </c>
      <c r="C139" s="103">
        <v>16543203.870000001</v>
      </c>
      <c r="D139" s="123"/>
      <c r="F139" t="str">
        <f t="shared" si="10"/>
        <v>02100000</v>
      </c>
      <c r="G139" s="102" t="s">
        <v>781</v>
      </c>
      <c r="H139" s="103">
        <v>17253170</v>
      </c>
      <c r="I139"/>
      <c r="J139" s="1"/>
      <c r="K139" t="str">
        <f t="shared" si="9"/>
        <v>02100000</v>
      </c>
      <c r="L139" s="126" t="s">
        <v>781</v>
      </c>
      <c r="M139" s="103">
        <v>18520903</v>
      </c>
      <c r="N139" s="29"/>
      <c r="Q139" s="1"/>
      <c r="R139" s="1"/>
    </row>
    <row r="140" spans="1:18" ht="15" customHeight="1">
      <c r="A140" t="str">
        <f t="shared" si="8"/>
        <v>02110000</v>
      </c>
      <c r="B140" s="102" t="s">
        <v>782</v>
      </c>
      <c r="C140" s="103">
        <v>26858406</v>
      </c>
      <c r="D140" s="123"/>
      <c r="F140" t="str">
        <f t="shared" si="10"/>
        <v>02110000</v>
      </c>
      <c r="G140" s="102" t="s">
        <v>782</v>
      </c>
      <c r="H140" s="103">
        <v>29180607.91</v>
      </c>
      <c r="I140"/>
      <c r="J140" s="1"/>
      <c r="K140" t="str">
        <f t="shared" si="9"/>
        <v>02110000</v>
      </c>
      <c r="L140" s="126" t="s">
        <v>782</v>
      </c>
      <c r="M140" s="103">
        <v>30594975</v>
      </c>
      <c r="N140" s="29"/>
      <c r="Q140" s="1"/>
      <c r="R140" s="1"/>
    </row>
    <row r="141" spans="1:18" ht="15" customHeight="1">
      <c r="A141" t="str">
        <f t="shared" si="8"/>
        <v>02120000</v>
      </c>
      <c r="B141" s="102" t="s">
        <v>783</v>
      </c>
      <c r="C141" s="103">
        <v>24304325</v>
      </c>
      <c r="D141" s="123"/>
      <c r="F141" t="str">
        <f t="shared" si="10"/>
        <v>02120000</v>
      </c>
      <c r="G141" s="102" t="s">
        <v>783</v>
      </c>
      <c r="H141" s="103">
        <v>25789043</v>
      </c>
      <c r="I141"/>
      <c r="J141" s="1"/>
      <c r="K141" t="str">
        <f t="shared" si="9"/>
        <v>02120000</v>
      </c>
      <c r="L141" s="126" t="s">
        <v>783</v>
      </c>
      <c r="M141" s="103">
        <v>26997422</v>
      </c>
      <c r="N141" s="29"/>
      <c r="Q141" s="1"/>
      <c r="R141" s="1"/>
    </row>
    <row r="142" spans="1:18" ht="15" customHeight="1">
      <c r="A142" t="str">
        <f t="shared" si="8"/>
        <v>02130000</v>
      </c>
      <c r="B142" s="102" t="s">
        <v>784</v>
      </c>
      <c r="C142" s="103">
        <v>13441155.43</v>
      </c>
      <c r="D142" s="123"/>
      <c r="F142" t="str">
        <f t="shared" si="10"/>
        <v>02130000</v>
      </c>
      <c r="G142" s="102" t="s">
        <v>784</v>
      </c>
      <c r="H142" s="103">
        <v>13555976.73</v>
      </c>
      <c r="I142"/>
      <c r="J142" s="1"/>
      <c r="K142" t="str">
        <f t="shared" si="9"/>
        <v>02130000</v>
      </c>
      <c r="L142" s="126" t="s">
        <v>784</v>
      </c>
      <c r="M142" s="103">
        <v>13837637</v>
      </c>
      <c r="N142" s="29"/>
      <c r="Q142" s="1"/>
      <c r="R142" s="1"/>
    </row>
    <row r="143" spans="1:18" ht="15" customHeight="1">
      <c r="A143" t="str">
        <f t="shared" si="8"/>
        <v>02140000</v>
      </c>
      <c r="B143" s="122" t="s">
        <v>785</v>
      </c>
      <c r="C143" s="103">
        <v>12531201.120000001</v>
      </c>
      <c r="D143" s="1" t="s">
        <v>1247</v>
      </c>
      <c r="F143" t="str">
        <f t="shared" si="10"/>
        <v>02140000</v>
      </c>
      <c r="G143" s="102" t="s">
        <v>785</v>
      </c>
      <c r="H143" s="103">
        <v>12948901.109999999</v>
      </c>
      <c r="I143"/>
      <c r="J143" s="1"/>
      <c r="K143" t="str">
        <f t="shared" si="9"/>
        <v>02140000</v>
      </c>
      <c r="L143" s="126" t="s">
        <v>785</v>
      </c>
      <c r="M143" s="103">
        <v>12962849.029999999</v>
      </c>
      <c r="N143" s="29"/>
      <c r="Q143" s="1"/>
      <c r="R143" s="1"/>
    </row>
    <row r="144" spans="1:18" ht="15" customHeight="1">
      <c r="A144" t="str">
        <f t="shared" si="8"/>
        <v>02150000</v>
      </c>
      <c r="B144" s="102" t="s">
        <v>786</v>
      </c>
      <c r="C144" s="103">
        <v>3563556</v>
      </c>
      <c r="D144" s="123"/>
      <c r="F144" t="str">
        <f t="shared" si="10"/>
        <v>02150000</v>
      </c>
      <c r="G144" s="102" t="s">
        <v>786</v>
      </c>
      <c r="H144" s="103">
        <v>3116252</v>
      </c>
      <c r="I144"/>
      <c r="J144" s="1"/>
      <c r="K144" t="str">
        <f t="shared" si="9"/>
        <v>02150000</v>
      </c>
      <c r="L144" s="126" t="s">
        <v>786</v>
      </c>
      <c r="M144" s="103">
        <v>3371710.4799999995</v>
      </c>
      <c r="N144" s="29"/>
      <c r="Q144" s="1"/>
      <c r="R144" s="1"/>
    </row>
    <row r="145" spans="1:18" ht="15" customHeight="1">
      <c r="A145" t="str">
        <f t="shared" si="8"/>
        <v>02170000</v>
      </c>
      <c r="B145" s="102" t="s">
        <v>787</v>
      </c>
      <c r="C145" s="103">
        <v>17743086.509999998</v>
      </c>
      <c r="D145" s="123"/>
      <c r="F145" t="str">
        <f t="shared" si="10"/>
        <v>02170000</v>
      </c>
      <c r="G145" s="102" t="s">
        <v>787</v>
      </c>
      <c r="H145" s="103">
        <v>18409091.75</v>
      </c>
      <c r="I145"/>
      <c r="J145" s="1"/>
      <c r="K145" t="str">
        <f t="shared" si="9"/>
        <v>02170000</v>
      </c>
      <c r="L145" s="126" t="s">
        <v>787</v>
      </c>
      <c r="M145" s="103">
        <v>19225975.149999999</v>
      </c>
      <c r="N145" s="29"/>
      <c r="Q145" s="1"/>
      <c r="R145" s="1"/>
    </row>
    <row r="146" spans="1:18" ht="15" customHeight="1">
      <c r="A146" t="str">
        <f t="shared" si="8"/>
        <v>02180000</v>
      </c>
      <c r="B146" s="102" t="s">
        <v>788</v>
      </c>
      <c r="C146" s="103">
        <v>15880112.82</v>
      </c>
      <c r="D146" s="123"/>
      <c r="F146" t="str">
        <f t="shared" si="10"/>
        <v>02180000</v>
      </c>
      <c r="G146" s="102" t="s">
        <v>788</v>
      </c>
      <c r="H146" s="103">
        <v>16277968.440000001</v>
      </c>
      <c r="I146"/>
      <c r="J146" s="1"/>
      <c r="K146" t="str">
        <f t="shared" si="9"/>
        <v>02180000</v>
      </c>
      <c r="L146" s="126" t="s">
        <v>788</v>
      </c>
      <c r="M146" s="103">
        <v>17993892.559999999</v>
      </c>
      <c r="N146" s="29"/>
      <c r="Q146" s="1"/>
      <c r="R146" s="1"/>
    </row>
    <row r="147" spans="1:18" ht="15" customHeight="1">
      <c r="A147" t="str">
        <f t="shared" si="8"/>
        <v>02190000</v>
      </c>
      <c r="B147" s="102" t="s">
        <v>789</v>
      </c>
      <c r="C147" s="103">
        <v>14816123.899999999</v>
      </c>
      <c r="D147" s="123"/>
      <c r="F147" t="str">
        <f t="shared" si="10"/>
        <v>02190000</v>
      </c>
      <c r="G147" s="102" t="s">
        <v>789</v>
      </c>
      <c r="H147" s="103">
        <v>15813410.449999999</v>
      </c>
      <c r="I147"/>
      <c r="J147" s="1"/>
      <c r="K147" t="str">
        <f t="shared" si="9"/>
        <v>02190000</v>
      </c>
      <c r="L147" s="126" t="s">
        <v>789</v>
      </c>
      <c r="M147" s="103">
        <v>16394822.609999999</v>
      </c>
      <c r="N147" s="29"/>
      <c r="Q147" s="1"/>
      <c r="R147" s="1"/>
    </row>
    <row r="148" spans="1:18" ht="15" customHeight="1">
      <c r="A148" t="str">
        <f t="shared" si="8"/>
        <v>02200000</v>
      </c>
      <c r="B148" s="102" t="s">
        <v>790</v>
      </c>
      <c r="C148" s="103">
        <v>25521233.009999998</v>
      </c>
      <c r="D148" s="123"/>
      <c r="F148" t="str">
        <f t="shared" si="10"/>
        <v>02200000</v>
      </c>
      <c r="G148" s="102" t="s">
        <v>790</v>
      </c>
      <c r="H148" s="103">
        <v>27715898.300000001</v>
      </c>
      <c r="I148"/>
      <c r="J148" s="1"/>
      <c r="K148" t="str">
        <f t="shared" si="9"/>
        <v>02200000</v>
      </c>
      <c r="L148" s="126" t="s">
        <v>790</v>
      </c>
      <c r="M148" s="103">
        <v>28732312.490000002</v>
      </c>
      <c r="N148" s="29"/>
      <c r="Q148" s="1"/>
      <c r="R148" s="1"/>
    </row>
    <row r="149" spans="1:18" ht="15" customHeight="1">
      <c r="A149" t="str">
        <f t="shared" si="8"/>
        <v>02210000</v>
      </c>
      <c r="B149" s="102" t="s">
        <v>1016</v>
      </c>
      <c r="C149" s="103">
        <v>4346288.16</v>
      </c>
      <c r="D149" s="123"/>
      <c r="F149" t="str">
        <f t="shared" si="10"/>
        <v>02210000</v>
      </c>
      <c r="G149" s="102" t="s">
        <v>1016</v>
      </c>
      <c r="H149" s="103">
        <v>4660097</v>
      </c>
      <c r="I149"/>
      <c r="J149" s="1"/>
      <c r="K149" t="str">
        <f t="shared" si="9"/>
        <v>02210000</v>
      </c>
      <c r="L149" s="126" t="s">
        <v>1016</v>
      </c>
      <c r="M149" s="103">
        <v>4818228</v>
      </c>
      <c r="N149" s="29"/>
      <c r="Q149" s="1"/>
      <c r="R149" s="1"/>
    </row>
    <row r="150" spans="1:18" ht="15" customHeight="1">
      <c r="A150" t="str">
        <f t="shared" si="8"/>
        <v>02230000</v>
      </c>
      <c r="B150" s="102" t="s">
        <v>791</v>
      </c>
      <c r="C150" s="103">
        <v>2942448</v>
      </c>
      <c r="D150" s="123"/>
      <c r="F150" t="str">
        <f t="shared" si="10"/>
        <v>02230000</v>
      </c>
      <c r="G150" s="102" t="s">
        <v>791</v>
      </c>
      <c r="H150" s="103">
        <v>3254016</v>
      </c>
      <c r="I150"/>
      <c r="J150" s="1"/>
      <c r="K150" t="str">
        <f t="shared" si="9"/>
        <v>02230000</v>
      </c>
      <c r="L150" s="126" t="s">
        <v>791</v>
      </c>
      <c r="M150" s="103">
        <v>3329156</v>
      </c>
      <c r="N150" s="29"/>
      <c r="Q150" s="1"/>
      <c r="R150" s="1"/>
    </row>
    <row r="151" spans="1:18" ht="15" customHeight="1">
      <c r="A151" t="str">
        <f t="shared" si="8"/>
        <v>02240000</v>
      </c>
      <c r="B151" s="102" t="s">
        <v>792</v>
      </c>
      <c r="C151" s="103">
        <v>2173179</v>
      </c>
      <c r="D151" s="123"/>
      <c r="F151" t="str">
        <f t="shared" si="10"/>
        <v>02240000</v>
      </c>
      <c r="G151" s="102" t="s">
        <v>792</v>
      </c>
      <c r="H151" s="103">
        <v>2134533</v>
      </c>
      <c r="I151"/>
      <c r="J151" s="1"/>
      <c r="K151" t="str">
        <f t="shared" si="9"/>
        <v>02240000</v>
      </c>
      <c r="L151" s="126" t="s">
        <v>792</v>
      </c>
      <c r="M151" s="103">
        <v>2298072.17</v>
      </c>
      <c r="N151" s="29"/>
      <c r="Q151" s="1"/>
      <c r="R151" s="1"/>
    </row>
    <row r="152" spans="1:18" ht="15" customHeight="1">
      <c r="A152" t="str">
        <f t="shared" si="8"/>
        <v>02260000</v>
      </c>
      <c r="B152" s="102" t="s">
        <v>793</v>
      </c>
      <c r="C152" s="103">
        <v>8657526.3399999999</v>
      </c>
      <c r="D152" s="123"/>
      <c r="F152" t="str">
        <f t="shared" si="10"/>
        <v>02260000</v>
      </c>
      <c r="G152" s="102" t="s">
        <v>793</v>
      </c>
      <c r="H152" s="103">
        <v>10321875.860000001</v>
      </c>
      <c r="I152"/>
      <c r="J152" s="1"/>
      <c r="K152" t="str">
        <f t="shared" si="9"/>
        <v>02260000</v>
      </c>
      <c r="L152" s="126" t="s">
        <v>793</v>
      </c>
      <c r="M152" s="103">
        <v>10326132.85</v>
      </c>
      <c r="N152" s="29"/>
      <c r="Q152" s="1"/>
      <c r="R152" s="1"/>
    </row>
    <row r="153" spans="1:18" ht="15" customHeight="1">
      <c r="A153" t="str">
        <f t="shared" si="8"/>
        <v>02270000</v>
      </c>
      <c r="B153" s="102" t="s">
        <v>794</v>
      </c>
      <c r="C153" s="103">
        <v>8072412.8499999996</v>
      </c>
      <c r="D153" s="123"/>
      <c r="F153" t="str">
        <f t="shared" si="10"/>
        <v>02270000</v>
      </c>
      <c r="G153" s="102" t="s">
        <v>794</v>
      </c>
      <c r="H153" s="103">
        <v>7497283.790000001</v>
      </c>
      <c r="I153"/>
      <c r="J153" s="1"/>
      <c r="K153" t="str">
        <f t="shared" si="9"/>
        <v>02270000</v>
      </c>
      <c r="L153" s="126" t="s">
        <v>794</v>
      </c>
      <c r="M153" s="103">
        <v>7843514</v>
      </c>
      <c r="N153" s="29"/>
      <c r="Q153" s="1"/>
      <c r="R153" s="1"/>
    </row>
    <row r="154" spans="1:18" ht="15" customHeight="1">
      <c r="A154" t="str">
        <f t="shared" si="8"/>
        <v>02290000</v>
      </c>
      <c r="B154" s="102" t="s">
        <v>1008</v>
      </c>
      <c r="C154" s="103">
        <v>39624748.259999998</v>
      </c>
      <c r="D154" s="123"/>
      <c r="F154" t="str">
        <f t="shared" si="10"/>
        <v>02290000</v>
      </c>
      <c r="G154" s="102" t="s">
        <v>1008</v>
      </c>
      <c r="H154" s="103">
        <v>38829148.259999998</v>
      </c>
      <c r="I154"/>
      <c r="J154" s="1"/>
      <c r="K154" t="str">
        <f t="shared" si="9"/>
        <v>02290000</v>
      </c>
      <c r="L154" s="126" t="s">
        <v>1008</v>
      </c>
      <c r="M154" s="103">
        <v>42866585.530000001</v>
      </c>
      <c r="N154" s="29"/>
      <c r="Q154" s="1"/>
      <c r="R154" s="1"/>
    </row>
    <row r="155" spans="1:18" ht="15" customHeight="1">
      <c r="A155" t="str">
        <f t="shared" si="8"/>
        <v>02300000</v>
      </c>
      <c r="B155" s="102" t="s">
        <v>795</v>
      </c>
      <c r="C155" s="103">
        <v>781357</v>
      </c>
      <c r="D155" s="123"/>
      <c r="F155" t="str">
        <f t="shared" si="10"/>
        <v>02300000</v>
      </c>
      <c r="G155" s="102" t="s">
        <v>795</v>
      </c>
      <c r="H155" s="103">
        <v>803027</v>
      </c>
      <c r="I155"/>
      <c r="J155" s="1"/>
      <c r="K155" t="str">
        <f t="shared" si="9"/>
        <v>02300000</v>
      </c>
      <c r="L155" s="126" t="s">
        <v>795</v>
      </c>
      <c r="M155" s="103">
        <v>868722</v>
      </c>
      <c r="N155" s="29"/>
      <c r="Q155" s="1"/>
      <c r="R155" s="1"/>
    </row>
    <row r="156" spans="1:18" ht="15" customHeight="1">
      <c r="A156" t="str">
        <f t="shared" si="8"/>
        <v>02310000</v>
      </c>
      <c r="B156" s="102" t="s">
        <v>796</v>
      </c>
      <c r="C156" s="103">
        <v>15547591.52</v>
      </c>
      <c r="D156" s="123"/>
      <c r="F156" t="str">
        <f t="shared" si="10"/>
        <v>02310000</v>
      </c>
      <c r="G156" s="102" t="s">
        <v>796</v>
      </c>
      <c r="H156" s="103">
        <v>16730422.17</v>
      </c>
      <c r="I156"/>
      <c r="J156" s="1"/>
      <c r="K156" t="str">
        <f t="shared" si="9"/>
        <v>02310000</v>
      </c>
      <c r="L156" s="126" t="s">
        <v>796</v>
      </c>
      <c r="M156" s="103">
        <v>17538124.190000001</v>
      </c>
      <c r="N156" s="29"/>
      <c r="Q156" s="1"/>
      <c r="R156" s="1"/>
    </row>
    <row r="157" spans="1:18" ht="15" customHeight="1">
      <c r="A157" t="str">
        <f t="shared" si="8"/>
        <v>02340000</v>
      </c>
      <c r="B157" s="102" t="s">
        <v>797</v>
      </c>
      <c r="C157" s="103">
        <v>642495</v>
      </c>
      <c r="D157" s="123"/>
      <c r="F157" t="str">
        <f t="shared" si="10"/>
        <v>02340000</v>
      </c>
      <c r="G157" s="102" t="s">
        <v>797</v>
      </c>
      <c r="H157" s="103">
        <v>656908</v>
      </c>
      <c r="I157"/>
      <c r="J157" s="1"/>
      <c r="K157" t="str">
        <f t="shared" si="9"/>
        <v>02340000</v>
      </c>
      <c r="L157" s="126" t="s">
        <v>797</v>
      </c>
      <c r="M157" s="103">
        <v>710393</v>
      </c>
      <c r="N157" s="29"/>
      <c r="Q157" s="1"/>
      <c r="R157" s="1"/>
    </row>
    <row r="158" spans="1:18" ht="15" customHeight="1">
      <c r="A158" t="str">
        <f t="shared" si="8"/>
        <v>02360000</v>
      </c>
      <c r="B158" s="102" t="s">
        <v>798</v>
      </c>
      <c r="C158" s="103">
        <v>32608948</v>
      </c>
      <c r="D158" s="123"/>
      <c r="F158" t="str">
        <f t="shared" si="10"/>
        <v>02360000</v>
      </c>
      <c r="G158" s="102" t="s">
        <v>798</v>
      </c>
      <c r="H158" s="103">
        <v>35048956</v>
      </c>
      <c r="I158"/>
      <c r="J158" s="1"/>
      <c r="K158" t="str">
        <f t="shared" si="9"/>
        <v>02360000</v>
      </c>
      <c r="L158" s="126" t="s">
        <v>798</v>
      </c>
      <c r="M158" s="103">
        <v>37046971</v>
      </c>
      <c r="N158" s="29"/>
      <c r="Q158" s="1"/>
      <c r="R158" s="1"/>
    </row>
    <row r="159" spans="1:18" ht="15" customHeight="1">
      <c r="A159" t="str">
        <f t="shared" si="8"/>
        <v>02380000</v>
      </c>
      <c r="B159" s="102" t="s">
        <v>799</v>
      </c>
      <c r="C159" s="103">
        <v>3675171</v>
      </c>
      <c r="D159" s="123"/>
      <c r="F159" t="str">
        <f t="shared" si="10"/>
        <v>02380000</v>
      </c>
      <c r="G159" s="102" t="s">
        <v>799</v>
      </c>
      <c r="H159" s="103">
        <v>4105980.88</v>
      </c>
      <c r="I159"/>
      <c r="J159" s="1"/>
      <c r="K159" t="str">
        <f t="shared" si="9"/>
        <v>02380000</v>
      </c>
      <c r="L159" s="126" t="s">
        <v>799</v>
      </c>
      <c r="M159" s="103">
        <v>4537250</v>
      </c>
      <c r="N159" s="29"/>
      <c r="Q159" s="1"/>
      <c r="R159" s="1"/>
    </row>
    <row r="160" spans="1:18" ht="15" customHeight="1">
      <c r="A160" t="str">
        <f t="shared" si="8"/>
        <v>02390000</v>
      </c>
      <c r="B160" s="102" t="s">
        <v>800</v>
      </c>
      <c r="C160" s="103">
        <v>49018424.299999997</v>
      </c>
      <c r="D160" s="123"/>
      <c r="F160" t="str">
        <f t="shared" si="10"/>
        <v>02390000</v>
      </c>
      <c r="G160" s="102" t="s">
        <v>800</v>
      </c>
      <c r="H160" s="103">
        <v>50816074.18</v>
      </c>
      <c r="I160"/>
      <c r="J160" s="1"/>
      <c r="K160" t="str">
        <f t="shared" si="9"/>
        <v>02390000</v>
      </c>
      <c r="L160" s="126" t="s">
        <v>800</v>
      </c>
      <c r="M160" s="103">
        <v>52247428.219999991</v>
      </c>
      <c r="N160" s="29"/>
      <c r="Q160" s="1"/>
      <c r="R160" s="1"/>
    </row>
    <row r="161" spans="1:18" ht="15" customHeight="1">
      <c r="A161" t="str">
        <f t="shared" si="8"/>
        <v>02400000</v>
      </c>
      <c r="B161" s="102" t="s">
        <v>1236</v>
      </c>
      <c r="C161" s="103">
        <v>1555935.9100000001</v>
      </c>
      <c r="D161" s="123"/>
      <c r="F161" t="str">
        <f t="shared" ref="F161" si="11">G161&amp;"0000"</f>
        <v>02400000</v>
      </c>
      <c r="G161" s="122" t="s">
        <v>1236</v>
      </c>
      <c r="H161" s="103">
        <v>1583862.88</v>
      </c>
      <c r="I161" s="1" t="s">
        <v>1270</v>
      </c>
      <c r="J161" s="1"/>
      <c r="K161" t="str">
        <f t="shared" si="9"/>
        <v>02400000</v>
      </c>
      <c r="L161" s="126" t="s">
        <v>1236</v>
      </c>
      <c r="M161" s="103">
        <v>1708675</v>
      </c>
      <c r="N161" s="29"/>
      <c r="Q161" s="1"/>
      <c r="R161" s="1"/>
    </row>
    <row r="162" spans="1:18" ht="15" customHeight="1">
      <c r="A162" t="str">
        <f t="shared" si="8"/>
        <v>02420000</v>
      </c>
      <c r="B162" s="122" t="s">
        <v>801</v>
      </c>
      <c r="C162" s="115">
        <v>2483583.12</v>
      </c>
      <c r="D162" s="1" t="s">
        <v>1247</v>
      </c>
      <c r="F162" t="str">
        <f t="shared" si="10"/>
        <v>02420000</v>
      </c>
      <c r="G162" s="122" t="s">
        <v>801</v>
      </c>
      <c r="H162" s="115">
        <v>3028487.7500000005</v>
      </c>
      <c r="I162" s="1" t="s">
        <v>1270</v>
      </c>
      <c r="J162" s="1"/>
      <c r="K162" t="str">
        <f t="shared" si="9"/>
        <v>02420000</v>
      </c>
      <c r="L162" s="126" t="s">
        <v>801</v>
      </c>
      <c r="M162" s="103">
        <v>3087192.6300000004</v>
      </c>
      <c r="N162" s="29"/>
      <c r="Q162" s="1"/>
      <c r="R162" s="1"/>
    </row>
    <row r="163" spans="1:18" ht="15" customHeight="1">
      <c r="A163" t="str">
        <f t="shared" si="8"/>
        <v>02430000</v>
      </c>
      <c r="B163" s="102" t="s">
        <v>802</v>
      </c>
      <c r="C163" s="103">
        <v>63659451.68</v>
      </c>
      <c r="D163" s="123"/>
      <c r="F163" t="str">
        <f t="shared" si="10"/>
        <v>02430000</v>
      </c>
      <c r="G163" s="102" t="s">
        <v>802</v>
      </c>
      <c r="H163" s="103">
        <v>64608681.560000002</v>
      </c>
      <c r="I163"/>
      <c r="J163" s="1"/>
      <c r="K163" t="str">
        <f t="shared" si="9"/>
        <v>02430000</v>
      </c>
      <c r="L163" s="126" t="s">
        <v>802</v>
      </c>
      <c r="M163" s="103">
        <v>68903098.969999999</v>
      </c>
      <c r="N163" s="29"/>
      <c r="Q163" s="1"/>
      <c r="R163" s="1"/>
    </row>
    <row r="164" spans="1:18" ht="15" customHeight="1">
      <c r="A164" t="str">
        <f t="shared" si="8"/>
        <v>02440000</v>
      </c>
      <c r="B164" s="102" t="s">
        <v>803</v>
      </c>
      <c r="C164" s="103">
        <v>19056171.350000001</v>
      </c>
      <c r="D164" s="123"/>
      <c r="F164" t="str">
        <f t="shared" si="10"/>
        <v>02440000</v>
      </c>
      <c r="G164" s="122" t="s">
        <v>803</v>
      </c>
      <c r="H164" s="103">
        <v>21614509.82</v>
      </c>
      <c r="I164" s="1" t="s">
        <v>1270</v>
      </c>
      <c r="J164" s="1"/>
      <c r="K164" t="str">
        <f t="shared" si="9"/>
        <v>02440000</v>
      </c>
      <c r="L164" s="126" t="s">
        <v>803</v>
      </c>
      <c r="M164" s="103">
        <v>22257995.810000002</v>
      </c>
      <c r="N164" s="29"/>
      <c r="Q164" s="1"/>
      <c r="R164" s="1"/>
    </row>
    <row r="165" spans="1:18" ht="15" customHeight="1">
      <c r="A165" t="str">
        <f t="shared" si="8"/>
        <v>02460000</v>
      </c>
      <c r="B165" s="102" t="s">
        <v>804</v>
      </c>
      <c r="C165" s="103">
        <v>26347309</v>
      </c>
      <c r="D165" s="123"/>
      <c r="F165" t="str">
        <f t="shared" si="10"/>
        <v>02460000</v>
      </c>
      <c r="G165" s="102" t="s">
        <v>804</v>
      </c>
      <c r="H165" s="103">
        <v>27192016.490000002</v>
      </c>
      <c r="I165"/>
      <c r="J165" s="1"/>
      <c r="K165" t="str">
        <f t="shared" si="9"/>
        <v>02460000</v>
      </c>
      <c r="L165" s="126" t="s">
        <v>804</v>
      </c>
      <c r="M165" s="103">
        <v>28086322.420000002</v>
      </c>
      <c r="N165" s="29"/>
      <c r="Q165" s="1"/>
      <c r="R165" s="1"/>
    </row>
    <row r="166" spans="1:18" ht="15" customHeight="1">
      <c r="A166" t="str">
        <f t="shared" si="8"/>
        <v>02480000</v>
      </c>
      <c r="B166" s="102" t="s">
        <v>805</v>
      </c>
      <c r="C166" s="103">
        <v>49933011.560000002</v>
      </c>
      <c r="D166" s="123"/>
      <c r="F166" t="str">
        <f t="shared" si="10"/>
        <v>02480000</v>
      </c>
      <c r="G166" s="102" t="s">
        <v>805</v>
      </c>
      <c r="H166" s="103">
        <v>55428884.969999999</v>
      </c>
      <c r="I166"/>
      <c r="J166" s="1"/>
      <c r="K166" t="str">
        <f t="shared" si="9"/>
        <v>02480000</v>
      </c>
      <c r="L166" s="126" t="s">
        <v>805</v>
      </c>
      <c r="M166" s="103">
        <v>56746877.140000008</v>
      </c>
      <c r="N166" s="29"/>
      <c r="Q166" s="1"/>
      <c r="R166" s="1"/>
    </row>
    <row r="167" spans="1:18" ht="15" customHeight="1">
      <c r="A167" t="str">
        <f t="shared" si="8"/>
        <v>02490000</v>
      </c>
      <c r="B167" s="102" t="s">
        <v>806</v>
      </c>
      <c r="C167" s="103">
        <v>1733715.51</v>
      </c>
      <c r="D167" s="123"/>
      <c r="F167" t="str">
        <f t="shared" si="10"/>
        <v>02490000</v>
      </c>
      <c r="G167" s="102" t="s">
        <v>806</v>
      </c>
      <c r="H167" s="103">
        <v>1645917.9500000002</v>
      </c>
      <c r="I167"/>
      <c r="J167" s="1"/>
      <c r="K167" t="str">
        <f t="shared" si="9"/>
        <v>02490000</v>
      </c>
      <c r="L167" s="126" t="s">
        <v>806</v>
      </c>
      <c r="M167" s="103">
        <v>1379259.08</v>
      </c>
      <c r="N167" s="29"/>
      <c r="Q167" s="1"/>
      <c r="R167" s="1"/>
    </row>
    <row r="168" spans="1:18" ht="15" customHeight="1">
      <c r="A168" t="str">
        <f t="shared" si="8"/>
        <v>02500000</v>
      </c>
      <c r="B168" s="102" t="s">
        <v>807</v>
      </c>
      <c r="C168" s="103">
        <v>3589699</v>
      </c>
      <c r="D168" s="123"/>
      <c r="F168" t="str">
        <f t="shared" si="10"/>
        <v>02500000</v>
      </c>
      <c r="G168" s="102" t="s">
        <v>807</v>
      </c>
      <c r="H168" s="103">
        <v>3538378</v>
      </c>
      <c r="I168"/>
      <c r="J168" s="1"/>
      <c r="K168" t="str">
        <f t="shared" si="9"/>
        <v>02500000</v>
      </c>
      <c r="L168" s="126" t="s">
        <v>807</v>
      </c>
      <c r="M168" s="103">
        <v>3784268</v>
      </c>
      <c r="N168" s="29"/>
      <c r="Q168" s="1"/>
      <c r="R168" s="1"/>
    </row>
    <row r="169" spans="1:18" ht="15" customHeight="1">
      <c r="A169" t="str">
        <f t="shared" si="8"/>
        <v>02510000</v>
      </c>
      <c r="B169" s="102" t="s">
        <v>808</v>
      </c>
      <c r="C169" s="103">
        <v>14218570.030000001</v>
      </c>
      <c r="D169" s="123"/>
      <c r="F169" t="str">
        <f t="shared" si="10"/>
        <v>02510000</v>
      </c>
      <c r="G169" s="102" t="s">
        <v>808</v>
      </c>
      <c r="H169" s="103">
        <v>15738606.25</v>
      </c>
      <c r="I169"/>
      <c r="J169" s="1"/>
      <c r="K169" t="str">
        <f t="shared" si="9"/>
        <v>02510000</v>
      </c>
      <c r="L169" s="126" t="s">
        <v>808</v>
      </c>
      <c r="M169" s="103">
        <v>16459389.15</v>
      </c>
      <c r="N169" s="29"/>
      <c r="Q169" s="1"/>
      <c r="R169" s="1"/>
    </row>
    <row r="170" spans="1:18" ht="15" customHeight="1">
      <c r="A170" t="str">
        <f t="shared" si="8"/>
        <v>02520000</v>
      </c>
      <c r="B170" s="102" t="s">
        <v>809</v>
      </c>
      <c r="C170" s="103">
        <v>7278295</v>
      </c>
      <c r="D170" s="123"/>
      <c r="F170" t="str">
        <f t="shared" si="10"/>
        <v>02520000</v>
      </c>
      <c r="G170" s="102" t="s">
        <v>809</v>
      </c>
      <c r="H170" s="103">
        <v>7628723</v>
      </c>
      <c r="I170"/>
      <c r="J170" s="1"/>
      <c r="K170" t="str">
        <f t="shared" si="9"/>
        <v>02520000</v>
      </c>
      <c r="L170" s="126" t="s">
        <v>809</v>
      </c>
      <c r="M170" s="103">
        <v>7561403</v>
      </c>
      <c r="N170" s="29"/>
      <c r="Q170" s="1"/>
      <c r="R170" s="1"/>
    </row>
    <row r="171" spans="1:18" ht="15" customHeight="1">
      <c r="A171" t="str">
        <f t="shared" si="8"/>
        <v>02530000</v>
      </c>
      <c r="B171" s="102" t="s">
        <v>810</v>
      </c>
      <c r="C171" s="103">
        <v>411864.6</v>
      </c>
      <c r="D171" s="123"/>
      <c r="F171" t="str">
        <f t="shared" si="10"/>
        <v>02530000</v>
      </c>
      <c r="G171" s="102" t="s">
        <v>810</v>
      </c>
      <c r="H171" s="103">
        <v>630914.47</v>
      </c>
      <c r="I171"/>
      <c r="J171" s="1"/>
      <c r="K171" t="str">
        <f t="shared" si="9"/>
        <v>02530000</v>
      </c>
      <c r="L171" s="126" t="s">
        <v>810</v>
      </c>
      <c r="M171" s="103">
        <v>595616.58000000007</v>
      </c>
      <c r="N171" s="29"/>
      <c r="Q171" s="1"/>
      <c r="R171" s="1"/>
    </row>
    <row r="172" spans="1:18" ht="15" customHeight="1">
      <c r="A172" t="str">
        <f t="shared" si="8"/>
        <v>02580000</v>
      </c>
      <c r="B172" s="102" t="s">
        <v>811</v>
      </c>
      <c r="C172" s="103">
        <v>30700080.589999996</v>
      </c>
      <c r="D172" s="123"/>
      <c r="F172" t="str">
        <f t="shared" si="10"/>
        <v>02580000</v>
      </c>
      <c r="G172" s="102" t="s">
        <v>811</v>
      </c>
      <c r="H172" s="103">
        <v>33105442</v>
      </c>
      <c r="I172"/>
      <c r="J172" s="1"/>
      <c r="K172" t="str">
        <f t="shared" si="9"/>
        <v>02580000</v>
      </c>
      <c r="L172" s="126" t="s">
        <v>811</v>
      </c>
      <c r="M172" s="103">
        <v>30939468.409999996</v>
      </c>
      <c r="N172" s="29"/>
      <c r="Q172" s="1"/>
      <c r="R172" s="1"/>
    </row>
    <row r="173" spans="1:18" ht="15" customHeight="1">
      <c r="A173" t="str">
        <f t="shared" si="8"/>
        <v>02610000</v>
      </c>
      <c r="B173" s="102" t="s">
        <v>812</v>
      </c>
      <c r="C173" s="103">
        <v>16567133</v>
      </c>
      <c r="D173" s="123"/>
      <c r="F173" t="str">
        <f t="shared" si="10"/>
        <v>02610000</v>
      </c>
      <c r="G173" s="102" t="s">
        <v>812</v>
      </c>
      <c r="H173" s="103">
        <v>16045473</v>
      </c>
      <c r="I173"/>
      <c r="J173" s="1"/>
      <c r="K173" t="str">
        <f t="shared" si="9"/>
        <v>02610000</v>
      </c>
      <c r="L173" s="126" t="s">
        <v>812</v>
      </c>
      <c r="M173" s="103">
        <v>17662639</v>
      </c>
      <c r="N173" s="29"/>
      <c r="Q173" s="1"/>
      <c r="R173" s="1"/>
    </row>
    <row r="174" spans="1:18" ht="15" customHeight="1">
      <c r="A174" t="str">
        <f t="shared" si="8"/>
        <v>02620000</v>
      </c>
      <c r="B174" s="102" t="s">
        <v>813</v>
      </c>
      <c r="C174" s="103">
        <v>16703126.820000002</v>
      </c>
      <c r="D174" s="123"/>
      <c r="F174" t="str">
        <f t="shared" si="10"/>
        <v>02620000</v>
      </c>
      <c r="G174" s="102" t="s">
        <v>813</v>
      </c>
      <c r="H174" s="103">
        <v>16387120.91</v>
      </c>
      <c r="I174"/>
      <c r="J174" s="1"/>
      <c r="K174" t="str">
        <f t="shared" si="9"/>
        <v>02620000</v>
      </c>
      <c r="L174" s="126" t="s">
        <v>813</v>
      </c>
      <c r="M174" s="103">
        <v>15562727.669999998</v>
      </c>
      <c r="N174" s="29"/>
      <c r="Q174" s="1"/>
      <c r="R174" s="1"/>
    </row>
    <row r="175" spans="1:18" ht="15" customHeight="1">
      <c r="A175" t="str">
        <f t="shared" si="8"/>
        <v>02630000</v>
      </c>
      <c r="B175" s="102" t="s">
        <v>814</v>
      </c>
      <c r="C175" s="103">
        <v>358543</v>
      </c>
      <c r="D175" s="123"/>
      <c r="F175" t="str">
        <f t="shared" si="10"/>
        <v>02630000</v>
      </c>
      <c r="G175" s="102" t="s">
        <v>814</v>
      </c>
      <c r="H175" s="103">
        <v>348351.56</v>
      </c>
      <c r="I175"/>
      <c r="J175" s="1"/>
      <c r="K175" t="str">
        <f t="shared" si="9"/>
        <v>02630000</v>
      </c>
      <c r="L175" s="126" t="s">
        <v>814</v>
      </c>
      <c r="M175" s="103">
        <v>379718.52</v>
      </c>
      <c r="N175" s="29"/>
      <c r="Q175" s="1"/>
      <c r="R175" s="1"/>
    </row>
    <row r="176" spans="1:18" ht="15" customHeight="1">
      <c r="A176" t="str">
        <f t="shared" si="8"/>
        <v>02640000</v>
      </c>
      <c r="B176" s="102" t="s">
        <v>815</v>
      </c>
      <c r="C176" s="103">
        <v>22018561</v>
      </c>
      <c r="D176" s="123"/>
      <c r="F176" t="str">
        <f t="shared" si="10"/>
        <v>02640000</v>
      </c>
      <c r="G176" s="102" t="s">
        <v>815</v>
      </c>
      <c r="H176" s="103">
        <v>23864021.25</v>
      </c>
      <c r="I176"/>
      <c r="J176" s="1"/>
      <c r="K176" t="str">
        <f t="shared" si="9"/>
        <v>02640000</v>
      </c>
      <c r="L176" s="126" t="s">
        <v>815</v>
      </c>
      <c r="M176" s="103">
        <v>24159554.560000002</v>
      </c>
      <c r="N176" s="29"/>
      <c r="Q176" s="1"/>
      <c r="R176" s="1"/>
    </row>
    <row r="177" spans="1:18" ht="15" customHeight="1">
      <c r="A177" t="str">
        <f t="shared" si="8"/>
        <v>02650000</v>
      </c>
      <c r="B177" s="102" t="s">
        <v>816</v>
      </c>
      <c r="C177" s="103">
        <v>14204208.5</v>
      </c>
      <c r="D177" s="123"/>
      <c r="F177" t="str">
        <f t="shared" si="10"/>
        <v>02650000</v>
      </c>
      <c r="G177" s="102" t="s">
        <v>816</v>
      </c>
      <c r="H177" s="103">
        <v>15050896</v>
      </c>
      <c r="I177"/>
      <c r="J177" s="1"/>
      <c r="K177" t="str">
        <f t="shared" si="9"/>
        <v>02650000</v>
      </c>
      <c r="L177" s="126" t="s">
        <v>816</v>
      </c>
      <c r="M177" s="103">
        <v>15401123</v>
      </c>
      <c r="N177" s="29"/>
      <c r="Q177" s="1"/>
      <c r="R177" s="1"/>
    </row>
    <row r="178" spans="1:18" ht="15" customHeight="1">
      <c r="A178" t="str">
        <f t="shared" si="8"/>
        <v>02660000</v>
      </c>
      <c r="B178" s="102" t="s">
        <v>817</v>
      </c>
      <c r="C178" s="103">
        <v>24638494.910000004</v>
      </c>
      <c r="D178" s="123"/>
      <c r="F178" t="str">
        <f t="shared" si="10"/>
        <v>02660000</v>
      </c>
      <c r="G178" s="102" t="s">
        <v>817</v>
      </c>
      <c r="H178" s="103">
        <v>25138117.98</v>
      </c>
      <c r="I178"/>
      <c r="J178" s="1"/>
      <c r="K178" t="str">
        <f t="shared" si="9"/>
        <v>02660000</v>
      </c>
      <c r="L178" s="126" t="s">
        <v>817</v>
      </c>
      <c r="M178" s="103">
        <v>26350134.470000003</v>
      </c>
      <c r="N178" s="29"/>
      <c r="Q178" s="1"/>
      <c r="R178" s="1"/>
    </row>
    <row r="179" spans="1:18" ht="15" customHeight="1">
      <c r="A179" t="str">
        <f t="shared" si="8"/>
        <v>02690000</v>
      </c>
      <c r="B179" s="102" t="s">
        <v>818</v>
      </c>
      <c r="C179" s="103">
        <v>3162320</v>
      </c>
      <c r="D179" s="123"/>
      <c r="F179" t="str">
        <f t="shared" si="10"/>
        <v>02690000</v>
      </c>
      <c r="G179" s="102" t="s">
        <v>818</v>
      </c>
      <c r="H179" s="103">
        <v>3343580</v>
      </c>
      <c r="I179"/>
      <c r="J179" s="1"/>
      <c r="K179" t="str">
        <f t="shared" si="9"/>
        <v>02690000</v>
      </c>
      <c r="L179" s="126" t="s">
        <v>818</v>
      </c>
      <c r="M179" s="103">
        <v>3612052</v>
      </c>
      <c r="N179" s="29"/>
      <c r="Q179" s="1"/>
      <c r="R179" s="1"/>
    </row>
    <row r="180" spans="1:18" ht="15" customHeight="1">
      <c r="A180" t="str">
        <f t="shared" si="8"/>
        <v>02710000</v>
      </c>
      <c r="B180" s="102" t="s">
        <v>819</v>
      </c>
      <c r="C180" s="103">
        <v>35261106</v>
      </c>
      <c r="D180" s="123"/>
      <c r="F180" t="str">
        <f t="shared" si="10"/>
        <v>02710000</v>
      </c>
      <c r="G180" s="102" t="s">
        <v>819</v>
      </c>
      <c r="H180" s="103">
        <v>37290768</v>
      </c>
      <c r="I180"/>
      <c r="J180" s="1"/>
      <c r="K180" t="str">
        <f t="shared" si="9"/>
        <v>02710000</v>
      </c>
      <c r="L180" s="126" t="s">
        <v>819</v>
      </c>
      <c r="M180" s="103">
        <v>39196267.759999998</v>
      </c>
      <c r="N180" s="29"/>
      <c r="Q180" s="1"/>
      <c r="R180" s="1"/>
    </row>
    <row r="181" spans="1:18" ht="15" customHeight="1">
      <c r="A181" t="str">
        <f t="shared" si="8"/>
        <v>02720000</v>
      </c>
      <c r="B181" s="102" t="s">
        <v>820</v>
      </c>
      <c r="C181" s="103">
        <v>1010680</v>
      </c>
      <c r="D181" s="123"/>
      <c r="F181" t="str">
        <f t="shared" si="10"/>
        <v>02720000</v>
      </c>
      <c r="G181" s="102" t="s">
        <v>820</v>
      </c>
      <c r="H181" s="103">
        <v>1322596</v>
      </c>
      <c r="I181"/>
      <c r="J181" s="1"/>
      <c r="K181" t="str">
        <f t="shared" si="9"/>
        <v>02720000</v>
      </c>
      <c r="L181" s="126" t="s">
        <v>820</v>
      </c>
      <c r="M181" s="103">
        <v>1094716</v>
      </c>
      <c r="N181" s="29"/>
      <c r="Q181" s="1"/>
      <c r="R181" s="1"/>
    </row>
    <row r="182" spans="1:18" ht="15" customHeight="1">
      <c r="A182" t="str">
        <f t="shared" si="8"/>
        <v>02730000</v>
      </c>
      <c r="B182" s="102" t="s">
        <v>821</v>
      </c>
      <c r="C182" s="103">
        <v>10589848</v>
      </c>
      <c r="D182" s="123"/>
      <c r="F182" t="str">
        <f t="shared" si="10"/>
        <v>02730000</v>
      </c>
      <c r="G182" s="102" t="s">
        <v>821</v>
      </c>
      <c r="H182" s="103">
        <v>11479005</v>
      </c>
      <c r="I182"/>
      <c r="J182" s="1"/>
      <c r="K182" t="str">
        <f t="shared" si="9"/>
        <v>02730000</v>
      </c>
      <c r="L182" s="126" t="s">
        <v>821</v>
      </c>
      <c r="M182" s="103">
        <v>12178558.939999999</v>
      </c>
      <c r="N182" s="29"/>
      <c r="Q182" s="1"/>
      <c r="R182" s="1"/>
    </row>
    <row r="183" spans="1:18" ht="15" customHeight="1">
      <c r="A183" t="str">
        <f t="shared" si="8"/>
        <v>02740000</v>
      </c>
      <c r="B183" s="102" t="s">
        <v>822</v>
      </c>
      <c r="C183" s="103">
        <v>41000926.07</v>
      </c>
      <c r="D183" s="123"/>
      <c r="F183" t="str">
        <f t="shared" si="10"/>
        <v>02740000</v>
      </c>
      <c r="G183" s="102" t="s">
        <v>822</v>
      </c>
      <c r="H183" s="103">
        <v>43495686.074882783</v>
      </c>
      <c r="I183"/>
      <c r="J183" s="1"/>
      <c r="K183" t="str">
        <f t="shared" si="9"/>
        <v>02740000</v>
      </c>
      <c r="L183" s="126" t="s">
        <v>822</v>
      </c>
      <c r="M183" s="103">
        <v>44310294.894499995</v>
      </c>
      <c r="N183" s="29"/>
      <c r="Q183" s="1"/>
      <c r="R183" s="1"/>
    </row>
    <row r="184" spans="1:18" ht="15" customHeight="1">
      <c r="A184" t="str">
        <f t="shared" si="8"/>
        <v>02750000</v>
      </c>
      <c r="B184" s="102" t="s">
        <v>823</v>
      </c>
      <c r="C184" s="103">
        <v>3027961.23</v>
      </c>
      <c r="D184" s="123"/>
      <c r="F184" t="str">
        <f t="shared" si="10"/>
        <v>02750000</v>
      </c>
      <c r="G184" s="102" t="s">
        <v>823</v>
      </c>
      <c r="H184" s="103">
        <v>3284491.79</v>
      </c>
      <c r="I184"/>
      <c r="J184" s="1"/>
      <c r="K184" t="str">
        <f t="shared" si="9"/>
        <v>02750000</v>
      </c>
      <c r="L184" s="126" t="s">
        <v>823</v>
      </c>
      <c r="M184" s="103">
        <v>0</v>
      </c>
      <c r="N184" s="29" t="s">
        <v>1249</v>
      </c>
      <c r="Q184" s="1"/>
      <c r="R184" s="1"/>
    </row>
    <row r="185" spans="1:18" ht="15" customHeight="1">
      <c r="A185" t="str">
        <f t="shared" si="8"/>
        <v>02760000</v>
      </c>
      <c r="B185" s="102" t="s">
        <v>824</v>
      </c>
      <c r="C185" s="103">
        <v>10642164.829999998</v>
      </c>
      <c r="D185" s="123"/>
      <c r="F185" t="str">
        <f t="shared" si="10"/>
        <v>02760000</v>
      </c>
      <c r="G185" s="102" t="s">
        <v>824</v>
      </c>
      <c r="H185" s="103">
        <v>11205800.07</v>
      </c>
      <c r="I185"/>
      <c r="J185" s="1"/>
      <c r="K185" t="str">
        <f t="shared" si="9"/>
        <v>02760000</v>
      </c>
      <c r="L185" s="126" t="s">
        <v>824</v>
      </c>
      <c r="M185" s="103">
        <v>10951121</v>
      </c>
      <c r="N185" s="29"/>
      <c r="Q185" s="1"/>
      <c r="R185" s="1"/>
    </row>
    <row r="186" spans="1:18" ht="15" customHeight="1">
      <c r="A186" t="str">
        <f t="shared" si="8"/>
        <v>02770000</v>
      </c>
      <c r="B186" s="102" t="s">
        <v>825</v>
      </c>
      <c r="C186" s="103">
        <v>11716272.370000001</v>
      </c>
      <c r="D186" s="123"/>
      <c r="F186" t="str">
        <f t="shared" si="10"/>
        <v>02770000</v>
      </c>
      <c r="G186" s="102" t="s">
        <v>825</v>
      </c>
      <c r="H186" s="103">
        <v>12497688.07</v>
      </c>
      <c r="I186"/>
      <c r="J186" s="1"/>
      <c r="K186" t="str">
        <f t="shared" si="9"/>
        <v>02770000</v>
      </c>
      <c r="L186" s="126" t="s">
        <v>825</v>
      </c>
      <c r="M186" s="103">
        <v>12494574.810000001</v>
      </c>
      <c r="N186" s="29"/>
      <c r="Q186" s="1"/>
      <c r="R186" s="1"/>
    </row>
    <row r="187" spans="1:18" ht="15" customHeight="1">
      <c r="A187" t="str">
        <f t="shared" si="8"/>
        <v>02780000</v>
      </c>
      <c r="B187" s="102" t="s">
        <v>826</v>
      </c>
      <c r="C187" s="103">
        <v>10740495.42</v>
      </c>
      <c r="D187" s="123"/>
      <c r="F187" t="str">
        <f t="shared" si="10"/>
        <v>02780000</v>
      </c>
      <c r="G187" s="102" t="s">
        <v>826</v>
      </c>
      <c r="H187" s="103">
        <v>11284280.210000001</v>
      </c>
      <c r="I187"/>
      <c r="J187" s="1"/>
      <c r="K187" t="str">
        <f t="shared" si="9"/>
        <v>02780000</v>
      </c>
      <c r="L187" s="126" t="s">
        <v>826</v>
      </c>
      <c r="M187" s="103">
        <v>11609461.530000001</v>
      </c>
      <c r="N187" s="29"/>
      <c r="Q187" s="1"/>
      <c r="R187" s="1"/>
    </row>
    <row r="188" spans="1:18" ht="15" customHeight="1">
      <c r="A188" t="str">
        <f t="shared" si="8"/>
        <v>02810000</v>
      </c>
      <c r="B188" s="102" t="s">
        <v>827</v>
      </c>
      <c r="C188" s="103">
        <v>155184201.74000001</v>
      </c>
      <c r="D188" s="123"/>
      <c r="F188" t="str">
        <f t="shared" si="10"/>
        <v>02810000</v>
      </c>
      <c r="G188" s="102" t="s">
        <v>827</v>
      </c>
      <c r="H188" s="103">
        <v>170703179.16</v>
      </c>
      <c r="I188"/>
      <c r="J188" s="1"/>
      <c r="K188" t="str">
        <f t="shared" si="9"/>
        <v>02810000</v>
      </c>
      <c r="L188" s="126" t="s">
        <v>827</v>
      </c>
      <c r="M188" s="103">
        <v>179924258.63999996</v>
      </c>
      <c r="N188" s="29"/>
      <c r="Q188" s="1"/>
      <c r="R188" s="1"/>
    </row>
    <row r="189" spans="1:18" ht="15" customHeight="1">
      <c r="A189" t="str">
        <f t="shared" si="8"/>
        <v>02840000</v>
      </c>
      <c r="B189" s="102" t="s">
        <v>828</v>
      </c>
      <c r="C189" s="103">
        <v>15970355.42</v>
      </c>
      <c r="D189" s="123"/>
      <c r="F189" t="str">
        <f t="shared" si="10"/>
        <v>02840000</v>
      </c>
      <c r="G189" s="102" t="s">
        <v>828</v>
      </c>
      <c r="H189" s="103">
        <v>15273585.939999999</v>
      </c>
      <c r="I189"/>
      <c r="J189" s="1"/>
      <c r="K189" t="str">
        <f t="shared" si="9"/>
        <v>02840000</v>
      </c>
      <c r="L189" s="126" t="s">
        <v>828</v>
      </c>
      <c r="M189" s="103">
        <v>16101086.24</v>
      </c>
      <c r="N189" s="29"/>
      <c r="Q189" s="1"/>
      <c r="R189" s="1"/>
    </row>
    <row r="190" spans="1:18" ht="15" customHeight="1">
      <c r="A190" t="str">
        <f t="shared" si="8"/>
        <v>02850000</v>
      </c>
      <c r="B190" s="102" t="s">
        <v>829</v>
      </c>
      <c r="C190" s="103">
        <v>26550116.02</v>
      </c>
      <c r="D190" s="123"/>
      <c r="F190" t="str">
        <f t="shared" si="10"/>
        <v>02850000</v>
      </c>
      <c r="G190" s="102" t="s">
        <v>829</v>
      </c>
      <c r="H190" s="103">
        <v>27955487.330000002</v>
      </c>
      <c r="I190"/>
      <c r="J190" s="1"/>
      <c r="K190" t="str">
        <f t="shared" si="9"/>
        <v>02850000</v>
      </c>
      <c r="L190" s="126" t="s">
        <v>829</v>
      </c>
      <c r="M190" s="103">
        <v>28898561</v>
      </c>
      <c r="N190" s="29"/>
      <c r="Q190" s="1"/>
      <c r="R190" s="1"/>
    </row>
    <row r="191" spans="1:18" ht="15" customHeight="1">
      <c r="A191" t="str">
        <f t="shared" si="8"/>
        <v>02870000</v>
      </c>
      <c r="B191" s="102" t="s">
        <v>830</v>
      </c>
      <c r="C191" s="103">
        <v>5849179</v>
      </c>
      <c r="D191" s="123"/>
      <c r="F191" t="str">
        <f t="shared" si="10"/>
        <v>02870000</v>
      </c>
      <c r="G191" s="102" t="s">
        <v>830</v>
      </c>
      <c r="H191" s="103">
        <v>6031928</v>
      </c>
      <c r="I191"/>
      <c r="J191" s="1"/>
      <c r="K191" t="str">
        <f t="shared" si="9"/>
        <v>02870000</v>
      </c>
      <c r="L191" s="126" t="s">
        <v>830</v>
      </c>
      <c r="M191" s="103">
        <v>6240759</v>
      </c>
      <c r="N191" s="29"/>
      <c r="Q191" s="1"/>
      <c r="R191" s="1"/>
    </row>
    <row r="192" spans="1:18" ht="15" customHeight="1">
      <c r="A192" t="str">
        <f t="shared" si="8"/>
        <v>02880000</v>
      </c>
      <c r="B192" s="102" t="s">
        <v>831</v>
      </c>
      <c r="C192" s="103">
        <v>20269181</v>
      </c>
      <c r="D192" s="123"/>
      <c r="F192" t="str">
        <f t="shared" si="10"/>
        <v>02880000</v>
      </c>
      <c r="G192" s="102" t="s">
        <v>831</v>
      </c>
      <c r="H192" s="103">
        <v>21507889</v>
      </c>
      <c r="I192"/>
      <c r="J192" s="1"/>
      <c r="K192" t="str">
        <f t="shared" si="9"/>
        <v>02880000</v>
      </c>
      <c r="L192" s="126" t="s">
        <v>831</v>
      </c>
      <c r="M192" s="103">
        <v>22185819</v>
      </c>
      <c r="N192" s="29"/>
      <c r="Q192" s="1"/>
      <c r="R192" s="1"/>
    </row>
    <row r="193" spans="1:18" ht="15" customHeight="1">
      <c r="A193" t="str">
        <f t="shared" si="8"/>
        <v>02890000</v>
      </c>
      <c r="B193" s="102" t="s">
        <v>832</v>
      </c>
      <c r="C193" s="103">
        <v>1484090.2000000002</v>
      </c>
      <c r="D193" s="123"/>
      <c r="F193" t="str">
        <f t="shared" si="10"/>
        <v>02890000</v>
      </c>
      <c r="G193" s="102" t="s">
        <v>832</v>
      </c>
      <c r="H193" s="103">
        <v>1579922.56</v>
      </c>
      <c r="I193"/>
      <c r="J193" s="1"/>
      <c r="K193" t="str">
        <f t="shared" si="9"/>
        <v>02890000</v>
      </c>
      <c r="L193" s="126" t="s">
        <v>832</v>
      </c>
      <c r="M193" s="103">
        <v>1699301.2599999998</v>
      </c>
      <c r="N193" s="29"/>
      <c r="Q193" s="1"/>
      <c r="R193" s="1"/>
    </row>
    <row r="194" spans="1:18" ht="15" customHeight="1">
      <c r="A194" t="str">
        <f t="shared" si="8"/>
        <v>02900000</v>
      </c>
      <c r="B194" s="102" t="s">
        <v>833</v>
      </c>
      <c r="C194" s="103">
        <v>8232189.0399999991</v>
      </c>
      <c r="D194" s="123"/>
      <c r="F194" t="str">
        <f t="shared" si="10"/>
        <v>02900000</v>
      </c>
      <c r="G194" s="102" t="s">
        <v>833</v>
      </c>
      <c r="H194" s="103">
        <v>8965520.4100000001</v>
      </c>
      <c r="I194"/>
      <c r="J194" s="1"/>
      <c r="K194" t="str">
        <f t="shared" si="9"/>
        <v>02900000</v>
      </c>
      <c r="L194" s="126" t="s">
        <v>833</v>
      </c>
      <c r="M194" s="103">
        <v>8836324.3100000005</v>
      </c>
      <c r="N194" s="29"/>
      <c r="Q194" s="1"/>
      <c r="R194" s="1"/>
    </row>
    <row r="195" spans="1:18" ht="15" customHeight="1">
      <c r="A195" t="str">
        <f t="shared" si="8"/>
        <v>02910000</v>
      </c>
      <c r="B195" s="102" t="s">
        <v>834</v>
      </c>
      <c r="C195" s="103">
        <v>15373643</v>
      </c>
      <c r="D195" s="123"/>
      <c r="F195" t="str">
        <f t="shared" si="10"/>
        <v>02910000</v>
      </c>
      <c r="G195" s="102" t="s">
        <v>834</v>
      </c>
      <c r="H195" s="103">
        <v>16168098</v>
      </c>
      <c r="I195"/>
      <c r="J195" s="1"/>
      <c r="K195" t="str">
        <f t="shared" si="9"/>
        <v>02910000</v>
      </c>
      <c r="L195" s="126" t="s">
        <v>834</v>
      </c>
      <c r="M195" s="103">
        <v>16701317</v>
      </c>
      <c r="N195" s="29"/>
      <c r="Q195" s="1"/>
      <c r="R195" s="1"/>
    </row>
    <row r="196" spans="1:18" ht="15" customHeight="1">
      <c r="A196" t="str">
        <f t="shared" si="8"/>
        <v>02920000</v>
      </c>
      <c r="B196" s="102" t="s">
        <v>835</v>
      </c>
      <c r="C196" s="103">
        <v>12147515.99</v>
      </c>
      <c r="D196" s="123"/>
      <c r="F196" t="str">
        <f t="shared" si="10"/>
        <v>02920000</v>
      </c>
      <c r="G196" s="102" t="s">
        <v>835</v>
      </c>
      <c r="H196" s="103">
        <v>12431983.939999999</v>
      </c>
      <c r="I196"/>
      <c r="J196" s="1"/>
      <c r="K196" t="str">
        <f t="shared" si="9"/>
        <v>02920000</v>
      </c>
      <c r="L196" s="126" t="s">
        <v>835</v>
      </c>
      <c r="M196" s="103">
        <v>12999095.949999999</v>
      </c>
      <c r="N196" s="29"/>
      <c r="Q196" s="1"/>
      <c r="R196" s="1"/>
    </row>
    <row r="197" spans="1:18" ht="15" customHeight="1">
      <c r="A197" t="str">
        <f t="shared" ref="A197:A260" si="12">B197&amp;"0000"</f>
        <v>02930000</v>
      </c>
      <c r="B197" s="102" t="s">
        <v>836</v>
      </c>
      <c r="C197" s="103">
        <v>46842414.5</v>
      </c>
      <c r="D197" s="123"/>
      <c r="F197" t="str">
        <f t="shared" si="10"/>
        <v>02930000</v>
      </c>
      <c r="G197" s="102" t="s">
        <v>836</v>
      </c>
      <c r="H197" s="103">
        <v>49227936</v>
      </c>
      <c r="I197"/>
      <c r="J197" s="1"/>
      <c r="K197" t="str">
        <f t="shared" ref="K197:K260" si="13">L197&amp;"0000"</f>
        <v>02930000</v>
      </c>
      <c r="L197" s="126" t="s">
        <v>836</v>
      </c>
      <c r="M197" s="103">
        <v>49317147.409999996</v>
      </c>
      <c r="N197" s="29"/>
      <c r="Q197" s="1"/>
      <c r="R197" s="1"/>
    </row>
    <row r="198" spans="1:18" ht="15" customHeight="1">
      <c r="A198" t="str">
        <f t="shared" si="12"/>
        <v>02950000</v>
      </c>
      <c r="B198" s="102" t="s">
        <v>837</v>
      </c>
      <c r="C198" s="103">
        <v>21857937.659999996</v>
      </c>
      <c r="D198" s="123"/>
      <c r="F198" t="str">
        <f t="shared" si="10"/>
        <v>02950000</v>
      </c>
      <c r="G198" s="102" t="s">
        <v>837</v>
      </c>
      <c r="H198" s="103">
        <v>21943313.980636802</v>
      </c>
      <c r="I198"/>
      <c r="J198" s="1"/>
      <c r="K198" t="str">
        <f t="shared" si="13"/>
        <v>02950000</v>
      </c>
      <c r="L198" s="126" t="s">
        <v>837</v>
      </c>
      <c r="M198" s="103">
        <v>22637192.142783161</v>
      </c>
      <c r="N198" s="29"/>
      <c r="Q198" s="1"/>
      <c r="R198" s="1"/>
    </row>
    <row r="199" spans="1:18" ht="15" customHeight="1">
      <c r="A199" t="str">
        <f t="shared" si="12"/>
        <v>02960000</v>
      </c>
      <c r="B199" s="102" t="s">
        <v>1009</v>
      </c>
      <c r="C199" s="103">
        <v>3936700</v>
      </c>
      <c r="D199" s="123"/>
      <c r="F199" t="str">
        <f t="shared" si="10"/>
        <v>02960000</v>
      </c>
      <c r="G199" s="102" t="s">
        <v>1009</v>
      </c>
      <c r="H199" s="103">
        <v>4023072.58</v>
      </c>
      <c r="I199"/>
      <c r="J199" s="1"/>
      <c r="K199" t="str">
        <f t="shared" si="13"/>
        <v>02960000</v>
      </c>
      <c r="L199" s="126" t="s">
        <v>1009</v>
      </c>
      <c r="M199" s="103">
        <v>3969635</v>
      </c>
      <c r="N199" s="29"/>
      <c r="Q199" s="1"/>
      <c r="R199" s="1"/>
    </row>
    <row r="200" spans="1:18" ht="15" customHeight="1">
      <c r="A200" t="str">
        <f t="shared" si="12"/>
        <v>02980000</v>
      </c>
      <c r="B200" s="102" t="s">
        <v>838</v>
      </c>
      <c r="C200" s="103">
        <v>5084973</v>
      </c>
      <c r="D200" s="123"/>
      <c r="F200" t="str">
        <f t="shared" si="10"/>
        <v>02980000</v>
      </c>
      <c r="G200" s="102" t="s">
        <v>838</v>
      </c>
      <c r="H200" s="103">
        <v>5284150</v>
      </c>
      <c r="I200"/>
      <c r="J200" s="1"/>
      <c r="K200" t="str">
        <f t="shared" si="13"/>
        <v>02980000</v>
      </c>
      <c r="L200" s="126" t="s">
        <v>838</v>
      </c>
      <c r="M200" s="103">
        <v>5208658</v>
      </c>
      <c r="N200" s="29"/>
      <c r="Q200" s="1"/>
      <c r="R200" s="1"/>
    </row>
    <row r="201" spans="1:18" ht="15" customHeight="1">
      <c r="A201" t="str">
        <f t="shared" si="12"/>
        <v>03000000</v>
      </c>
      <c r="B201" s="102" t="s">
        <v>839</v>
      </c>
      <c r="C201" s="103">
        <v>1354325.77</v>
      </c>
      <c r="D201" s="123"/>
      <c r="F201" t="str">
        <f t="shared" si="10"/>
        <v>03000000</v>
      </c>
      <c r="G201" s="102" t="s">
        <v>839</v>
      </c>
      <c r="H201" s="103">
        <v>1434641.64</v>
      </c>
      <c r="I201"/>
      <c r="J201" s="1"/>
      <c r="K201" t="str">
        <f t="shared" si="13"/>
        <v>03000000</v>
      </c>
      <c r="L201" s="126" t="s">
        <v>839</v>
      </c>
      <c r="M201" s="103">
        <v>1475960.71</v>
      </c>
      <c r="N201" s="29"/>
      <c r="Q201" s="1"/>
      <c r="R201" s="1"/>
    </row>
    <row r="202" spans="1:18" ht="15" customHeight="1">
      <c r="A202" t="str">
        <f t="shared" si="12"/>
        <v>03010000</v>
      </c>
      <c r="B202" s="102" t="s">
        <v>840</v>
      </c>
      <c r="C202" s="103">
        <v>10849615</v>
      </c>
      <c r="D202" s="123"/>
      <c r="F202" t="str">
        <f t="shared" ref="F202:F265" si="14">G202&amp;"0000"</f>
        <v>03010000</v>
      </c>
      <c r="G202" s="102" t="s">
        <v>840</v>
      </c>
      <c r="H202" s="103">
        <v>11104469.59</v>
      </c>
      <c r="I202"/>
      <c r="J202" s="1"/>
      <c r="K202" t="str">
        <f t="shared" si="13"/>
        <v>03010000</v>
      </c>
      <c r="L202" s="126" t="s">
        <v>840</v>
      </c>
      <c r="M202" s="103">
        <v>11495198</v>
      </c>
      <c r="N202" s="29"/>
      <c r="Q202" s="1"/>
      <c r="R202" s="1"/>
    </row>
    <row r="203" spans="1:18" ht="15" customHeight="1">
      <c r="A203" t="str">
        <f t="shared" si="12"/>
        <v>03040000</v>
      </c>
      <c r="B203" s="102" t="s">
        <v>841</v>
      </c>
      <c r="C203" s="103">
        <v>10650704.73</v>
      </c>
      <c r="D203" s="123"/>
      <c r="F203" t="str">
        <f t="shared" si="14"/>
        <v>03040000</v>
      </c>
      <c r="G203" s="102" t="s">
        <v>841</v>
      </c>
      <c r="H203" s="103">
        <v>11243576.85</v>
      </c>
      <c r="I203"/>
      <c r="J203" s="1"/>
      <c r="K203" t="str">
        <f t="shared" si="13"/>
        <v>03040000</v>
      </c>
      <c r="L203" s="126" t="s">
        <v>841</v>
      </c>
      <c r="M203" s="103">
        <v>11411794.790000001</v>
      </c>
      <c r="N203" s="29"/>
      <c r="Q203" s="1"/>
      <c r="R203" s="1"/>
    </row>
    <row r="204" spans="1:18" ht="15" customHeight="1">
      <c r="A204" t="str">
        <f t="shared" si="12"/>
        <v>03050000</v>
      </c>
      <c r="B204" s="122" t="s">
        <v>842</v>
      </c>
      <c r="C204" s="103">
        <v>22588350</v>
      </c>
      <c r="D204" s="1" t="s">
        <v>1247</v>
      </c>
      <c r="F204" t="str">
        <f t="shared" si="14"/>
        <v>03050000</v>
      </c>
      <c r="G204" s="102" t="s">
        <v>842</v>
      </c>
      <c r="H204" s="103">
        <v>24334378</v>
      </c>
      <c r="I204"/>
      <c r="J204" s="1"/>
      <c r="K204" t="str">
        <f t="shared" si="13"/>
        <v>03050000</v>
      </c>
      <c r="L204" s="126" t="s">
        <v>842</v>
      </c>
      <c r="M204" s="103">
        <v>25972636</v>
      </c>
      <c r="N204" s="29"/>
      <c r="Q204" s="1"/>
      <c r="R204" s="1"/>
    </row>
    <row r="205" spans="1:18" ht="15" customHeight="1">
      <c r="A205" t="str">
        <f t="shared" si="12"/>
        <v>03060000</v>
      </c>
      <c r="B205" s="102" t="s">
        <v>843</v>
      </c>
      <c r="C205" s="103">
        <v>800219</v>
      </c>
      <c r="D205" s="123"/>
      <c r="F205" t="str">
        <f t="shared" si="14"/>
        <v>03060000</v>
      </c>
      <c r="G205" s="102" t="s">
        <v>843</v>
      </c>
      <c r="H205" s="103">
        <v>723328</v>
      </c>
      <c r="I205"/>
      <c r="J205" s="1"/>
      <c r="K205" t="str">
        <f t="shared" si="13"/>
        <v>03060000</v>
      </c>
      <c r="L205" s="126" t="s">
        <v>843</v>
      </c>
      <c r="M205" s="103">
        <v>681475.61</v>
      </c>
      <c r="N205" s="29"/>
      <c r="Q205" s="1"/>
      <c r="R205" s="1"/>
    </row>
    <row r="206" spans="1:18" ht="15" customHeight="1">
      <c r="A206" t="str">
        <f t="shared" si="12"/>
        <v>03070000</v>
      </c>
      <c r="B206" s="122" t="s">
        <v>844</v>
      </c>
      <c r="C206" s="103">
        <v>23996393.719999999</v>
      </c>
      <c r="D206" s="1" t="s">
        <v>1247</v>
      </c>
      <c r="F206" t="str">
        <f t="shared" si="14"/>
        <v>03070000</v>
      </c>
      <c r="G206" s="102" t="s">
        <v>844</v>
      </c>
      <c r="H206" s="103">
        <v>25411704.960000001</v>
      </c>
      <c r="I206"/>
      <c r="J206" s="1"/>
      <c r="K206" t="str">
        <f t="shared" si="13"/>
        <v>03070000</v>
      </c>
      <c r="L206" s="126" t="s">
        <v>844</v>
      </c>
      <c r="M206" s="103">
        <v>27576765.52</v>
      </c>
      <c r="N206" s="29"/>
      <c r="Q206" s="1"/>
      <c r="R206" s="1"/>
    </row>
    <row r="207" spans="1:18" ht="15" customHeight="1">
      <c r="A207" t="str">
        <f t="shared" si="12"/>
        <v>03080000</v>
      </c>
      <c r="B207" s="102" t="s">
        <v>845</v>
      </c>
      <c r="C207" s="103">
        <v>47079599.299999997</v>
      </c>
      <c r="D207" s="123"/>
      <c r="F207" t="str">
        <f t="shared" si="14"/>
        <v>03080000</v>
      </c>
      <c r="G207" s="102" t="s">
        <v>845</v>
      </c>
      <c r="H207" s="103">
        <v>49036724</v>
      </c>
      <c r="I207"/>
      <c r="J207" s="1"/>
      <c r="K207" t="str">
        <f t="shared" si="13"/>
        <v>03080000</v>
      </c>
      <c r="L207" s="126" t="s">
        <v>845</v>
      </c>
      <c r="M207" s="103">
        <v>51219548</v>
      </c>
      <c r="N207" s="29"/>
      <c r="Q207" s="1"/>
      <c r="R207" s="1"/>
    </row>
    <row r="208" spans="1:18" ht="15" customHeight="1">
      <c r="A208" t="str">
        <f t="shared" si="12"/>
        <v>03090000</v>
      </c>
      <c r="B208" s="102" t="s">
        <v>846</v>
      </c>
      <c r="C208" s="103">
        <v>6458928</v>
      </c>
      <c r="D208" s="123"/>
      <c r="F208" t="str">
        <f t="shared" si="14"/>
        <v>03090000</v>
      </c>
      <c r="G208" s="102" t="s">
        <v>846</v>
      </c>
      <c r="H208" s="103">
        <v>6448466</v>
      </c>
      <c r="I208"/>
      <c r="J208" s="1"/>
      <c r="K208" t="str">
        <f t="shared" si="13"/>
        <v>03090000</v>
      </c>
      <c r="L208" s="126" t="s">
        <v>846</v>
      </c>
      <c r="M208" s="103">
        <v>7050409.7999999998</v>
      </c>
      <c r="N208" s="29"/>
      <c r="Q208" s="1"/>
      <c r="R208" s="1"/>
    </row>
    <row r="209" spans="1:18" ht="15" customHeight="1">
      <c r="A209" t="str">
        <f t="shared" si="12"/>
        <v>03100000</v>
      </c>
      <c r="B209" s="102" t="s">
        <v>847</v>
      </c>
      <c r="C209" s="103">
        <v>14744655.030000001</v>
      </c>
      <c r="D209" s="123"/>
      <c r="F209" t="str">
        <f t="shared" si="14"/>
        <v>03100000</v>
      </c>
      <c r="G209" s="102" t="s">
        <v>847</v>
      </c>
      <c r="H209" s="103">
        <v>15405760.090000002</v>
      </c>
      <c r="I209"/>
      <c r="J209" s="1"/>
      <c r="K209" t="str">
        <f t="shared" si="13"/>
        <v>03100000</v>
      </c>
      <c r="L209" s="126" t="s">
        <v>847</v>
      </c>
      <c r="M209" s="103">
        <v>15039734.209999999</v>
      </c>
      <c r="N209" s="29"/>
      <c r="Q209" s="1"/>
      <c r="R209" s="1"/>
    </row>
    <row r="210" spans="1:18" ht="15" customHeight="1">
      <c r="A210" t="str">
        <f t="shared" si="12"/>
        <v>03140000</v>
      </c>
      <c r="B210" s="102" t="s">
        <v>848</v>
      </c>
      <c r="C210" s="103">
        <v>22758594.469999999</v>
      </c>
      <c r="D210" s="123"/>
      <c r="F210" t="str">
        <f t="shared" si="14"/>
        <v>03140000</v>
      </c>
      <c r="G210" s="102" t="s">
        <v>848</v>
      </c>
      <c r="H210" s="103">
        <v>23798030.34</v>
      </c>
      <c r="I210"/>
      <c r="J210" s="1"/>
      <c r="K210" t="str">
        <f t="shared" si="13"/>
        <v>03140000</v>
      </c>
      <c r="L210" s="126" t="s">
        <v>848</v>
      </c>
      <c r="M210" s="103">
        <v>25884628</v>
      </c>
      <c r="N210" s="29"/>
      <c r="Q210" s="1"/>
      <c r="R210" s="1"/>
    </row>
    <row r="211" spans="1:18" ht="15" customHeight="1">
      <c r="A211" t="str">
        <f t="shared" si="12"/>
        <v>03150000</v>
      </c>
      <c r="B211" s="102" t="s">
        <v>849</v>
      </c>
      <c r="C211" s="103">
        <v>24141190.07</v>
      </c>
      <c r="D211" s="123"/>
      <c r="F211" t="str">
        <f t="shared" si="14"/>
        <v>03150000</v>
      </c>
      <c r="G211" s="102" t="s">
        <v>849</v>
      </c>
      <c r="H211" s="103">
        <v>24896330.109999999</v>
      </c>
      <c r="I211"/>
      <c r="J211" s="1"/>
      <c r="K211" t="str">
        <f t="shared" si="13"/>
        <v>03150000</v>
      </c>
      <c r="L211" s="126" t="s">
        <v>849</v>
      </c>
      <c r="M211" s="103">
        <v>26251723.59</v>
      </c>
      <c r="N211" s="29"/>
      <c r="Q211" s="1"/>
      <c r="R211" s="1"/>
    </row>
    <row r="212" spans="1:18" ht="15" customHeight="1">
      <c r="A212" t="str">
        <f t="shared" si="12"/>
        <v>03160000</v>
      </c>
      <c r="B212" s="102" t="s">
        <v>850</v>
      </c>
      <c r="C212" s="103">
        <v>10343136</v>
      </c>
      <c r="D212" s="123"/>
      <c r="F212" t="str">
        <f t="shared" si="14"/>
        <v>03160000</v>
      </c>
      <c r="G212" s="102" t="s">
        <v>850</v>
      </c>
      <c r="H212" s="103">
        <v>11560347</v>
      </c>
      <c r="I212"/>
      <c r="J212" s="1"/>
      <c r="K212" t="str">
        <f t="shared" si="13"/>
        <v>03160000</v>
      </c>
      <c r="L212" s="126" t="s">
        <v>850</v>
      </c>
      <c r="M212" s="103">
        <v>12099321</v>
      </c>
      <c r="N212" s="29"/>
      <c r="Q212" s="1"/>
      <c r="R212" s="1"/>
    </row>
    <row r="213" spans="1:18" ht="15" customHeight="1">
      <c r="A213" t="str">
        <f t="shared" si="12"/>
        <v>03170000</v>
      </c>
      <c r="B213" s="102" t="s">
        <v>851</v>
      </c>
      <c r="C213" s="103">
        <v>42357180.600000001</v>
      </c>
      <c r="D213" s="123"/>
      <c r="F213" t="str">
        <f t="shared" si="14"/>
        <v>03170000</v>
      </c>
      <c r="G213" s="102" t="s">
        <v>851</v>
      </c>
      <c r="H213" s="103">
        <v>42090271.719999999</v>
      </c>
      <c r="I213"/>
      <c r="J213" s="1"/>
      <c r="K213" t="str">
        <f t="shared" si="13"/>
        <v>03170000</v>
      </c>
      <c r="L213" s="126" t="s">
        <v>851</v>
      </c>
      <c r="M213" s="103">
        <v>42402150.31000001</v>
      </c>
      <c r="N213" s="29"/>
      <c r="Q213" s="1"/>
      <c r="R213" s="1"/>
    </row>
    <row r="214" spans="1:18" ht="15" customHeight="1">
      <c r="A214" t="str">
        <f t="shared" si="12"/>
        <v>03180000</v>
      </c>
      <c r="B214" s="102" t="s">
        <v>852</v>
      </c>
      <c r="C214" s="103">
        <v>1131585</v>
      </c>
      <c r="D214" s="123"/>
      <c r="F214" t="str">
        <f t="shared" si="14"/>
        <v>03180000</v>
      </c>
      <c r="G214" s="102" t="s">
        <v>852</v>
      </c>
      <c r="H214" s="103">
        <v>1127930</v>
      </c>
      <c r="I214"/>
      <c r="J214" s="1"/>
      <c r="K214" t="str">
        <f t="shared" si="13"/>
        <v>03180000</v>
      </c>
      <c r="L214" s="126" t="s">
        <v>852</v>
      </c>
      <c r="M214" s="103">
        <v>990838.2</v>
      </c>
      <c r="N214" s="29"/>
      <c r="Q214" s="1"/>
      <c r="R214" s="1"/>
    </row>
    <row r="215" spans="1:18" ht="15" customHeight="1">
      <c r="A215" t="str">
        <f t="shared" si="12"/>
        <v>03210000</v>
      </c>
      <c r="B215" s="102" t="s">
        <v>853</v>
      </c>
      <c r="C215" s="103">
        <v>27186396.819999997</v>
      </c>
      <c r="D215" s="123"/>
      <c r="F215" t="str">
        <f t="shared" si="14"/>
        <v>03210000</v>
      </c>
      <c r="G215" s="102" t="s">
        <v>853</v>
      </c>
      <c r="H215" s="103">
        <v>29384706.249999996</v>
      </c>
      <c r="I215"/>
      <c r="J215" s="1"/>
      <c r="K215" t="str">
        <f t="shared" si="13"/>
        <v>03210000</v>
      </c>
      <c r="L215" s="126" t="s">
        <v>853</v>
      </c>
      <c r="M215" s="103">
        <v>29801347.819999997</v>
      </c>
      <c r="N215" s="29"/>
      <c r="Q215" s="1"/>
      <c r="R215" s="1"/>
    </row>
    <row r="216" spans="1:18" ht="15" customHeight="1">
      <c r="A216" t="str">
        <f t="shared" si="12"/>
        <v>03220000</v>
      </c>
      <c r="B216" s="102" t="s">
        <v>854</v>
      </c>
      <c r="C216" s="103">
        <v>6872489.1299999999</v>
      </c>
      <c r="D216" s="123"/>
      <c r="F216" t="str">
        <f t="shared" si="14"/>
        <v>03220000</v>
      </c>
      <c r="G216" s="102" t="s">
        <v>854</v>
      </c>
      <c r="H216" s="103">
        <v>7281819.1799999997</v>
      </c>
      <c r="I216"/>
      <c r="J216" s="1"/>
      <c r="K216" t="str">
        <f t="shared" si="13"/>
        <v>03220000</v>
      </c>
      <c r="L216" s="126" t="s">
        <v>854</v>
      </c>
      <c r="M216" s="103">
        <v>7308520.1299999999</v>
      </c>
      <c r="N216" s="29"/>
      <c r="Q216" s="1"/>
      <c r="R216" s="1"/>
    </row>
    <row r="217" spans="1:18" ht="15" customHeight="1">
      <c r="A217" t="str">
        <f t="shared" si="12"/>
        <v>03230000</v>
      </c>
      <c r="B217" s="102" t="s">
        <v>855</v>
      </c>
      <c r="C217" s="103">
        <v>7918772</v>
      </c>
      <c r="D217" s="123"/>
      <c r="F217" t="str">
        <f t="shared" si="14"/>
        <v>03230000</v>
      </c>
      <c r="G217" s="102" t="s">
        <v>855</v>
      </c>
      <c r="H217" s="103">
        <v>7928865</v>
      </c>
      <c r="I217"/>
      <c r="J217" s="1"/>
      <c r="K217" t="str">
        <f t="shared" si="13"/>
        <v>03230000</v>
      </c>
      <c r="L217" s="126" t="s">
        <v>855</v>
      </c>
      <c r="M217" s="103">
        <v>8196248</v>
      </c>
      <c r="N217" s="29"/>
      <c r="Q217" s="1"/>
      <c r="R217" s="1"/>
    </row>
    <row r="218" spans="1:18" ht="15" customHeight="1">
      <c r="A218" t="str">
        <f t="shared" si="12"/>
        <v>03250000</v>
      </c>
      <c r="B218" s="102" t="s">
        <v>856</v>
      </c>
      <c r="C218" s="103">
        <v>31064386.800000001</v>
      </c>
      <c r="D218" s="123"/>
      <c r="F218" t="str">
        <f t="shared" si="14"/>
        <v>03250000</v>
      </c>
      <c r="G218" s="102" t="s">
        <v>856</v>
      </c>
      <c r="H218" s="103">
        <v>31580161</v>
      </c>
      <c r="I218"/>
      <c r="J218" s="1"/>
      <c r="K218" t="str">
        <f t="shared" si="13"/>
        <v>03250000</v>
      </c>
      <c r="L218" s="126" t="s">
        <v>856</v>
      </c>
      <c r="M218" s="103">
        <v>32791652</v>
      </c>
      <c r="N218" s="29"/>
      <c r="Q218" s="1"/>
      <c r="R218" s="1"/>
    </row>
    <row r="219" spans="1:18" ht="15" customHeight="1">
      <c r="A219" t="str">
        <f t="shared" si="12"/>
        <v>03260000</v>
      </c>
      <c r="B219" s="102" t="s">
        <v>857</v>
      </c>
      <c r="C219" s="103">
        <v>32274546</v>
      </c>
      <c r="D219" s="123"/>
      <c r="F219" t="str">
        <f t="shared" si="14"/>
        <v>03260000</v>
      </c>
      <c r="G219" s="102" t="s">
        <v>857</v>
      </c>
      <c r="H219" s="103">
        <v>32936717.579999998</v>
      </c>
      <c r="I219"/>
      <c r="J219" s="1"/>
      <c r="K219" t="str">
        <f t="shared" si="13"/>
        <v>03260000</v>
      </c>
      <c r="L219" s="126" t="s">
        <v>857</v>
      </c>
      <c r="M219" s="103">
        <v>33142028.260000002</v>
      </c>
      <c r="N219" s="29"/>
      <c r="Q219" s="1"/>
      <c r="R219" s="1"/>
    </row>
    <row r="220" spans="1:18" ht="15" customHeight="1">
      <c r="A220" t="str">
        <f t="shared" si="12"/>
        <v>03270000</v>
      </c>
      <c r="B220" s="102" t="s">
        <v>858</v>
      </c>
      <c r="C220" s="103">
        <v>910672.71</v>
      </c>
      <c r="D220" s="123"/>
      <c r="F220" t="str">
        <f t="shared" si="14"/>
        <v>03270000</v>
      </c>
      <c r="G220" s="102" t="s">
        <v>858</v>
      </c>
      <c r="H220" s="103">
        <v>1070613.76</v>
      </c>
      <c r="I220"/>
      <c r="J220" s="1"/>
      <c r="K220" t="str">
        <f t="shared" si="13"/>
        <v>03270000</v>
      </c>
      <c r="L220" s="126" t="s">
        <v>858</v>
      </c>
      <c r="M220" s="103">
        <v>0</v>
      </c>
      <c r="N220" s="29" t="s">
        <v>1249</v>
      </c>
      <c r="Q220" s="1"/>
      <c r="R220" s="1"/>
    </row>
    <row r="221" spans="1:18" ht="15" customHeight="1">
      <c r="A221" t="str">
        <f t="shared" si="12"/>
        <v>03300000</v>
      </c>
      <c r="B221" s="102" t="s">
        <v>859</v>
      </c>
      <c r="C221" s="103">
        <v>19906740.390000001</v>
      </c>
      <c r="D221" s="123"/>
      <c r="F221" t="str">
        <f t="shared" si="14"/>
        <v>03300000</v>
      </c>
      <c r="G221" s="102" t="s">
        <v>859</v>
      </c>
      <c r="H221" s="103">
        <v>19100860.649999999</v>
      </c>
      <c r="I221"/>
      <c r="J221" s="1"/>
      <c r="K221" t="str">
        <f t="shared" si="13"/>
        <v>03300000</v>
      </c>
      <c r="L221" s="126" t="s">
        <v>859</v>
      </c>
      <c r="M221" s="103">
        <v>20543337.830000002</v>
      </c>
      <c r="N221" s="29"/>
      <c r="Q221" s="1"/>
      <c r="R221" s="1"/>
    </row>
    <row r="222" spans="1:18" ht="15" customHeight="1">
      <c r="A222" t="str">
        <f t="shared" si="12"/>
        <v>03310000</v>
      </c>
      <c r="B222" s="102" t="s">
        <v>860</v>
      </c>
      <c r="C222" s="103">
        <v>9584069</v>
      </c>
      <c r="D222" s="123"/>
      <c r="F222" t="str">
        <f t="shared" si="14"/>
        <v>03310000</v>
      </c>
      <c r="G222" s="102" t="s">
        <v>860</v>
      </c>
      <c r="H222" s="103">
        <v>9854370</v>
      </c>
      <c r="I222"/>
      <c r="J222" s="1"/>
      <c r="K222" t="str">
        <f t="shared" si="13"/>
        <v>03310000</v>
      </c>
      <c r="L222" s="126" t="s">
        <v>860</v>
      </c>
      <c r="M222" s="103">
        <v>10112022</v>
      </c>
      <c r="N222" s="29"/>
      <c r="Q222" s="1"/>
      <c r="R222" s="1"/>
    </row>
    <row r="223" spans="1:18" ht="15" customHeight="1">
      <c r="A223" t="str">
        <f t="shared" si="12"/>
        <v>03320000</v>
      </c>
      <c r="B223" s="102" t="s">
        <v>861</v>
      </c>
      <c r="C223" s="103">
        <v>24365256</v>
      </c>
      <c r="D223" s="123"/>
      <c r="F223" t="str">
        <f t="shared" si="14"/>
        <v>03320000</v>
      </c>
      <c r="G223" s="102" t="s">
        <v>861</v>
      </c>
      <c r="H223" s="103">
        <v>26180093</v>
      </c>
      <c r="I223"/>
      <c r="J223" s="1"/>
      <c r="K223" t="str">
        <f t="shared" si="13"/>
        <v>03320000</v>
      </c>
      <c r="L223" s="126" t="s">
        <v>861</v>
      </c>
      <c r="M223" s="103">
        <v>27470349.419999998</v>
      </c>
      <c r="N223" s="29"/>
      <c r="Q223" s="1"/>
      <c r="R223" s="1"/>
    </row>
    <row r="224" spans="1:18" ht="15" customHeight="1">
      <c r="A224" t="str">
        <f t="shared" si="12"/>
        <v>03350000</v>
      </c>
      <c r="B224" s="102" t="s">
        <v>862</v>
      </c>
      <c r="C224" s="103">
        <v>24115421</v>
      </c>
      <c r="D224" s="123"/>
      <c r="F224" t="str">
        <f t="shared" si="14"/>
        <v>03350000</v>
      </c>
      <c r="G224" s="102" t="s">
        <v>862</v>
      </c>
      <c r="H224" s="103">
        <v>24539155.370000001</v>
      </c>
      <c r="I224"/>
      <c r="J224" s="1"/>
      <c r="K224" t="str">
        <f t="shared" si="13"/>
        <v>03350000</v>
      </c>
      <c r="L224" s="126" t="s">
        <v>862</v>
      </c>
      <c r="M224" s="103">
        <v>26120731</v>
      </c>
      <c r="N224" s="29"/>
      <c r="Q224" s="1"/>
      <c r="R224" s="1"/>
    </row>
    <row r="225" spans="1:18" ht="15" customHeight="1">
      <c r="A225" t="str">
        <f t="shared" si="12"/>
        <v>03360000</v>
      </c>
      <c r="B225" s="102" t="s">
        <v>863</v>
      </c>
      <c r="C225" s="103">
        <v>40726588</v>
      </c>
      <c r="D225" s="123"/>
      <c r="F225" t="str">
        <f t="shared" si="14"/>
        <v>03360000</v>
      </c>
      <c r="G225" s="102" t="s">
        <v>863</v>
      </c>
      <c r="H225" s="103">
        <v>40066377</v>
      </c>
      <c r="I225"/>
      <c r="J225" s="1"/>
      <c r="K225" t="str">
        <f t="shared" si="13"/>
        <v>03360000</v>
      </c>
      <c r="L225" s="126" t="s">
        <v>863</v>
      </c>
      <c r="M225" s="103">
        <v>38834176.609999999</v>
      </c>
      <c r="N225" s="29"/>
      <c r="Q225" s="1"/>
      <c r="R225" s="1"/>
    </row>
    <row r="226" spans="1:18" ht="15" customHeight="1">
      <c r="A226" t="str">
        <f t="shared" si="12"/>
        <v>03370000</v>
      </c>
      <c r="B226" s="102" t="s">
        <v>864</v>
      </c>
      <c r="C226" s="103">
        <v>827852.7</v>
      </c>
      <c r="D226" s="123"/>
      <c r="F226" t="str">
        <f t="shared" si="14"/>
        <v>03370000</v>
      </c>
      <c r="G226" s="102" t="s">
        <v>864</v>
      </c>
      <c r="H226" s="103">
        <v>867926.74</v>
      </c>
      <c r="I226"/>
      <c r="J226" s="1"/>
      <c r="K226" t="str">
        <f t="shared" si="13"/>
        <v>03370000</v>
      </c>
      <c r="L226" s="126" t="s">
        <v>864</v>
      </c>
      <c r="M226" s="103">
        <v>879730.67</v>
      </c>
      <c r="N226" s="29"/>
      <c r="Q226" s="1"/>
      <c r="R226" s="1"/>
    </row>
    <row r="227" spans="1:18" ht="15" customHeight="1">
      <c r="A227" t="str">
        <f t="shared" si="12"/>
        <v>03400000</v>
      </c>
      <c r="B227" s="102" t="s">
        <v>865</v>
      </c>
      <c r="C227" s="103">
        <v>1192997.68</v>
      </c>
      <c r="D227" s="123"/>
      <c r="F227" t="str">
        <f t="shared" si="14"/>
        <v>03400000</v>
      </c>
      <c r="G227" s="102" t="s">
        <v>865</v>
      </c>
      <c r="H227" s="103">
        <v>1206987.5899999999</v>
      </c>
      <c r="I227"/>
      <c r="J227" s="1"/>
      <c r="K227" t="str">
        <f t="shared" si="13"/>
        <v>03400000</v>
      </c>
      <c r="L227" s="126" t="s">
        <v>865</v>
      </c>
      <c r="M227" s="103">
        <v>0</v>
      </c>
      <c r="N227" s="29" t="s">
        <v>1249</v>
      </c>
      <c r="Q227" s="1"/>
      <c r="R227" s="1"/>
    </row>
    <row r="228" spans="1:18" ht="15" customHeight="1">
      <c r="A228" t="str">
        <f t="shared" si="12"/>
        <v>03420000</v>
      </c>
      <c r="B228" s="102" t="s">
        <v>867</v>
      </c>
      <c r="C228" s="103">
        <v>23437337.039999999</v>
      </c>
      <c r="D228" s="123"/>
      <c r="F228" t="str">
        <f t="shared" si="14"/>
        <v>03420000</v>
      </c>
      <c r="G228" s="102" t="s">
        <v>867</v>
      </c>
      <c r="H228" s="103">
        <v>23762828</v>
      </c>
      <c r="I228"/>
      <c r="J228" s="1"/>
      <c r="K228" t="str">
        <f t="shared" si="13"/>
        <v>03420000</v>
      </c>
      <c r="L228" s="126" t="s">
        <v>867</v>
      </c>
      <c r="M228" s="103">
        <v>24512095</v>
      </c>
      <c r="N228" s="29"/>
      <c r="Q228" s="1"/>
      <c r="R228" s="1"/>
    </row>
    <row r="229" spans="1:18" ht="15" customHeight="1">
      <c r="A229" t="str">
        <f t="shared" si="12"/>
        <v>03430000</v>
      </c>
      <c r="B229" s="102" t="s">
        <v>868</v>
      </c>
      <c r="C229" s="103">
        <v>6506371.0599999987</v>
      </c>
      <c r="D229" s="123"/>
      <c r="F229" t="str">
        <f t="shared" si="14"/>
        <v>03430000</v>
      </c>
      <c r="G229" s="102" t="s">
        <v>868</v>
      </c>
      <c r="H229" s="103">
        <v>7271800.5099999998</v>
      </c>
      <c r="I229"/>
      <c r="J229" s="1"/>
      <c r="K229" t="str">
        <f t="shared" si="13"/>
        <v>03430000</v>
      </c>
      <c r="L229" s="126" t="s">
        <v>868</v>
      </c>
      <c r="M229" s="103">
        <v>7974745.4400000004</v>
      </c>
      <c r="N229" s="29"/>
      <c r="Q229" s="1"/>
      <c r="R229" s="1"/>
    </row>
    <row r="230" spans="1:18" ht="15" customHeight="1">
      <c r="A230" t="str">
        <f t="shared" si="12"/>
        <v>03440000</v>
      </c>
      <c r="B230" s="102" t="s">
        <v>869</v>
      </c>
      <c r="C230" s="103">
        <v>31188347.710000001</v>
      </c>
      <c r="D230" s="123"/>
      <c r="F230" t="str">
        <f t="shared" si="14"/>
        <v>03440000</v>
      </c>
      <c r="G230" s="102" t="s">
        <v>869</v>
      </c>
      <c r="H230" s="103">
        <v>32508961.73</v>
      </c>
      <c r="I230"/>
      <c r="J230" s="1"/>
      <c r="K230" t="str">
        <f t="shared" si="13"/>
        <v>03440000</v>
      </c>
      <c r="L230" s="126" t="s">
        <v>869</v>
      </c>
      <c r="M230" s="103">
        <v>34047747.399999999</v>
      </c>
      <c r="N230" s="29"/>
      <c r="Q230" s="1"/>
      <c r="R230" s="1"/>
    </row>
    <row r="231" spans="1:18" ht="15" customHeight="1">
      <c r="A231" t="str">
        <f t="shared" si="12"/>
        <v>03460000</v>
      </c>
      <c r="B231" s="102" t="s">
        <v>870</v>
      </c>
      <c r="C231" s="103">
        <v>11547972</v>
      </c>
      <c r="D231" s="123"/>
      <c r="F231" t="str">
        <f t="shared" si="14"/>
        <v>03460000</v>
      </c>
      <c r="G231" s="102" t="s">
        <v>870</v>
      </c>
      <c r="H231" s="103">
        <v>12763492.729999999</v>
      </c>
      <c r="I231"/>
      <c r="J231" s="1"/>
      <c r="K231" t="str">
        <f t="shared" si="13"/>
        <v>03460000</v>
      </c>
      <c r="L231" s="126" t="s">
        <v>870</v>
      </c>
      <c r="M231" s="103">
        <v>12676795.690000001</v>
      </c>
      <c r="N231" s="29"/>
      <c r="Q231" s="1"/>
      <c r="R231" s="1"/>
    </row>
    <row r="232" spans="1:18" ht="15" customHeight="1">
      <c r="A232" t="str">
        <f t="shared" si="12"/>
        <v>03470000</v>
      </c>
      <c r="B232" s="102" t="s">
        <v>871</v>
      </c>
      <c r="C232" s="103">
        <v>32234181.050000001</v>
      </c>
      <c r="D232" s="123"/>
      <c r="F232" t="str">
        <f t="shared" si="14"/>
        <v>03470000</v>
      </c>
      <c r="G232" s="102" t="s">
        <v>871</v>
      </c>
      <c r="H232" s="103">
        <v>33166800.870000001</v>
      </c>
      <c r="I232"/>
      <c r="J232" s="1"/>
      <c r="K232" t="str">
        <f t="shared" si="13"/>
        <v>03470000</v>
      </c>
      <c r="L232" s="126" t="s">
        <v>871</v>
      </c>
      <c r="M232" s="103">
        <v>34522744.200000003</v>
      </c>
      <c r="N232" s="29"/>
      <c r="Q232" s="1"/>
      <c r="R232" s="1"/>
    </row>
    <row r="233" spans="1:18" ht="15" customHeight="1">
      <c r="A233" t="str">
        <f t="shared" si="12"/>
        <v>03480000</v>
      </c>
      <c r="B233" s="102" t="s">
        <v>1010</v>
      </c>
      <c r="C233" s="103">
        <v>171799155.981947</v>
      </c>
      <c r="D233" s="123"/>
      <c r="F233" t="str">
        <f t="shared" si="14"/>
        <v>03480000</v>
      </c>
      <c r="G233" s="102" t="s">
        <v>1010</v>
      </c>
      <c r="H233" s="103">
        <v>178705240.48460931</v>
      </c>
      <c r="I233"/>
      <c r="J233" s="1"/>
      <c r="K233" t="str">
        <f t="shared" si="13"/>
        <v>03480000</v>
      </c>
      <c r="L233" s="126" t="s">
        <v>1010</v>
      </c>
      <c r="M233" s="103">
        <v>187749312.87563041</v>
      </c>
      <c r="N233" s="29"/>
      <c r="Q233" s="1"/>
      <c r="R233" s="1"/>
    </row>
    <row r="234" spans="1:18" ht="15" customHeight="1">
      <c r="A234" t="str">
        <f t="shared" si="12"/>
        <v>03490000</v>
      </c>
      <c r="B234" s="102" t="s">
        <v>963</v>
      </c>
      <c r="C234" s="103">
        <v>322220.54000000004</v>
      </c>
      <c r="D234" s="123"/>
      <c r="F234" t="str">
        <f t="shared" si="14"/>
        <v>03490000</v>
      </c>
      <c r="G234" s="122" t="s">
        <v>963</v>
      </c>
      <c r="H234" s="115">
        <v>557209.24</v>
      </c>
      <c r="I234" s="1" t="s">
        <v>1270</v>
      </c>
      <c r="J234" s="1"/>
      <c r="K234" t="str">
        <f t="shared" si="13"/>
        <v>03490000</v>
      </c>
      <c r="L234" s="126" t="s">
        <v>963</v>
      </c>
      <c r="M234" s="103">
        <v>0</v>
      </c>
      <c r="N234" s="29" t="s">
        <v>1249</v>
      </c>
      <c r="Q234" s="1"/>
      <c r="R234" s="1"/>
    </row>
    <row r="235" spans="1:18" ht="15" customHeight="1">
      <c r="A235" t="str">
        <f t="shared" si="12"/>
        <v>03500000</v>
      </c>
      <c r="B235" s="102" t="s">
        <v>872</v>
      </c>
      <c r="C235" s="103">
        <v>6481188.4100000001</v>
      </c>
      <c r="D235" s="123"/>
      <c r="F235" t="str">
        <f t="shared" si="14"/>
        <v>03500000</v>
      </c>
      <c r="G235" s="102" t="s">
        <v>872</v>
      </c>
      <c r="H235" s="103">
        <v>6784348.5099999998</v>
      </c>
      <c r="I235"/>
      <c r="J235" s="1"/>
      <c r="K235" t="str">
        <f t="shared" si="13"/>
        <v>03500000</v>
      </c>
      <c r="L235" s="126" t="s">
        <v>872</v>
      </c>
      <c r="M235" s="103">
        <v>6821938</v>
      </c>
      <c r="N235" s="29"/>
      <c r="Q235" s="1"/>
      <c r="R235" s="1"/>
    </row>
    <row r="236" spans="1:18" ht="15" customHeight="1">
      <c r="A236" t="str">
        <f t="shared" si="12"/>
        <v>04060000</v>
      </c>
      <c r="B236" s="102" t="s">
        <v>873</v>
      </c>
      <c r="C236" s="103">
        <v>4038542.8</v>
      </c>
      <c r="D236" s="123"/>
      <c r="F236" t="str">
        <f t="shared" si="14"/>
        <v>04060000</v>
      </c>
      <c r="G236" s="102" t="s">
        <v>873</v>
      </c>
      <c r="H236" s="103">
        <v>4219643.6500000004</v>
      </c>
      <c r="I236"/>
      <c r="J236" s="1"/>
      <c r="K236" t="str">
        <f t="shared" si="13"/>
        <v>04060000</v>
      </c>
      <c r="L236" s="126" t="s">
        <v>873</v>
      </c>
      <c r="M236" s="103">
        <v>4665634.4400000004</v>
      </c>
      <c r="N236" s="29"/>
      <c r="Q236" s="1"/>
      <c r="R236" s="1"/>
    </row>
    <row r="237" spans="1:18" ht="15" customHeight="1">
      <c r="A237" t="str">
        <f t="shared" si="12"/>
        <v>06000000</v>
      </c>
      <c r="B237" s="102" t="s">
        <v>874</v>
      </c>
      <c r="C237" s="103">
        <v>36991103.040000007</v>
      </c>
      <c r="D237" s="123"/>
      <c r="F237" t="str">
        <f t="shared" si="14"/>
        <v>06000000</v>
      </c>
      <c r="G237" s="102" t="s">
        <v>874</v>
      </c>
      <c r="H237" s="103">
        <v>37500296.18</v>
      </c>
      <c r="I237"/>
      <c r="J237" s="1"/>
      <c r="K237" t="str">
        <f t="shared" si="13"/>
        <v>06000000</v>
      </c>
      <c r="L237" s="126" t="s">
        <v>874</v>
      </c>
      <c r="M237" s="103">
        <v>38624817.630000003</v>
      </c>
      <c r="N237" s="29"/>
      <c r="O237" s="1"/>
      <c r="Q237" s="1"/>
      <c r="R237" s="1"/>
    </row>
    <row r="238" spans="1:18" ht="15" customHeight="1">
      <c r="A238" t="str">
        <f t="shared" si="12"/>
        <v>06030000</v>
      </c>
      <c r="B238" s="102" t="s">
        <v>875</v>
      </c>
      <c r="C238" s="103">
        <v>6452827.5800000001</v>
      </c>
      <c r="D238" s="123"/>
      <c r="F238" t="str">
        <f t="shared" si="14"/>
        <v>06030000</v>
      </c>
      <c r="G238" s="102" t="s">
        <v>875</v>
      </c>
      <c r="H238" s="103">
        <v>6409865.1400000006</v>
      </c>
      <c r="I238"/>
      <c r="J238" s="1"/>
      <c r="K238" t="str">
        <f t="shared" si="13"/>
        <v>06030000</v>
      </c>
      <c r="L238" s="126" t="s">
        <v>875</v>
      </c>
      <c r="M238" s="103">
        <v>6574847.6799999997</v>
      </c>
      <c r="N238" s="29"/>
      <c r="Q238" s="1"/>
      <c r="R238" s="1"/>
    </row>
    <row r="239" spans="1:18" ht="15" customHeight="1">
      <c r="A239" t="str">
        <f t="shared" si="12"/>
        <v>06050000</v>
      </c>
      <c r="B239" s="102" t="s">
        <v>876</v>
      </c>
      <c r="C239" s="103">
        <v>9704310</v>
      </c>
      <c r="D239" s="123"/>
      <c r="F239" t="str">
        <f t="shared" si="14"/>
        <v>06050000</v>
      </c>
      <c r="G239" s="102" t="s">
        <v>876</v>
      </c>
      <c r="H239" s="103">
        <v>9377359</v>
      </c>
      <c r="I239"/>
      <c r="J239" s="1"/>
      <c r="K239" t="str">
        <f t="shared" si="13"/>
        <v>06050000</v>
      </c>
      <c r="L239" s="126" t="s">
        <v>876</v>
      </c>
      <c r="M239" s="103">
        <v>10125323</v>
      </c>
      <c r="N239" s="29"/>
      <c r="Q239" s="1"/>
      <c r="R239" s="1"/>
    </row>
    <row r="240" spans="1:18" ht="15" customHeight="1">
      <c r="A240" t="str">
        <f t="shared" si="12"/>
        <v>06100000</v>
      </c>
      <c r="B240" s="102" t="s">
        <v>877</v>
      </c>
      <c r="C240" s="103">
        <v>12000751.84</v>
      </c>
      <c r="D240" s="123"/>
      <c r="F240" t="str">
        <f t="shared" si="14"/>
        <v>06100000</v>
      </c>
      <c r="G240" s="102" t="s">
        <v>877</v>
      </c>
      <c r="H240" s="103">
        <v>12304981.370000001</v>
      </c>
      <c r="I240"/>
      <c r="J240" s="1"/>
      <c r="K240" t="str">
        <f t="shared" si="13"/>
        <v>06100000</v>
      </c>
      <c r="L240" s="126" t="s">
        <v>877</v>
      </c>
      <c r="M240" s="103">
        <v>12912090.68</v>
      </c>
      <c r="N240" s="29"/>
      <c r="Q240" s="1"/>
      <c r="R240" s="1"/>
    </row>
    <row r="241" spans="1:18" ht="15" customHeight="1">
      <c r="A241" t="str">
        <f t="shared" si="12"/>
        <v>06150000</v>
      </c>
      <c r="B241" s="102" t="s">
        <v>878</v>
      </c>
      <c r="C241" s="103">
        <v>7818288.9000000004</v>
      </c>
      <c r="D241" s="123"/>
      <c r="F241" t="str">
        <f t="shared" si="14"/>
        <v>06150000</v>
      </c>
      <c r="G241" s="102" t="s">
        <v>878</v>
      </c>
      <c r="H241" s="103">
        <v>8139352</v>
      </c>
      <c r="I241"/>
      <c r="J241" s="1"/>
      <c r="K241" t="str">
        <f t="shared" si="13"/>
        <v>06150000</v>
      </c>
      <c r="L241" s="126" t="s">
        <v>878</v>
      </c>
      <c r="M241" s="103">
        <v>8447409</v>
      </c>
      <c r="N241" s="29"/>
      <c r="Q241" s="1"/>
      <c r="R241" s="1"/>
    </row>
    <row r="242" spans="1:18" ht="15" customHeight="1">
      <c r="A242" t="str">
        <f t="shared" si="12"/>
        <v>06160000</v>
      </c>
      <c r="B242" s="102" t="s">
        <v>879</v>
      </c>
      <c r="C242" s="103">
        <v>10119962.670000002</v>
      </c>
      <c r="D242" s="123"/>
      <c r="F242" t="str">
        <f t="shared" si="14"/>
        <v>06160000</v>
      </c>
      <c r="G242" s="102" t="s">
        <v>879</v>
      </c>
      <c r="H242" s="103">
        <v>10710824.23</v>
      </c>
      <c r="I242"/>
      <c r="J242" s="1"/>
      <c r="K242" t="str">
        <f t="shared" si="13"/>
        <v>06160000</v>
      </c>
      <c r="L242" s="126" t="s">
        <v>879</v>
      </c>
      <c r="M242" s="103">
        <v>11511437.629999999</v>
      </c>
      <c r="N242" s="29"/>
      <c r="Q242" s="1"/>
      <c r="R242" s="1"/>
    </row>
    <row r="243" spans="1:18" ht="15" customHeight="1">
      <c r="A243" t="str">
        <f t="shared" si="12"/>
        <v>06180000</v>
      </c>
      <c r="B243" s="102" t="s">
        <v>881</v>
      </c>
      <c r="C243" s="103">
        <v>9271561.1400000006</v>
      </c>
      <c r="D243" s="123"/>
      <c r="F243" t="str">
        <f t="shared" si="14"/>
        <v>06180000</v>
      </c>
      <c r="G243" s="102" t="s">
        <v>881</v>
      </c>
      <c r="H243" s="103">
        <v>9565266.5699999984</v>
      </c>
      <c r="I243"/>
      <c r="J243" s="1"/>
      <c r="K243" t="str">
        <f t="shared" si="13"/>
        <v>06180000</v>
      </c>
      <c r="L243" s="126" t="s">
        <v>881</v>
      </c>
      <c r="M243" s="103">
        <v>10129484.470000001</v>
      </c>
      <c r="N243" s="29"/>
      <c r="Q243" s="1"/>
      <c r="R243" s="1"/>
    </row>
    <row r="244" spans="1:18" ht="15" customHeight="1">
      <c r="A244" t="str">
        <f t="shared" si="12"/>
        <v>06200000</v>
      </c>
      <c r="B244" s="102" t="s">
        <v>882</v>
      </c>
      <c r="C244" s="103">
        <v>6987556</v>
      </c>
      <c r="D244" s="123"/>
      <c r="F244" t="str">
        <f t="shared" si="14"/>
        <v>06200000</v>
      </c>
      <c r="G244" s="102" t="s">
        <v>882</v>
      </c>
      <c r="H244" s="103">
        <v>7304201.5899999989</v>
      </c>
      <c r="I244"/>
      <c r="J244" s="1"/>
      <c r="K244" t="str">
        <f t="shared" si="13"/>
        <v>06200000</v>
      </c>
      <c r="L244" s="126" t="s">
        <v>882</v>
      </c>
      <c r="M244" s="103">
        <v>7542783.3600000003</v>
      </c>
      <c r="N244" s="29"/>
      <c r="Q244" s="1"/>
      <c r="R244" s="1"/>
    </row>
    <row r="245" spans="1:18" ht="15" customHeight="1">
      <c r="A245" t="str">
        <f t="shared" si="12"/>
        <v>06220000</v>
      </c>
      <c r="B245" s="102" t="s">
        <v>883</v>
      </c>
      <c r="C245" s="103">
        <v>8907761</v>
      </c>
      <c r="D245" s="123"/>
      <c r="F245" t="str">
        <f t="shared" si="14"/>
        <v>06220000</v>
      </c>
      <c r="G245" s="102" t="s">
        <v>883</v>
      </c>
      <c r="H245" s="103">
        <v>9749692</v>
      </c>
      <c r="I245"/>
      <c r="J245" s="1"/>
      <c r="K245" t="str">
        <f t="shared" si="13"/>
        <v>06220000</v>
      </c>
      <c r="L245" s="126" t="s">
        <v>883</v>
      </c>
      <c r="M245" s="103">
        <v>10015158</v>
      </c>
      <c r="N245" s="29"/>
      <c r="Q245" s="1"/>
      <c r="R245" s="1"/>
    </row>
    <row r="246" spans="1:18" ht="15" customHeight="1">
      <c r="A246" t="str">
        <f t="shared" si="12"/>
        <v>06250000</v>
      </c>
      <c r="B246" s="102" t="s">
        <v>884</v>
      </c>
      <c r="C246" s="103">
        <v>30730475</v>
      </c>
      <c r="D246" s="123"/>
      <c r="F246" t="str">
        <f t="shared" si="14"/>
        <v>06250000</v>
      </c>
      <c r="G246" s="102" t="s">
        <v>884</v>
      </c>
      <c r="H246" s="103">
        <v>31884713</v>
      </c>
      <c r="I246"/>
      <c r="J246" s="1"/>
      <c r="K246" t="str">
        <f t="shared" si="13"/>
        <v>06250000</v>
      </c>
      <c r="L246" s="126" t="s">
        <v>884</v>
      </c>
      <c r="M246" s="103">
        <v>33106800.34</v>
      </c>
      <c r="N246" s="29"/>
      <c r="Q246" s="1"/>
      <c r="R246" s="1"/>
    </row>
    <row r="247" spans="1:18" ht="15" customHeight="1">
      <c r="A247" t="str">
        <f t="shared" si="12"/>
        <v>06320000</v>
      </c>
      <c r="B247" s="102" t="s">
        <v>885</v>
      </c>
      <c r="C247" s="103">
        <v>1035994.5900000001</v>
      </c>
      <c r="D247" s="123"/>
      <c r="F247" t="str">
        <f t="shared" si="14"/>
        <v>06320000</v>
      </c>
      <c r="G247" s="102" t="s">
        <v>885</v>
      </c>
      <c r="H247" s="103">
        <v>1186680.53</v>
      </c>
      <c r="I247"/>
      <c r="J247" s="1"/>
      <c r="K247" t="str">
        <f t="shared" si="13"/>
        <v>06320000</v>
      </c>
      <c r="L247" s="126" t="s">
        <v>885</v>
      </c>
      <c r="M247" s="103">
        <v>0</v>
      </c>
      <c r="N247" s="29" t="s">
        <v>1249</v>
      </c>
      <c r="Q247" s="1"/>
      <c r="R247" s="1"/>
    </row>
    <row r="248" spans="1:18" ht="15" customHeight="1">
      <c r="A248" t="str">
        <f t="shared" si="12"/>
        <v>06350000</v>
      </c>
      <c r="B248" s="102" t="s">
        <v>886</v>
      </c>
      <c r="C248" s="103">
        <v>9232004</v>
      </c>
      <c r="D248" s="123"/>
      <c r="F248" t="str">
        <f t="shared" si="14"/>
        <v>06350000</v>
      </c>
      <c r="G248" s="102" t="s">
        <v>886</v>
      </c>
      <c r="H248" s="103">
        <v>9173446</v>
      </c>
      <c r="I248"/>
      <c r="J248" s="1"/>
      <c r="K248" t="str">
        <f t="shared" si="13"/>
        <v>06350000</v>
      </c>
      <c r="L248" s="126" t="s">
        <v>886</v>
      </c>
      <c r="M248" s="103">
        <v>9523612</v>
      </c>
      <c r="N248" s="29"/>
      <c r="Q248" s="1"/>
      <c r="R248" s="1"/>
    </row>
    <row r="249" spans="1:18" ht="15" customHeight="1">
      <c r="A249" t="str">
        <f t="shared" si="12"/>
        <v>06400000</v>
      </c>
      <c r="B249" s="102" t="s">
        <v>887</v>
      </c>
      <c r="C249" s="103">
        <v>11843142.720000001</v>
      </c>
      <c r="D249" s="123"/>
      <c r="F249" t="str">
        <f t="shared" si="14"/>
        <v>06400000</v>
      </c>
      <c r="G249" s="102" t="s">
        <v>887</v>
      </c>
      <c r="H249" s="103">
        <v>12581696</v>
      </c>
      <c r="I249"/>
      <c r="J249" s="1"/>
      <c r="K249" t="str">
        <f t="shared" si="13"/>
        <v>06400000</v>
      </c>
      <c r="L249" s="126" t="s">
        <v>887</v>
      </c>
      <c r="M249" s="103">
        <v>13000518</v>
      </c>
      <c r="N249" s="29"/>
      <c r="Q249" s="1"/>
      <c r="R249" s="1"/>
    </row>
    <row r="250" spans="1:18" ht="15" customHeight="1">
      <c r="A250" t="str">
        <f t="shared" si="12"/>
        <v>06450000</v>
      </c>
      <c r="B250" s="102" t="s">
        <v>888</v>
      </c>
      <c r="C250" s="103">
        <v>23886409.899999999</v>
      </c>
      <c r="D250" s="123"/>
      <c r="F250" t="str">
        <f t="shared" si="14"/>
        <v>06450000</v>
      </c>
      <c r="G250" s="102" t="s">
        <v>888</v>
      </c>
      <c r="H250" s="103">
        <v>25132648.5</v>
      </c>
      <c r="I250"/>
      <c r="J250" s="1"/>
      <c r="K250" t="str">
        <f t="shared" si="13"/>
        <v>06450000</v>
      </c>
      <c r="L250" s="126" t="s">
        <v>888</v>
      </c>
      <c r="M250" s="103">
        <v>28200434.029999997</v>
      </c>
      <c r="N250" s="29"/>
      <c r="Q250" s="1"/>
      <c r="R250" s="1"/>
    </row>
    <row r="251" spans="1:18" ht="15" customHeight="1">
      <c r="A251" t="str">
        <f t="shared" si="12"/>
        <v>06500000</v>
      </c>
      <c r="B251" s="102" t="s">
        <v>889</v>
      </c>
      <c r="C251" s="103">
        <v>17483056.469999999</v>
      </c>
      <c r="D251" s="123"/>
      <c r="F251" t="str">
        <f t="shared" si="14"/>
        <v>06500000</v>
      </c>
      <c r="G251" s="102" t="s">
        <v>889</v>
      </c>
      <c r="H251" s="103">
        <v>17888904.079999998</v>
      </c>
      <c r="I251"/>
      <c r="J251" s="1"/>
      <c r="K251" t="str">
        <f t="shared" si="13"/>
        <v>06500000</v>
      </c>
      <c r="L251" s="126" t="s">
        <v>889</v>
      </c>
      <c r="M251" s="103">
        <v>18581974.239999995</v>
      </c>
      <c r="N251" s="29"/>
      <c r="Q251" s="1"/>
      <c r="R251" s="1"/>
    </row>
    <row r="252" spans="1:18" ht="15" customHeight="1">
      <c r="A252" t="str">
        <f t="shared" si="12"/>
        <v>06550000</v>
      </c>
      <c r="B252" s="102" t="s">
        <v>890</v>
      </c>
      <c r="C252" s="103">
        <v>11010867</v>
      </c>
      <c r="D252" s="123"/>
      <c r="F252" t="str">
        <f t="shared" si="14"/>
        <v>06550000</v>
      </c>
      <c r="G252" s="102" t="s">
        <v>890</v>
      </c>
      <c r="H252" s="103">
        <v>11310716</v>
      </c>
      <c r="I252"/>
      <c r="J252" s="1"/>
      <c r="K252" t="str">
        <f t="shared" si="13"/>
        <v>06550000</v>
      </c>
      <c r="L252" s="126" t="s">
        <v>890</v>
      </c>
      <c r="M252" s="103">
        <v>11588015</v>
      </c>
      <c r="N252" s="29"/>
      <c r="Q252" s="1"/>
      <c r="R252" s="1"/>
    </row>
    <row r="253" spans="1:18" ht="15" customHeight="1">
      <c r="A253" t="str">
        <f t="shared" si="12"/>
        <v>06580000</v>
      </c>
      <c r="B253" s="102" t="s">
        <v>891</v>
      </c>
      <c r="C253" s="103">
        <v>21797737.760000002</v>
      </c>
      <c r="D253" s="123"/>
      <c r="F253" t="str">
        <f t="shared" si="14"/>
        <v>06580000</v>
      </c>
      <c r="G253" s="102" t="s">
        <v>891</v>
      </c>
      <c r="H253" s="103">
        <v>22481308.399999999</v>
      </c>
      <c r="I253"/>
      <c r="J253" s="1"/>
      <c r="K253" t="str">
        <f t="shared" si="13"/>
        <v>06580000</v>
      </c>
      <c r="L253" s="126" t="s">
        <v>891</v>
      </c>
      <c r="M253" s="103">
        <v>22147368.029999997</v>
      </c>
      <c r="N253" s="29"/>
      <c r="Q253" s="1"/>
      <c r="R253" s="1"/>
    </row>
    <row r="254" spans="1:18" ht="15" customHeight="1">
      <c r="A254" t="str">
        <f t="shared" si="12"/>
        <v>06600000</v>
      </c>
      <c r="B254" s="102" t="s">
        <v>892</v>
      </c>
      <c r="C254" s="103">
        <v>12554967</v>
      </c>
      <c r="D254" s="123"/>
      <c r="F254" t="str">
        <f t="shared" si="14"/>
        <v>06600000</v>
      </c>
      <c r="G254" s="102" t="s">
        <v>892</v>
      </c>
      <c r="H254" s="103">
        <v>12892442</v>
      </c>
      <c r="I254"/>
      <c r="J254" s="1"/>
      <c r="K254" t="str">
        <f t="shared" si="13"/>
        <v>06600000</v>
      </c>
      <c r="L254" s="126" t="s">
        <v>892</v>
      </c>
      <c r="M254" s="103">
        <v>12981509.219999997</v>
      </c>
      <c r="N254" s="29"/>
      <c r="Q254" s="1"/>
      <c r="R254" s="1"/>
    </row>
    <row r="255" spans="1:18" ht="15" customHeight="1">
      <c r="A255" t="str">
        <f t="shared" si="12"/>
        <v>06620000</v>
      </c>
      <c r="B255" s="102" t="s">
        <v>893</v>
      </c>
      <c r="C255" s="103">
        <v>721474</v>
      </c>
      <c r="D255" s="123"/>
      <c r="F255" t="str">
        <f t="shared" si="14"/>
        <v>06620000</v>
      </c>
      <c r="G255" s="102" t="s">
        <v>893</v>
      </c>
      <c r="H255" s="103">
        <v>910920</v>
      </c>
      <c r="I255"/>
      <c r="J255" s="1"/>
      <c r="K255" t="str">
        <f t="shared" si="13"/>
        <v>06620000</v>
      </c>
      <c r="L255" s="126" t="s">
        <v>893</v>
      </c>
      <c r="M255" s="103">
        <v>981556.74</v>
      </c>
      <c r="N255" s="29"/>
      <c r="Q255" s="1"/>
      <c r="R255" s="1"/>
    </row>
    <row r="256" spans="1:18" ht="15" customHeight="1">
      <c r="A256" t="str">
        <f t="shared" si="12"/>
        <v>06650000</v>
      </c>
      <c r="B256" s="102" t="s">
        <v>895</v>
      </c>
      <c r="C256" s="103">
        <v>15504327</v>
      </c>
      <c r="D256" s="123"/>
      <c r="F256" t="str">
        <f t="shared" si="14"/>
        <v>06650000</v>
      </c>
      <c r="G256" s="102" t="s">
        <v>895</v>
      </c>
      <c r="H256" s="103">
        <v>16674794.44001</v>
      </c>
      <c r="I256"/>
      <c r="J256" s="1"/>
      <c r="K256" t="str">
        <f t="shared" si="13"/>
        <v>06650000</v>
      </c>
      <c r="L256" s="126" t="s">
        <v>895</v>
      </c>
      <c r="M256" s="103">
        <v>17207263.920000002</v>
      </c>
      <c r="N256" s="29"/>
      <c r="Q256" s="1"/>
      <c r="R256" s="1"/>
    </row>
    <row r="257" spans="1:18" ht="15" customHeight="1">
      <c r="A257" t="str">
        <f t="shared" si="12"/>
        <v>06700000</v>
      </c>
      <c r="B257" s="102" t="s">
        <v>896</v>
      </c>
      <c r="C257" s="103">
        <v>3792559.08</v>
      </c>
      <c r="D257" s="123"/>
      <c r="F257" t="str">
        <f t="shared" si="14"/>
        <v>06700000</v>
      </c>
      <c r="G257" s="122" t="s">
        <v>896</v>
      </c>
      <c r="H257" s="103">
        <v>3952857.9799999995</v>
      </c>
      <c r="I257" s="1" t="s">
        <v>1270</v>
      </c>
      <c r="J257" s="1"/>
      <c r="K257" t="str">
        <f t="shared" si="13"/>
        <v>06700000</v>
      </c>
      <c r="L257" s="126" t="s">
        <v>896</v>
      </c>
      <c r="M257" s="103">
        <v>4072685.16</v>
      </c>
      <c r="N257" s="29"/>
      <c r="Q257" s="1"/>
      <c r="R257" s="1"/>
    </row>
    <row r="258" spans="1:18" ht="15" customHeight="1">
      <c r="A258" t="str">
        <f t="shared" si="12"/>
        <v>06720000</v>
      </c>
      <c r="B258" s="102" t="s">
        <v>897</v>
      </c>
      <c r="C258" s="103">
        <v>5080055</v>
      </c>
      <c r="D258" s="123"/>
      <c r="F258" t="str">
        <f t="shared" si="14"/>
        <v>06720000</v>
      </c>
      <c r="G258" s="102" t="s">
        <v>897</v>
      </c>
      <c r="H258" s="103">
        <v>5601275</v>
      </c>
      <c r="I258"/>
      <c r="J258" s="1"/>
      <c r="K258" t="str">
        <f t="shared" si="13"/>
        <v>06720000</v>
      </c>
      <c r="L258" s="126" t="s">
        <v>897</v>
      </c>
      <c r="M258" s="103">
        <v>5915258</v>
      </c>
      <c r="N258" s="29"/>
      <c r="Q258" s="1"/>
      <c r="R258" s="1"/>
    </row>
    <row r="259" spans="1:18" ht="15" customHeight="1">
      <c r="A259" t="str">
        <f t="shared" si="12"/>
        <v>06730000</v>
      </c>
      <c r="B259" s="102" t="s">
        <v>898</v>
      </c>
      <c r="C259" s="103">
        <v>16150068</v>
      </c>
      <c r="D259" s="123"/>
      <c r="F259" t="str">
        <f t="shared" si="14"/>
        <v>06730000</v>
      </c>
      <c r="G259" s="102" t="s">
        <v>898</v>
      </c>
      <c r="H259" s="103">
        <v>16066198</v>
      </c>
      <c r="I259"/>
      <c r="J259" s="1"/>
      <c r="K259" t="str">
        <f t="shared" si="13"/>
        <v>06730000</v>
      </c>
      <c r="L259" s="126" t="s">
        <v>898</v>
      </c>
      <c r="M259" s="103">
        <v>16399823</v>
      </c>
      <c r="N259" s="29"/>
      <c r="Q259" s="1"/>
      <c r="R259" s="1"/>
    </row>
    <row r="260" spans="1:18" ht="15" customHeight="1">
      <c r="A260" t="str">
        <f t="shared" si="12"/>
        <v>06740000</v>
      </c>
      <c r="B260" s="102" t="s">
        <v>899</v>
      </c>
      <c r="C260" s="103">
        <v>5887919.25</v>
      </c>
      <c r="D260" s="123"/>
      <c r="F260" t="str">
        <f t="shared" si="14"/>
        <v>06740000</v>
      </c>
      <c r="G260" s="102" t="s">
        <v>899</v>
      </c>
      <c r="H260" s="103">
        <v>6276745.6199999992</v>
      </c>
      <c r="I260"/>
      <c r="J260" s="1"/>
      <c r="K260" t="str">
        <f t="shared" si="13"/>
        <v>06740000</v>
      </c>
      <c r="L260" s="126" t="s">
        <v>899</v>
      </c>
      <c r="M260" s="103">
        <v>6426649.5</v>
      </c>
      <c r="N260" s="29"/>
      <c r="Q260" s="1"/>
      <c r="R260" s="1"/>
    </row>
    <row r="261" spans="1:18" ht="15" customHeight="1">
      <c r="A261" t="str">
        <f t="shared" ref="A261:A322" si="15">B261&amp;"0000"</f>
        <v>06750000</v>
      </c>
      <c r="B261" s="102" t="s">
        <v>900</v>
      </c>
      <c r="C261" s="103">
        <v>12497742.58</v>
      </c>
      <c r="D261" s="123"/>
      <c r="F261" t="str">
        <f t="shared" si="14"/>
        <v>06750000</v>
      </c>
      <c r="G261" s="102" t="s">
        <v>900</v>
      </c>
      <c r="H261" s="103">
        <v>13355139.050000001</v>
      </c>
      <c r="I261"/>
      <c r="J261" s="1"/>
      <c r="K261" t="str">
        <f t="shared" ref="K261:K322" si="16">L261&amp;"0000"</f>
        <v>06750000</v>
      </c>
      <c r="L261" s="126" t="s">
        <v>900</v>
      </c>
      <c r="M261" s="103">
        <v>13715056.340000002</v>
      </c>
      <c r="N261" s="29"/>
      <c r="Q261" s="1"/>
      <c r="R261" s="1"/>
    </row>
    <row r="262" spans="1:18" ht="15" customHeight="1">
      <c r="A262" t="str">
        <f t="shared" si="15"/>
        <v>06800000</v>
      </c>
      <c r="B262" s="102" t="s">
        <v>901</v>
      </c>
      <c r="C262" s="103">
        <v>17506595</v>
      </c>
      <c r="D262" s="123"/>
      <c r="F262" t="str">
        <f t="shared" si="14"/>
        <v>06800000</v>
      </c>
      <c r="G262" s="102" t="s">
        <v>901</v>
      </c>
      <c r="H262" s="103">
        <v>17901662</v>
      </c>
      <c r="I262"/>
      <c r="J262" s="1"/>
      <c r="K262" t="str">
        <f t="shared" si="16"/>
        <v>06800000</v>
      </c>
      <c r="L262" s="126" t="s">
        <v>901</v>
      </c>
      <c r="M262" s="103">
        <v>18344580</v>
      </c>
      <c r="N262" s="29"/>
      <c r="Q262" s="1"/>
      <c r="R262" s="1"/>
    </row>
    <row r="263" spans="1:18" ht="15" customHeight="1">
      <c r="A263" t="str">
        <f t="shared" si="15"/>
        <v>06830000</v>
      </c>
      <c r="B263" s="102" t="s">
        <v>902</v>
      </c>
      <c r="C263" s="103">
        <v>5380021.1899999995</v>
      </c>
      <c r="D263" s="123"/>
      <c r="F263" t="str">
        <f t="shared" si="14"/>
        <v>06830000</v>
      </c>
      <c r="G263" s="102" t="s">
        <v>902</v>
      </c>
      <c r="H263" s="103">
        <v>5583114.5800000001</v>
      </c>
      <c r="I263"/>
      <c r="J263" s="1"/>
      <c r="K263" t="str">
        <f t="shared" si="16"/>
        <v>06830000</v>
      </c>
      <c r="L263" s="126" t="s">
        <v>902</v>
      </c>
      <c r="M263" s="103">
        <v>0</v>
      </c>
      <c r="N263" s="29" t="s">
        <v>1249</v>
      </c>
      <c r="Q263" s="1"/>
      <c r="R263" s="1"/>
    </row>
    <row r="264" spans="1:18" ht="15" customHeight="1">
      <c r="A264" t="str">
        <f t="shared" si="15"/>
        <v>06850000</v>
      </c>
      <c r="B264" s="102" t="s">
        <v>903</v>
      </c>
      <c r="C264" s="103">
        <v>789648.7</v>
      </c>
      <c r="D264" s="123"/>
      <c r="F264" t="str">
        <f t="shared" si="14"/>
        <v>06850000</v>
      </c>
      <c r="G264" s="102" t="s">
        <v>903</v>
      </c>
      <c r="H264" s="103">
        <v>846121.72000000009</v>
      </c>
      <c r="I264"/>
      <c r="J264" s="1"/>
      <c r="K264" t="str">
        <f t="shared" si="16"/>
        <v>06850000</v>
      </c>
      <c r="L264" s="126" t="s">
        <v>903</v>
      </c>
      <c r="M264" s="103">
        <v>887069.3</v>
      </c>
      <c r="N264" s="29"/>
      <c r="Q264" s="1"/>
      <c r="R264" s="1"/>
    </row>
    <row r="265" spans="1:18" ht="15" customHeight="1">
      <c r="A265" t="str">
        <f t="shared" si="15"/>
        <v>06900000</v>
      </c>
      <c r="B265" s="102" t="s">
        <v>904</v>
      </c>
      <c r="C265" s="103">
        <v>11275963.310000001</v>
      </c>
      <c r="D265" s="123"/>
      <c r="F265" t="str">
        <f t="shared" si="14"/>
        <v>06900000</v>
      </c>
      <c r="G265" s="102" t="s">
        <v>904</v>
      </c>
      <c r="H265" s="103">
        <v>11637997.559999999</v>
      </c>
      <c r="I265"/>
      <c r="J265" s="1"/>
      <c r="K265" t="str">
        <f t="shared" si="16"/>
        <v>06900000</v>
      </c>
      <c r="L265" s="126" t="s">
        <v>904</v>
      </c>
      <c r="M265" s="103">
        <v>12472978.060000001</v>
      </c>
      <c r="N265" s="29"/>
      <c r="Q265" s="1"/>
      <c r="R265" s="1"/>
    </row>
    <row r="266" spans="1:18" ht="15" customHeight="1">
      <c r="A266" t="str">
        <f t="shared" si="15"/>
        <v>06950000</v>
      </c>
      <c r="B266" s="102" t="s">
        <v>1012</v>
      </c>
      <c r="C266" s="103">
        <v>14287204</v>
      </c>
      <c r="D266" s="123"/>
      <c r="F266" t="str">
        <f t="shared" ref="F266:F322" si="17">G266&amp;"0000"</f>
        <v>06950000</v>
      </c>
      <c r="G266" s="102" t="s">
        <v>1012</v>
      </c>
      <c r="H266" s="103">
        <v>13947870</v>
      </c>
      <c r="I266"/>
      <c r="J266" s="1"/>
      <c r="K266" t="str">
        <f t="shared" si="16"/>
        <v>06950000</v>
      </c>
      <c r="L266" s="126" t="s">
        <v>1012</v>
      </c>
      <c r="M266" s="103">
        <v>14620794</v>
      </c>
      <c r="N266" s="29"/>
      <c r="Q266" s="1"/>
      <c r="R266" s="1"/>
    </row>
    <row r="267" spans="1:18" ht="15" customHeight="1">
      <c r="A267" t="str">
        <f t="shared" si="15"/>
        <v>06980000</v>
      </c>
      <c r="B267" s="102" t="s">
        <v>1017</v>
      </c>
      <c r="C267" s="103">
        <v>11474260.699999999</v>
      </c>
      <c r="D267" s="123"/>
      <c r="F267" t="str">
        <f t="shared" si="17"/>
        <v>06980000</v>
      </c>
      <c r="G267" s="122" t="s">
        <v>1017</v>
      </c>
      <c r="H267" s="103">
        <v>12246919.77</v>
      </c>
      <c r="I267" s="1" t="s">
        <v>1270</v>
      </c>
      <c r="J267" s="1"/>
      <c r="K267" t="str">
        <f t="shared" si="16"/>
        <v>06980000</v>
      </c>
      <c r="L267" s="126" t="s">
        <v>1017</v>
      </c>
      <c r="M267" s="103">
        <v>12493620</v>
      </c>
      <c r="N267" s="29"/>
      <c r="Q267" s="1"/>
      <c r="R267" s="1"/>
    </row>
    <row r="268" spans="1:18" ht="15" customHeight="1">
      <c r="A268" t="str">
        <f t="shared" si="15"/>
        <v>07000000</v>
      </c>
      <c r="B268" s="102" t="s">
        <v>906</v>
      </c>
      <c r="C268" s="103">
        <v>7733332</v>
      </c>
      <c r="D268" s="123"/>
      <c r="F268" t="str">
        <f t="shared" si="17"/>
        <v>07000000</v>
      </c>
      <c r="G268" s="102" t="s">
        <v>906</v>
      </c>
      <c r="H268" s="103">
        <v>9053546.4500000011</v>
      </c>
      <c r="I268"/>
      <c r="J268" s="1"/>
      <c r="K268" t="str">
        <f t="shared" si="16"/>
        <v>07000000</v>
      </c>
      <c r="L268" s="126" t="s">
        <v>906</v>
      </c>
      <c r="M268" s="103">
        <v>9702603</v>
      </c>
      <c r="N268" s="29"/>
      <c r="Q268" s="1"/>
      <c r="R268" s="1"/>
    </row>
    <row r="269" spans="1:18" ht="15" customHeight="1">
      <c r="A269" t="str">
        <f t="shared" si="15"/>
        <v>07050000</v>
      </c>
      <c r="B269" s="102" t="s">
        <v>908</v>
      </c>
      <c r="C269" s="103">
        <v>13818933.569999998</v>
      </c>
      <c r="D269" s="123"/>
      <c r="F269" t="str">
        <f t="shared" si="17"/>
        <v>07050000</v>
      </c>
      <c r="G269" s="102" t="s">
        <v>908</v>
      </c>
      <c r="H269" s="103">
        <v>13872551</v>
      </c>
      <c r="I269"/>
      <c r="J269" s="1"/>
      <c r="K269" t="str">
        <f t="shared" si="16"/>
        <v>07050000</v>
      </c>
      <c r="L269" s="126" t="s">
        <v>908</v>
      </c>
      <c r="M269" s="103">
        <v>14644133</v>
      </c>
      <c r="N269" s="29"/>
      <c r="Q269" s="1"/>
      <c r="R269" s="1"/>
    </row>
    <row r="270" spans="1:18" ht="15" customHeight="1">
      <c r="A270" t="str">
        <f t="shared" si="15"/>
        <v>07100000</v>
      </c>
      <c r="B270" s="102" t="s">
        <v>909</v>
      </c>
      <c r="C270" s="103">
        <v>13294373.309999999</v>
      </c>
      <c r="D270" s="123"/>
      <c r="F270" t="str">
        <f t="shared" si="17"/>
        <v>07100000</v>
      </c>
      <c r="G270" s="102" t="s">
        <v>909</v>
      </c>
      <c r="H270" s="103">
        <v>13551339</v>
      </c>
      <c r="I270"/>
      <c r="J270" s="1"/>
      <c r="K270" t="str">
        <f t="shared" si="16"/>
        <v>07100000</v>
      </c>
      <c r="L270" s="126" t="s">
        <v>909</v>
      </c>
      <c r="M270" s="103">
        <v>13979457</v>
      </c>
      <c r="N270" s="29"/>
      <c r="Q270" s="1"/>
      <c r="R270" s="1"/>
    </row>
    <row r="271" spans="1:18" ht="15" customHeight="1">
      <c r="A271" t="str">
        <f t="shared" si="15"/>
        <v>07120000</v>
      </c>
      <c r="B271" s="102" t="s">
        <v>910</v>
      </c>
      <c r="C271" s="103">
        <v>14013595</v>
      </c>
      <c r="D271" s="123"/>
      <c r="F271" t="str">
        <f t="shared" si="17"/>
        <v>07120000</v>
      </c>
      <c r="G271" s="102" t="s">
        <v>910</v>
      </c>
      <c r="H271" s="103">
        <v>14137324</v>
      </c>
      <c r="I271"/>
      <c r="J271" s="1"/>
      <c r="K271" t="str">
        <f t="shared" si="16"/>
        <v>07120000</v>
      </c>
      <c r="L271" s="126" t="s">
        <v>910</v>
      </c>
      <c r="M271" s="103">
        <v>14509501</v>
      </c>
      <c r="N271" s="29"/>
      <c r="Q271" s="1"/>
      <c r="R271" s="1"/>
    </row>
    <row r="272" spans="1:18" ht="15" customHeight="1">
      <c r="A272" t="str">
        <f t="shared" si="15"/>
        <v>07150000</v>
      </c>
      <c r="B272" s="102" t="s">
        <v>911</v>
      </c>
      <c r="C272" s="103">
        <v>8555583.6999999993</v>
      </c>
      <c r="D272" s="123"/>
      <c r="F272" t="str">
        <f t="shared" si="17"/>
        <v>07150000</v>
      </c>
      <c r="G272" s="102" t="s">
        <v>911</v>
      </c>
      <c r="H272" s="103">
        <v>7723391</v>
      </c>
      <c r="I272"/>
      <c r="J272" s="1"/>
      <c r="K272" t="str">
        <f t="shared" si="16"/>
        <v>07150000</v>
      </c>
      <c r="L272" s="126" t="s">
        <v>911</v>
      </c>
      <c r="M272" s="103">
        <v>9192493</v>
      </c>
      <c r="N272" s="29"/>
      <c r="Q272" s="1"/>
      <c r="R272" s="1"/>
    </row>
    <row r="273" spans="1:18" ht="15" customHeight="1">
      <c r="A273" t="str">
        <f t="shared" si="15"/>
        <v>07170000</v>
      </c>
      <c r="B273" s="102" t="s">
        <v>912</v>
      </c>
      <c r="C273" s="103">
        <v>5210098.97</v>
      </c>
      <c r="D273" s="123"/>
      <c r="F273" t="str">
        <f t="shared" si="17"/>
        <v>07170000</v>
      </c>
      <c r="G273" s="102" t="s">
        <v>912</v>
      </c>
      <c r="H273" s="103">
        <v>5727437.7800000003</v>
      </c>
      <c r="I273"/>
      <c r="J273" s="1"/>
      <c r="K273" t="str">
        <f t="shared" si="16"/>
        <v>07170000</v>
      </c>
      <c r="L273" s="126" t="s">
        <v>912</v>
      </c>
      <c r="M273" s="103">
        <v>5739655.8200000003</v>
      </c>
      <c r="N273" s="29"/>
      <c r="Q273" s="1"/>
      <c r="R273" s="1"/>
    </row>
    <row r="274" spans="1:18" ht="15" customHeight="1">
      <c r="A274" t="str">
        <f t="shared" si="15"/>
        <v>07200000</v>
      </c>
      <c r="B274" s="102" t="s">
        <v>913</v>
      </c>
      <c r="C274" s="103">
        <v>6690677</v>
      </c>
      <c r="D274" s="123"/>
      <c r="F274" t="str">
        <f t="shared" si="17"/>
        <v>07200000</v>
      </c>
      <c r="G274" s="102" t="s">
        <v>913</v>
      </c>
      <c r="H274" s="103">
        <v>7071650</v>
      </c>
      <c r="I274"/>
      <c r="J274" s="1"/>
      <c r="K274" t="str">
        <f t="shared" si="16"/>
        <v>07200000</v>
      </c>
      <c r="L274" s="126" t="s">
        <v>913</v>
      </c>
      <c r="M274" s="103">
        <v>7175641</v>
      </c>
      <c r="N274" s="29"/>
      <c r="Q274" s="1"/>
      <c r="R274" s="1"/>
    </row>
    <row r="275" spans="1:18" ht="15" customHeight="1">
      <c r="A275" t="str">
        <f t="shared" si="15"/>
        <v>07250000</v>
      </c>
      <c r="B275" s="102" t="s">
        <v>914</v>
      </c>
      <c r="C275" s="103">
        <v>22447099.370000001</v>
      </c>
      <c r="D275" s="123"/>
      <c r="F275" t="str">
        <f t="shared" si="17"/>
        <v>07250000</v>
      </c>
      <c r="G275" s="102" t="s">
        <v>914</v>
      </c>
      <c r="H275" s="103">
        <v>19644390.901086956</v>
      </c>
      <c r="I275"/>
      <c r="J275" s="1"/>
      <c r="K275" t="str">
        <f t="shared" si="16"/>
        <v>07250000</v>
      </c>
      <c r="L275" s="126" t="s">
        <v>914</v>
      </c>
      <c r="M275" s="103">
        <v>23741779.338478263</v>
      </c>
      <c r="N275" s="29"/>
      <c r="Q275" s="1"/>
      <c r="R275" s="1"/>
    </row>
    <row r="276" spans="1:18" ht="15" customHeight="1">
      <c r="A276" t="str">
        <f t="shared" si="15"/>
        <v>07280000</v>
      </c>
      <c r="B276" s="102" t="s">
        <v>915</v>
      </c>
      <c r="C276" s="103">
        <v>958964.24</v>
      </c>
      <c r="D276" s="123"/>
      <c r="F276" t="str">
        <f t="shared" si="17"/>
        <v>07280000</v>
      </c>
      <c r="G276" s="102" t="s">
        <v>915</v>
      </c>
      <c r="H276" s="103">
        <v>897946</v>
      </c>
      <c r="I276"/>
      <c r="J276" s="1"/>
      <c r="K276" t="str">
        <f t="shared" si="16"/>
        <v>07280000</v>
      </c>
      <c r="L276" s="126" t="s">
        <v>915</v>
      </c>
      <c r="M276" s="103">
        <v>912657</v>
      </c>
      <c r="N276" s="29"/>
      <c r="Q276" s="1"/>
      <c r="R276" s="1"/>
    </row>
    <row r="277" spans="1:18" ht="15" customHeight="1">
      <c r="A277" t="str">
        <f t="shared" si="15"/>
        <v>07300000</v>
      </c>
      <c r="B277" s="102" t="s">
        <v>916</v>
      </c>
      <c r="C277" s="103">
        <v>10613652.379999999</v>
      </c>
      <c r="D277" s="123"/>
      <c r="F277" t="str">
        <f t="shared" si="17"/>
        <v>07300000</v>
      </c>
      <c r="G277" s="102" t="s">
        <v>916</v>
      </c>
      <c r="H277" s="103">
        <v>11056737.26</v>
      </c>
      <c r="I277"/>
      <c r="J277" s="1"/>
      <c r="K277" t="str">
        <f t="shared" si="16"/>
        <v>07300000</v>
      </c>
      <c r="L277" s="126" t="s">
        <v>916</v>
      </c>
      <c r="M277" s="103">
        <v>10922611</v>
      </c>
      <c r="N277" s="29"/>
      <c r="Q277" s="1"/>
      <c r="R277" s="1"/>
    </row>
    <row r="278" spans="1:18" ht="15" customHeight="1">
      <c r="A278" t="str">
        <f t="shared" si="15"/>
        <v>07350000</v>
      </c>
      <c r="B278" s="102" t="s">
        <v>917</v>
      </c>
      <c r="C278" s="103">
        <v>18889999.23</v>
      </c>
      <c r="D278" s="123"/>
      <c r="F278" t="str">
        <f t="shared" si="17"/>
        <v>07350000</v>
      </c>
      <c r="G278" s="102" t="s">
        <v>917</v>
      </c>
      <c r="H278" s="103">
        <v>19358001.059999999</v>
      </c>
      <c r="I278"/>
      <c r="J278" s="1"/>
      <c r="K278" t="str">
        <f t="shared" si="16"/>
        <v>07350000</v>
      </c>
      <c r="L278" s="126" t="s">
        <v>917</v>
      </c>
      <c r="M278" s="103">
        <v>20094640.360000003</v>
      </c>
      <c r="N278" s="29"/>
      <c r="Q278" s="1"/>
      <c r="R278" s="1"/>
    </row>
    <row r="279" spans="1:18" ht="15" customHeight="1">
      <c r="A279" t="str">
        <f t="shared" si="15"/>
        <v>07400000</v>
      </c>
      <c r="B279" s="102" t="s">
        <v>918</v>
      </c>
      <c r="C279" s="103">
        <v>7839175</v>
      </c>
      <c r="D279" s="123"/>
      <c r="F279" t="str">
        <f t="shared" si="17"/>
        <v>07400000</v>
      </c>
      <c r="G279" s="102" t="s">
        <v>918</v>
      </c>
      <c r="H279" s="103">
        <v>8374002</v>
      </c>
      <c r="I279"/>
      <c r="J279" s="1"/>
      <c r="K279" t="str">
        <f t="shared" si="16"/>
        <v>07400000</v>
      </c>
      <c r="L279" s="126" t="s">
        <v>918</v>
      </c>
      <c r="M279" s="103">
        <v>8665633</v>
      </c>
      <c r="N279" s="29"/>
      <c r="Q279" s="1"/>
      <c r="R279" s="1"/>
    </row>
    <row r="280" spans="1:18" ht="15" customHeight="1">
      <c r="A280" t="str">
        <f t="shared" si="15"/>
        <v>07450000</v>
      </c>
      <c r="B280" s="102" t="s">
        <v>919</v>
      </c>
      <c r="C280" s="103">
        <v>14664542</v>
      </c>
      <c r="D280" s="123"/>
      <c r="F280" t="str">
        <f t="shared" si="17"/>
        <v>07450000</v>
      </c>
      <c r="G280" s="102" t="s">
        <v>919</v>
      </c>
      <c r="H280" s="103">
        <v>15004684</v>
      </c>
      <c r="I280"/>
      <c r="J280" s="1"/>
      <c r="K280" t="str">
        <f t="shared" si="16"/>
        <v>07450000</v>
      </c>
      <c r="L280" s="126" t="s">
        <v>919</v>
      </c>
      <c r="M280" s="103">
        <v>15264915</v>
      </c>
      <c r="N280" s="29"/>
      <c r="Q280" s="1"/>
      <c r="R280" s="1"/>
    </row>
    <row r="281" spans="1:18" ht="15" customHeight="1">
      <c r="A281" t="str">
        <f t="shared" si="15"/>
        <v>07500000</v>
      </c>
      <c r="B281" s="102" t="s">
        <v>920</v>
      </c>
      <c r="C281" s="103">
        <v>4107098.3200000003</v>
      </c>
      <c r="D281" s="123"/>
      <c r="F281" t="str">
        <f t="shared" si="17"/>
        <v>07500000</v>
      </c>
      <c r="G281" s="102" t="s">
        <v>920</v>
      </c>
      <c r="H281" s="103">
        <v>4398123.2399999993</v>
      </c>
      <c r="I281"/>
      <c r="J281" s="1"/>
      <c r="K281" t="str">
        <f t="shared" si="16"/>
        <v>07500000</v>
      </c>
      <c r="L281" s="126" t="s">
        <v>920</v>
      </c>
      <c r="M281" s="103">
        <v>4208312</v>
      </c>
      <c r="N281" s="29"/>
      <c r="Q281" s="1"/>
      <c r="R281" s="1"/>
    </row>
    <row r="282" spans="1:18" ht="15" customHeight="1">
      <c r="A282" t="str">
        <f t="shared" si="15"/>
        <v>07530000</v>
      </c>
      <c r="B282" s="102" t="s">
        <v>921</v>
      </c>
      <c r="C282" s="103">
        <v>11108223.73</v>
      </c>
      <c r="D282" s="123"/>
      <c r="F282" t="str">
        <f t="shared" si="17"/>
        <v>07530000</v>
      </c>
      <c r="G282" s="102" t="s">
        <v>921</v>
      </c>
      <c r="H282" s="103">
        <v>11386688.92</v>
      </c>
      <c r="I282"/>
      <c r="J282" s="1"/>
      <c r="K282" t="str">
        <f t="shared" si="16"/>
        <v>07530000</v>
      </c>
      <c r="L282" s="126" t="s">
        <v>921</v>
      </c>
      <c r="M282" s="103">
        <v>11866577.409999998</v>
      </c>
      <c r="N282" s="29"/>
      <c r="Q282" s="1"/>
      <c r="R282" s="1"/>
    </row>
    <row r="283" spans="1:18" ht="15" customHeight="1">
      <c r="A283" t="str">
        <f t="shared" si="15"/>
        <v>07550000</v>
      </c>
      <c r="B283" s="102" t="s">
        <v>922</v>
      </c>
      <c r="C283" s="103">
        <v>3923888</v>
      </c>
      <c r="D283" s="123"/>
      <c r="F283" t="str">
        <f t="shared" si="17"/>
        <v>07550000</v>
      </c>
      <c r="G283" s="122" t="s">
        <v>922</v>
      </c>
      <c r="H283" s="103">
        <v>4180745</v>
      </c>
      <c r="I283" s="1" t="s">
        <v>1270</v>
      </c>
      <c r="J283" s="1"/>
      <c r="K283" t="str">
        <f t="shared" si="16"/>
        <v>07550000</v>
      </c>
      <c r="L283" s="126" t="s">
        <v>922</v>
      </c>
      <c r="M283" s="103">
        <v>4029336</v>
      </c>
      <c r="N283" s="29"/>
      <c r="Q283" s="1"/>
      <c r="R283" s="1"/>
    </row>
    <row r="284" spans="1:18" ht="15" customHeight="1">
      <c r="A284" t="str">
        <f t="shared" si="15"/>
        <v>07600000</v>
      </c>
      <c r="B284" s="102" t="s">
        <v>1237</v>
      </c>
      <c r="C284" s="103">
        <v>12383215.690000001</v>
      </c>
      <c r="D284" s="123"/>
      <c r="F284" t="str">
        <f t="shared" ref="F284" si="18">G284&amp;"0000"</f>
        <v>07600000</v>
      </c>
      <c r="G284" s="127" t="s">
        <v>1237</v>
      </c>
      <c r="H284" s="103">
        <v>13014430.09</v>
      </c>
      <c r="I284" s="1" t="s">
        <v>1270</v>
      </c>
      <c r="J284" s="1"/>
      <c r="K284" t="str">
        <f t="shared" si="16"/>
        <v>07600000</v>
      </c>
      <c r="L284" s="126" t="s">
        <v>1237</v>
      </c>
      <c r="M284" s="103">
        <v>13047024.739999998</v>
      </c>
      <c r="N284" s="29"/>
      <c r="Q284" s="1"/>
      <c r="R284" s="1"/>
    </row>
    <row r="285" spans="1:18" ht="15" customHeight="1">
      <c r="A285" t="str">
        <f t="shared" si="15"/>
        <v>07630000</v>
      </c>
      <c r="B285" s="102" t="s">
        <v>923</v>
      </c>
      <c r="C285" s="103">
        <v>5674650.2400000002</v>
      </c>
      <c r="D285" s="123"/>
      <c r="F285" t="str">
        <f t="shared" si="17"/>
        <v>07630000</v>
      </c>
      <c r="G285" s="102" t="s">
        <v>923</v>
      </c>
      <c r="H285" s="103">
        <v>6245716</v>
      </c>
      <c r="I285"/>
      <c r="J285" s="1"/>
      <c r="K285" t="str">
        <f t="shared" si="16"/>
        <v>07630000</v>
      </c>
      <c r="L285" s="126" t="s">
        <v>923</v>
      </c>
      <c r="M285" s="103">
        <v>6709586</v>
      </c>
      <c r="N285" s="29"/>
      <c r="Q285" s="1"/>
      <c r="R285" s="1"/>
    </row>
    <row r="286" spans="1:18" ht="15" customHeight="1">
      <c r="A286" t="str">
        <f t="shared" si="15"/>
        <v>07650000</v>
      </c>
      <c r="B286" s="102" t="s">
        <v>925</v>
      </c>
      <c r="C286" s="103">
        <v>5425657.0200000005</v>
      </c>
      <c r="D286" s="123"/>
      <c r="F286" t="str">
        <f t="shared" si="17"/>
        <v>07650000</v>
      </c>
      <c r="G286" s="122" t="s">
        <v>925</v>
      </c>
      <c r="H286" s="103">
        <v>5243650.9700000007</v>
      </c>
      <c r="I286" s="1" t="s">
        <v>1270</v>
      </c>
      <c r="J286" s="1"/>
      <c r="K286" t="str">
        <f t="shared" si="16"/>
        <v>07650000</v>
      </c>
      <c r="L286" s="126" t="s">
        <v>925</v>
      </c>
      <c r="M286" s="103">
        <v>6028580.6200000001</v>
      </c>
      <c r="N286" s="29"/>
      <c r="Q286" s="1"/>
      <c r="R286" s="1"/>
    </row>
    <row r="287" spans="1:18" ht="15" customHeight="1">
      <c r="A287" t="str">
        <f t="shared" si="15"/>
        <v>07660000</v>
      </c>
      <c r="B287" s="102" t="s">
        <v>926</v>
      </c>
      <c r="C287" s="103">
        <v>8781874.209999999</v>
      </c>
      <c r="D287" s="123"/>
      <c r="F287" t="str">
        <f t="shared" si="17"/>
        <v>07660000</v>
      </c>
      <c r="G287" s="102" t="s">
        <v>926</v>
      </c>
      <c r="H287" s="103">
        <v>9304841.5800000001</v>
      </c>
      <c r="I287"/>
      <c r="J287" s="1"/>
      <c r="K287" t="str">
        <f t="shared" si="16"/>
        <v>07660000</v>
      </c>
      <c r="L287" s="126" t="s">
        <v>926</v>
      </c>
      <c r="M287" s="103">
        <v>9133331.6000000015</v>
      </c>
      <c r="N287" s="29"/>
      <c r="Q287" s="1"/>
      <c r="R287" s="1"/>
    </row>
    <row r="288" spans="1:18" ht="15" customHeight="1">
      <c r="A288" t="str">
        <f t="shared" si="15"/>
        <v>07670000</v>
      </c>
      <c r="B288" s="102" t="s">
        <v>1013</v>
      </c>
      <c r="C288" s="103">
        <v>7578909</v>
      </c>
      <c r="D288" s="123"/>
      <c r="F288" t="str">
        <f t="shared" si="17"/>
        <v>07670000</v>
      </c>
      <c r="G288" s="102" t="s">
        <v>1013</v>
      </c>
      <c r="H288" s="103">
        <v>7891789</v>
      </c>
      <c r="I288"/>
      <c r="J288" s="1"/>
      <c r="K288" t="str">
        <f t="shared" si="16"/>
        <v>07670000</v>
      </c>
      <c r="L288" s="126" t="s">
        <v>1013</v>
      </c>
      <c r="M288" s="103">
        <v>8001426.1699999999</v>
      </c>
      <c r="N288" s="29"/>
      <c r="Q288" s="1"/>
      <c r="R288" s="1"/>
    </row>
    <row r="289" spans="1:18" ht="15" customHeight="1">
      <c r="A289" t="str">
        <f t="shared" si="15"/>
        <v>07700000</v>
      </c>
      <c r="B289" s="102" t="s">
        <v>928</v>
      </c>
      <c r="C289" s="103">
        <v>11303192</v>
      </c>
      <c r="D289" s="123"/>
      <c r="F289" t="str">
        <f t="shared" si="17"/>
        <v>07700000</v>
      </c>
      <c r="G289" s="102" t="s">
        <v>928</v>
      </c>
      <c r="H289" s="103">
        <v>12028961</v>
      </c>
      <c r="I289"/>
      <c r="J289" s="1"/>
      <c r="K289" t="str">
        <f t="shared" si="16"/>
        <v>07700000</v>
      </c>
      <c r="L289" s="126" t="s">
        <v>928</v>
      </c>
      <c r="M289" s="103">
        <v>12161373</v>
      </c>
      <c r="N289" s="29"/>
      <c r="Q289" s="1"/>
      <c r="R289" s="1"/>
    </row>
    <row r="290" spans="1:18" ht="15" customHeight="1">
      <c r="A290" t="str">
        <f t="shared" si="15"/>
        <v>07730000</v>
      </c>
      <c r="B290" s="102" t="s">
        <v>929</v>
      </c>
      <c r="C290" s="103">
        <v>16446092</v>
      </c>
      <c r="D290" s="123"/>
      <c r="F290" t="str">
        <f t="shared" si="17"/>
        <v>07730000</v>
      </c>
      <c r="G290" s="102" t="s">
        <v>929</v>
      </c>
      <c r="H290" s="103">
        <v>18904367</v>
      </c>
      <c r="I290"/>
      <c r="J290" s="1"/>
      <c r="K290" t="str">
        <f t="shared" si="16"/>
        <v>07730000</v>
      </c>
      <c r="L290" s="126" t="s">
        <v>929</v>
      </c>
      <c r="M290" s="103">
        <v>20472147</v>
      </c>
      <c r="N290" s="29"/>
      <c r="Q290" s="1"/>
      <c r="R290" s="1"/>
    </row>
    <row r="291" spans="1:18" ht="15" customHeight="1">
      <c r="A291" t="str">
        <f t="shared" si="15"/>
        <v>07740000</v>
      </c>
      <c r="B291" s="102" t="s">
        <v>930</v>
      </c>
      <c r="C291" s="103">
        <v>4670694</v>
      </c>
      <c r="D291" s="123"/>
      <c r="F291" t="str">
        <f t="shared" si="17"/>
        <v>07740000</v>
      </c>
      <c r="G291" s="102" t="s">
        <v>930</v>
      </c>
      <c r="H291" s="103">
        <v>4793744.1400000006</v>
      </c>
      <c r="I291"/>
      <c r="J291" s="1"/>
      <c r="K291" t="str">
        <f t="shared" si="16"/>
        <v>07740000</v>
      </c>
      <c r="L291" s="126" t="s">
        <v>930</v>
      </c>
      <c r="M291" s="103">
        <v>5297017</v>
      </c>
      <c r="N291" s="29"/>
      <c r="Q291" s="1"/>
      <c r="R291" s="1"/>
    </row>
    <row r="292" spans="1:18" ht="15" customHeight="1">
      <c r="A292" t="str">
        <f t="shared" si="15"/>
        <v>07750000</v>
      </c>
      <c r="B292" s="102" t="s">
        <v>1238</v>
      </c>
      <c r="C292" s="103">
        <v>38556190</v>
      </c>
      <c r="D292" s="123"/>
      <c r="F292" t="str">
        <f t="shared" ref="F292" si="19">G292&amp;"0000"</f>
        <v>07750000</v>
      </c>
      <c r="G292" s="122" t="s">
        <v>1238</v>
      </c>
      <c r="H292" s="103">
        <v>40963807.82</v>
      </c>
      <c r="I292" s="1" t="s">
        <v>1270</v>
      </c>
      <c r="J292" s="1"/>
      <c r="K292" t="str">
        <f t="shared" si="16"/>
        <v>07750000</v>
      </c>
      <c r="L292" s="126" t="s">
        <v>1238</v>
      </c>
      <c r="M292" s="103">
        <v>41907922.460000001</v>
      </c>
      <c r="N292" s="29"/>
      <c r="Q292" s="1"/>
      <c r="R292" s="1"/>
    </row>
    <row r="293" spans="1:18" ht="15" customHeight="1">
      <c r="A293" t="str">
        <f t="shared" si="15"/>
        <v>07780000</v>
      </c>
      <c r="B293" s="102" t="s">
        <v>932</v>
      </c>
      <c r="C293" s="103">
        <v>6964489.5299999993</v>
      </c>
      <c r="D293" s="123"/>
      <c r="F293" t="str">
        <f t="shared" si="17"/>
        <v>07780000</v>
      </c>
      <c r="G293" s="102" t="s">
        <v>932</v>
      </c>
      <c r="H293" s="103">
        <v>6977701.8700000001</v>
      </c>
      <c r="I293"/>
      <c r="J293" s="1"/>
      <c r="K293" t="str">
        <f t="shared" si="16"/>
        <v>07780000</v>
      </c>
      <c r="L293" s="126" t="s">
        <v>932</v>
      </c>
      <c r="M293" s="103">
        <v>6809567.75</v>
      </c>
      <c r="N293" s="29"/>
      <c r="Q293" s="1"/>
      <c r="R293" s="1"/>
    </row>
    <row r="294" spans="1:18" ht="15" customHeight="1">
      <c r="A294" t="str">
        <f t="shared" si="15"/>
        <v>07800000</v>
      </c>
      <c r="B294" s="102" t="s">
        <v>934</v>
      </c>
      <c r="C294" s="103">
        <v>22051296.460000001</v>
      </c>
      <c r="D294" s="123"/>
      <c r="F294" t="str">
        <f t="shared" si="17"/>
        <v>07800000</v>
      </c>
      <c r="G294" s="102" t="s">
        <v>934</v>
      </c>
      <c r="H294" s="103">
        <v>23617542.210000001</v>
      </c>
      <c r="I294"/>
      <c r="J294" s="1"/>
      <c r="K294" t="str">
        <f t="shared" si="16"/>
        <v>07800000</v>
      </c>
      <c r="L294" s="126" t="s">
        <v>934</v>
      </c>
      <c r="M294" s="103">
        <v>25281532</v>
      </c>
      <c r="N294" s="29"/>
      <c r="Q294" s="1"/>
      <c r="R294" s="1"/>
    </row>
    <row r="295" spans="1:18" ht="15" customHeight="1">
      <c r="A295" t="str">
        <f t="shared" si="15"/>
        <v>08010000</v>
      </c>
      <c r="B295" s="102" t="s">
        <v>935</v>
      </c>
      <c r="C295" s="103">
        <v>10036319.109999999</v>
      </c>
      <c r="D295" s="123"/>
      <c r="F295" t="str">
        <f t="shared" si="17"/>
        <v>08010000</v>
      </c>
      <c r="G295" s="102" t="s">
        <v>935</v>
      </c>
      <c r="H295" s="103">
        <v>11331903.279999999</v>
      </c>
      <c r="I295"/>
      <c r="J295" s="1"/>
      <c r="K295" t="str">
        <f t="shared" si="16"/>
        <v>08010000</v>
      </c>
      <c r="L295" s="126" t="s">
        <v>935</v>
      </c>
      <c r="M295" s="103">
        <v>11760233.27</v>
      </c>
      <c r="N295" s="29"/>
      <c r="Q295" s="1"/>
      <c r="R295" s="1"/>
    </row>
    <row r="296" spans="1:18" ht="15" customHeight="1">
      <c r="A296" t="str">
        <f t="shared" si="15"/>
        <v>08050000</v>
      </c>
      <c r="B296" s="102" t="s">
        <v>936</v>
      </c>
      <c r="C296" s="103">
        <v>8911768.870000001</v>
      </c>
      <c r="D296" s="123"/>
      <c r="F296" t="str">
        <f t="shared" si="17"/>
        <v>08050000</v>
      </c>
      <c r="G296" s="102" t="s">
        <v>936</v>
      </c>
      <c r="H296" s="103">
        <v>9331737.0699999984</v>
      </c>
      <c r="I296"/>
      <c r="J296" s="1"/>
      <c r="K296" t="str">
        <f t="shared" si="16"/>
        <v>08050000</v>
      </c>
      <c r="L296" s="126" t="s">
        <v>936</v>
      </c>
      <c r="M296" s="103">
        <v>9673825.5800000019</v>
      </c>
      <c r="N296" s="29"/>
      <c r="Q296" s="1"/>
      <c r="R296" s="1"/>
    </row>
    <row r="297" spans="1:18" ht="15" customHeight="1">
      <c r="A297" t="str">
        <f t="shared" si="15"/>
        <v>08060000</v>
      </c>
      <c r="B297" s="102" t="s">
        <v>937</v>
      </c>
      <c r="C297" s="103">
        <v>7939694.2200000007</v>
      </c>
      <c r="D297" s="123"/>
      <c r="F297" t="str">
        <f t="shared" si="17"/>
        <v>08060000</v>
      </c>
      <c r="G297" s="102" t="s">
        <v>937</v>
      </c>
      <c r="H297" s="103">
        <v>8512884.8499999996</v>
      </c>
      <c r="I297"/>
      <c r="J297" s="1"/>
      <c r="K297" t="str">
        <f t="shared" si="16"/>
        <v>08060000</v>
      </c>
      <c r="L297" s="126" t="s">
        <v>937</v>
      </c>
      <c r="M297" s="103">
        <v>8901868.4399999995</v>
      </c>
      <c r="N297" s="29"/>
      <c r="Q297" s="1"/>
      <c r="R297" s="1"/>
    </row>
    <row r="298" spans="1:18" ht="15" customHeight="1">
      <c r="A298" t="str">
        <f t="shared" si="15"/>
        <v>08100000</v>
      </c>
      <c r="B298" s="102" t="s">
        <v>938</v>
      </c>
      <c r="C298" s="103">
        <v>10058370</v>
      </c>
      <c r="D298" s="123"/>
      <c r="F298" t="str">
        <f t="shared" si="17"/>
        <v>08100000</v>
      </c>
      <c r="G298" s="102" t="s">
        <v>938</v>
      </c>
      <c r="H298" s="103">
        <v>10562892</v>
      </c>
      <c r="I298"/>
      <c r="J298" s="1"/>
      <c r="K298" t="str">
        <f t="shared" si="16"/>
        <v>08100000</v>
      </c>
      <c r="L298" s="126" t="s">
        <v>938</v>
      </c>
      <c r="M298" s="103">
        <v>10589342</v>
      </c>
      <c r="N298" s="29"/>
      <c r="Q298" s="1"/>
      <c r="R298" s="1"/>
    </row>
    <row r="299" spans="1:18" ht="15" customHeight="1">
      <c r="A299" t="str">
        <f t="shared" si="15"/>
        <v>08150000</v>
      </c>
      <c r="B299" s="102" t="s">
        <v>939</v>
      </c>
      <c r="C299" s="103">
        <v>5443194.2999999998</v>
      </c>
      <c r="D299" s="123"/>
      <c r="F299" t="str">
        <f t="shared" si="17"/>
        <v>08150000</v>
      </c>
      <c r="G299" s="102" t="s">
        <v>939</v>
      </c>
      <c r="H299" s="103">
        <v>5749663</v>
      </c>
      <c r="I299"/>
      <c r="J299" s="1"/>
      <c r="K299" t="str">
        <f t="shared" si="16"/>
        <v>08150000</v>
      </c>
      <c r="L299" s="126" t="s">
        <v>939</v>
      </c>
      <c r="M299" s="103">
        <v>5839287</v>
      </c>
      <c r="N299" s="29"/>
      <c r="Q299" s="1"/>
      <c r="R299" s="1"/>
    </row>
    <row r="300" spans="1:18" ht="15" customHeight="1">
      <c r="A300" t="str">
        <f t="shared" si="15"/>
        <v>08170000</v>
      </c>
      <c r="B300" s="102" t="s">
        <v>940</v>
      </c>
      <c r="C300" s="103">
        <v>11713394.620000001</v>
      </c>
      <c r="D300" s="123"/>
      <c r="F300" t="str">
        <f t="shared" si="17"/>
        <v>08170000</v>
      </c>
      <c r="G300" s="102" t="s">
        <v>940</v>
      </c>
      <c r="H300" s="103">
        <v>13405752</v>
      </c>
      <c r="I300"/>
      <c r="J300" s="1"/>
      <c r="K300" t="str">
        <f t="shared" si="16"/>
        <v>08170000</v>
      </c>
      <c r="L300" s="126" t="s">
        <v>940</v>
      </c>
      <c r="M300" s="103">
        <v>14045314.341000002</v>
      </c>
      <c r="N300" s="29"/>
      <c r="Q300" s="1"/>
      <c r="R300" s="1"/>
    </row>
    <row r="301" spans="1:18" ht="15" customHeight="1">
      <c r="A301" t="str">
        <f t="shared" si="15"/>
        <v>08180000</v>
      </c>
      <c r="B301" s="102" t="s">
        <v>941</v>
      </c>
      <c r="C301" s="103">
        <v>4524338</v>
      </c>
      <c r="D301" s="123"/>
      <c r="F301" t="str">
        <f t="shared" si="17"/>
        <v>08180000</v>
      </c>
      <c r="G301" s="102" t="s">
        <v>941</v>
      </c>
      <c r="H301" s="103">
        <v>4684784</v>
      </c>
      <c r="I301"/>
      <c r="J301" s="1"/>
      <c r="K301" t="str">
        <f t="shared" si="16"/>
        <v>08180000</v>
      </c>
      <c r="L301" s="126" t="s">
        <v>941</v>
      </c>
      <c r="M301" s="103">
        <v>5074790.72</v>
      </c>
      <c r="N301" s="29"/>
      <c r="Q301" s="1"/>
      <c r="R301" s="1"/>
    </row>
    <row r="302" spans="1:18" ht="15" customHeight="1">
      <c r="A302" t="str">
        <f t="shared" si="15"/>
        <v>08210000</v>
      </c>
      <c r="B302" s="102" t="s">
        <v>942</v>
      </c>
      <c r="C302" s="103">
        <v>13040284</v>
      </c>
      <c r="D302" s="123"/>
      <c r="F302" t="str">
        <f t="shared" si="17"/>
        <v>08210000</v>
      </c>
      <c r="G302" s="122" t="s">
        <v>942</v>
      </c>
      <c r="H302" s="103">
        <v>13799170</v>
      </c>
      <c r="I302" s="1" t="s">
        <v>1270</v>
      </c>
      <c r="J302" s="1"/>
      <c r="K302" t="str">
        <f t="shared" si="16"/>
        <v>08210000</v>
      </c>
      <c r="L302" s="126" t="s">
        <v>942</v>
      </c>
      <c r="M302" s="103">
        <v>13802213</v>
      </c>
      <c r="N302" s="29"/>
      <c r="Q302" s="1"/>
      <c r="R302" s="1"/>
    </row>
    <row r="303" spans="1:18" ht="15" customHeight="1">
      <c r="A303" t="str">
        <f t="shared" si="15"/>
        <v>08230000</v>
      </c>
      <c r="B303" s="102" t="s">
        <v>943</v>
      </c>
      <c r="C303" s="103">
        <v>14036382.130000001</v>
      </c>
      <c r="D303" s="123"/>
      <c r="F303" t="str">
        <f t="shared" si="17"/>
        <v>08230000</v>
      </c>
      <c r="G303" s="122" t="s">
        <v>943</v>
      </c>
      <c r="H303" s="115">
        <v>14846090</v>
      </c>
      <c r="I303" s="1" t="s">
        <v>1270</v>
      </c>
      <c r="J303" s="1"/>
      <c r="K303" t="str">
        <f t="shared" si="16"/>
        <v>08230000</v>
      </c>
      <c r="L303" s="126" t="s">
        <v>943</v>
      </c>
      <c r="M303" s="103">
        <v>15064188</v>
      </c>
      <c r="N303" s="29"/>
      <c r="Q303" s="1"/>
      <c r="R303" s="1"/>
    </row>
    <row r="304" spans="1:18" ht="15" customHeight="1">
      <c r="A304" t="str">
        <f t="shared" si="15"/>
        <v>08250000</v>
      </c>
      <c r="B304" s="102" t="s">
        <v>944</v>
      </c>
      <c r="C304" s="103">
        <v>16061624.409999998</v>
      </c>
      <c r="D304" s="123"/>
      <c r="F304" t="str">
        <f t="shared" si="17"/>
        <v>08250000</v>
      </c>
      <c r="G304" s="102" t="s">
        <v>944</v>
      </c>
      <c r="H304" s="103">
        <v>17728142.260000002</v>
      </c>
      <c r="I304"/>
      <c r="J304" s="1"/>
      <c r="K304" t="str">
        <f t="shared" si="16"/>
        <v>08250000</v>
      </c>
      <c r="L304" s="126" t="s">
        <v>944</v>
      </c>
      <c r="M304" s="103">
        <v>18130267.029999997</v>
      </c>
      <c r="N304" s="29"/>
      <c r="Q304" s="1"/>
      <c r="R304" s="1"/>
    </row>
    <row r="305" spans="1:18" ht="15" customHeight="1">
      <c r="A305" t="str">
        <f t="shared" si="15"/>
        <v>08280000</v>
      </c>
      <c r="B305" s="102" t="s">
        <v>945</v>
      </c>
      <c r="C305" s="103">
        <v>17585473.869999997</v>
      </c>
      <c r="D305" s="123"/>
      <c r="F305" t="str">
        <f t="shared" si="17"/>
        <v>08280000</v>
      </c>
      <c r="G305" s="102" t="s">
        <v>945</v>
      </c>
      <c r="H305" s="103">
        <v>19330246</v>
      </c>
      <c r="I305"/>
      <c r="J305" s="1"/>
      <c r="K305" t="str">
        <f t="shared" si="16"/>
        <v>08280000</v>
      </c>
      <c r="L305" s="126" t="s">
        <v>945</v>
      </c>
      <c r="M305" s="103">
        <v>21369702.629999999</v>
      </c>
      <c r="N305" s="29"/>
      <c r="Q305" s="1"/>
      <c r="R305" s="1"/>
    </row>
    <row r="306" spans="1:18" ht="15" customHeight="1">
      <c r="A306" t="str">
        <f t="shared" si="15"/>
        <v>08290000</v>
      </c>
      <c r="B306" s="102" t="s">
        <v>946</v>
      </c>
      <c r="C306" s="103">
        <v>7376294.8099999996</v>
      </c>
      <c r="D306" s="123"/>
      <c r="F306" t="str">
        <f t="shared" si="17"/>
        <v>08290000</v>
      </c>
      <c r="G306" s="102" t="s">
        <v>946</v>
      </c>
      <c r="H306" s="103">
        <v>7734722.1999999993</v>
      </c>
      <c r="I306"/>
      <c r="J306" s="1"/>
      <c r="K306" t="str">
        <f t="shared" si="16"/>
        <v>08290000</v>
      </c>
      <c r="L306" s="126" t="s">
        <v>946</v>
      </c>
      <c r="M306" s="103">
        <v>8025463.5600000015</v>
      </c>
      <c r="N306" s="29"/>
      <c r="Q306" s="1"/>
      <c r="R306" s="1"/>
    </row>
    <row r="307" spans="1:18" ht="15" customHeight="1">
      <c r="A307" t="str">
        <f t="shared" si="15"/>
        <v>08300000</v>
      </c>
      <c r="B307" s="102" t="s">
        <v>947</v>
      </c>
      <c r="C307" s="103">
        <v>7958064</v>
      </c>
      <c r="D307" s="123"/>
      <c r="F307" t="str">
        <f t="shared" si="17"/>
        <v>08300000</v>
      </c>
      <c r="G307" s="102" t="s">
        <v>947</v>
      </c>
      <c r="H307" s="103">
        <v>8359042</v>
      </c>
      <c r="I307"/>
      <c r="J307" s="1"/>
      <c r="K307" t="str">
        <f t="shared" si="16"/>
        <v>08300000</v>
      </c>
      <c r="L307" s="126" t="s">
        <v>947</v>
      </c>
      <c r="M307" s="103">
        <v>8763622</v>
      </c>
      <c r="N307" s="29"/>
      <c r="Q307" s="1"/>
      <c r="R307" s="1"/>
    </row>
    <row r="308" spans="1:18" ht="15" customHeight="1">
      <c r="A308" t="str">
        <f t="shared" si="15"/>
        <v>08320000</v>
      </c>
      <c r="B308" s="102" t="s">
        <v>948</v>
      </c>
      <c r="C308" s="103">
        <v>9936423.3900000006</v>
      </c>
      <c r="D308" s="123"/>
      <c r="F308" t="str">
        <f t="shared" si="17"/>
        <v>08320000</v>
      </c>
      <c r="G308" s="102" t="s">
        <v>948</v>
      </c>
      <c r="H308" s="103">
        <v>10816684.529999999</v>
      </c>
      <c r="I308"/>
      <c r="J308" s="1"/>
      <c r="K308" t="str">
        <f t="shared" si="16"/>
        <v>08320000</v>
      </c>
      <c r="L308" s="126" t="s">
        <v>948</v>
      </c>
      <c r="M308" s="103">
        <v>11044611.02</v>
      </c>
      <c r="N308" s="29"/>
      <c r="Q308" s="1"/>
      <c r="R308" s="1"/>
    </row>
    <row r="309" spans="1:18" ht="15" customHeight="1">
      <c r="A309" t="str">
        <f t="shared" si="15"/>
        <v>08510000</v>
      </c>
      <c r="B309" s="102" t="s">
        <v>949</v>
      </c>
      <c r="C309" s="103">
        <v>4414776</v>
      </c>
      <c r="D309" s="123"/>
      <c r="F309" t="str">
        <f t="shared" si="17"/>
        <v>08510000</v>
      </c>
      <c r="G309" s="122" t="s">
        <v>949</v>
      </c>
      <c r="H309" s="103">
        <v>4697531</v>
      </c>
      <c r="I309" s="1" t="s">
        <v>1270</v>
      </c>
      <c r="J309" s="1"/>
      <c r="K309" t="str">
        <f t="shared" si="16"/>
        <v>08510000</v>
      </c>
      <c r="L309" s="126" t="s">
        <v>949</v>
      </c>
      <c r="M309" s="103">
        <v>4818950</v>
      </c>
      <c r="N309" s="29"/>
      <c r="Q309" s="1"/>
      <c r="R309" s="1"/>
    </row>
    <row r="310" spans="1:18" ht="15" customHeight="1">
      <c r="A310" t="str">
        <f t="shared" si="15"/>
        <v>08520000</v>
      </c>
      <c r="B310" s="102" t="s">
        <v>950</v>
      </c>
      <c r="C310" s="103">
        <v>5556160</v>
      </c>
      <c r="D310" s="123"/>
      <c r="F310" t="str">
        <f t="shared" si="17"/>
        <v>08520000</v>
      </c>
      <c r="G310" s="102" t="s">
        <v>950</v>
      </c>
      <c r="H310" s="103">
        <v>5911407</v>
      </c>
      <c r="I310"/>
      <c r="J310" s="1"/>
      <c r="K310" t="str">
        <f t="shared" si="16"/>
        <v>08520000</v>
      </c>
      <c r="L310" s="126" t="s">
        <v>950</v>
      </c>
      <c r="M310" s="103">
        <v>6234325</v>
      </c>
      <c r="N310" s="29"/>
      <c r="Q310" s="1"/>
      <c r="R310" s="1"/>
    </row>
    <row r="311" spans="1:18" ht="15" customHeight="1">
      <c r="A311" t="str">
        <f t="shared" si="15"/>
        <v>08530000</v>
      </c>
      <c r="B311" s="102" t="s">
        <v>951</v>
      </c>
      <c r="C311" s="103">
        <v>10805251.65</v>
      </c>
      <c r="D311" s="123"/>
      <c r="F311" t="str">
        <f t="shared" si="17"/>
        <v>08530000</v>
      </c>
      <c r="G311" s="102" t="s">
        <v>951</v>
      </c>
      <c r="H311" s="103">
        <v>11850046.66</v>
      </c>
      <c r="I311"/>
      <c r="J311" s="1"/>
      <c r="K311" t="str">
        <f t="shared" si="16"/>
        <v>08530000</v>
      </c>
      <c r="L311" s="126" t="s">
        <v>951</v>
      </c>
      <c r="M311" s="103">
        <v>12648795.85</v>
      </c>
      <c r="N311" s="29"/>
      <c r="Q311" s="1"/>
      <c r="R311" s="1"/>
    </row>
    <row r="312" spans="1:18" ht="15" customHeight="1">
      <c r="A312" t="str">
        <f t="shared" si="15"/>
        <v>08550000</v>
      </c>
      <c r="B312" s="102" t="s">
        <v>952</v>
      </c>
      <c r="C312" s="103">
        <v>4800838</v>
      </c>
      <c r="D312" s="123"/>
      <c r="F312" t="str">
        <f t="shared" si="17"/>
        <v>08550000</v>
      </c>
      <c r="G312" s="102" t="s">
        <v>952</v>
      </c>
      <c r="H312" s="103">
        <v>4922324.5999999996</v>
      </c>
      <c r="I312"/>
      <c r="J312" s="1"/>
      <c r="K312" t="str">
        <f t="shared" si="16"/>
        <v>08550000</v>
      </c>
      <c r="L312" s="126" t="s">
        <v>952</v>
      </c>
      <c r="M312" s="103">
        <v>5159154</v>
      </c>
      <c r="N312" s="29"/>
      <c r="Q312" s="1"/>
      <c r="R312" s="1"/>
    </row>
    <row r="313" spans="1:18" ht="15" customHeight="1">
      <c r="A313" t="str">
        <f t="shared" si="15"/>
        <v>08600000</v>
      </c>
      <c r="B313" s="102" t="s">
        <v>953</v>
      </c>
      <c r="C313" s="103">
        <v>5304109</v>
      </c>
      <c r="D313" s="123"/>
      <c r="F313" t="str">
        <f t="shared" si="17"/>
        <v>08600000</v>
      </c>
      <c r="G313" s="122" t="s">
        <v>953</v>
      </c>
      <c r="H313" s="103">
        <v>5655593</v>
      </c>
      <c r="I313" s="1" t="s">
        <v>1270</v>
      </c>
      <c r="J313" s="1"/>
      <c r="K313" t="str">
        <f t="shared" si="16"/>
        <v>08600000</v>
      </c>
      <c r="L313" s="126" t="s">
        <v>953</v>
      </c>
      <c r="M313" s="103">
        <v>5602802</v>
      </c>
      <c r="N313" s="29"/>
      <c r="Q313" s="1"/>
      <c r="R313" s="1"/>
    </row>
    <row r="314" spans="1:18" ht="15" customHeight="1">
      <c r="A314" t="str">
        <f t="shared" si="15"/>
        <v>08710000</v>
      </c>
      <c r="B314" s="102" t="s">
        <v>954</v>
      </c>
      <c r="C314" s="103">
        <v>13151075</v>
      </c>
      <c r="D314" s="123"/>
      <c r="F314" t="str">
        <f t="shared" si="17"/>
        <v>08710000</v>
      </c>
      <c r="G314" s="102" t="s">
        <v>954</v>
      </c>
      <c r="H314" s="103">
        <v>13959836</v>
      </c>
      <c r="I314"/>
      <c r="J314" s="1"/>
      <c r="K314" t="str">
        <f t="shared" si="16"/>
        <v>08710000</v>
      </c>
      <c r="L314" s="126" t="s">
        <v>954</v>
      </c>
      <c r="M314" s="103">
        <v>13933720</v>
      </c>
      <c r="N314" s="29"/>
      <c r="Q314" s="1"/>
      <c r="R314" s="1"/>
    </row>
    <row r="315" spans="1:18" ht="15" customHeight="1">
      <c r="A315" t="str">
        <f t="shared" si="15"/>
        <v>08720000</v>
      </c>
      <c r="B315" s="102" t="s">
        <v>955</v>
      </c>
      <c r="C315" s="103">
        <v>11678054</v>
      </c>
      <c r="D315" s="123"/>
      <c r="F315" t="str">
        <f t="shared" si="17"/>
        <v>08720000</v>
      </c>
      <c r="G315" s="102" t="s">
        <v>955</v>
      </c>
      <c r="H315" s="103">
        <v>11970629</v>
      </c>
      <c r="J315" s="1"/>
      <c r="K315" t="str">
        <f t="shared" si="16"/>
        <v>08720000</v>
      </c>
      <c r="L315" s="126" t="s">
        <v>955</v>
      </c>
      <c r="M315" s="103">
        <v>12489646</v>
      </c>
      <c r="N315" s="29"/>
      <c r="Q315" s="1"/>
      <c r="R315" s="1"/>
    </row>
    <row r="316" spans="1:18" ht="15" customHeight="1">
      <c r="A316" t="str">
        <f t="shared" si="15"/>
        <v>08730000</v>
      </c>
      <c r="B316" s="102" t="s">
        <v>956</v>
      </c>
      <c r="C316" s="103">
        <v>5334143</v>
      </c>
      <c r="D316" s="123"/>
      <c r="F316" t="str">
        <f t="shared" si="17"/>
        <v>08730000</v>
      </c>
      <c r="G316" s="102" t="s">
        <v>956</v>
      </c>
      <c r="H316" s="103">
        <v>5693738</v>
      </c>
      <c r="I316"/>
      <c r="J316" s="1"/>
      <c r="K316" t="str">
        <f t="shared" si="16"/>
        <v>08730000</v>
      </c>
      <c r="L316" s="126" t="s">
        <v>956</v>
      </c>
      <c r="M316" s="103">
        <v>6333854</v>
      </c>
      <c r="N316" s="29"/>
      <c r="Q316" s="1"/>
      <c r="R316" s="1"/>
    </row>
    <row r="317" spans="1:18" ht="15" customHeight="1">
      <c r="A317" t="str">
        <f t="shared" si="15"/>
        <v>08760000</v>
      </c>
      <c r="B317" s="102" t="s">
        <v>957</v>
      </c>
      <c r="C317" s="103">
        <v>9480713</v>
      </c>
      <c r="D317" s="123"/>
      <c r="F317" t="str">
        <f t="shared" si="17"/>
        <v>08760000</v>
      </c>
      <c r="G317" s="102" t="s">
        <v>957</v>
      </c>
      <c r="H317" s="103">
        <v>9684842.1800000016</v>
      </c>
      <c r="I317"/>
      <c r="J317" s="1"/>
      <c r="K317" t="str">
        <f t="shared" si="16"/>
        <v>08760000</v>
      </c>
      <c r="L317" s="126" t="s">
        <v>957</v>
      </c>
      <c r="M317" s="103">
        <v>10044166</v>
      </c>
      <c r="N317" s="29"/>
      <c r="Q317" s="1"/>
      <c r="R317" s="1"/>
    </row>
    <row r="318" spans="1:18" ht="15" customHeight="1">
      <c r="A318" t="str">
        <f t="shared" si="15"/>
        <v>08780000</v>
      </c>
      <c r="B318" s="102" t="s">
        <v>958</v>
      </c>
      <c r="C318" s="103">
        <v>8289758</v>
      </c>
      <c r="D318" s="123"/>
      <c r="F318" t="str">
        <f t="shared" si="17"/>
        <v>08780000</v>
      </c>
      <c r="G318" s="102" t="s">
        <v>958</v>
      </c>
      <c r="H318" s="103">
        <v>8675491</v>
      </c>
      <c r="I318"/>
      <c r="J318" s="1"/>
      <c r="K318" t="str">
        <f t="shared" si="16"/>
        <v>08780000</v>
      </c>
      <c r="L318" s="126" t="s">
        <v>958</v>
      </c>
      <c r="M318" s="103">
        <v>8973239</v>
      </c>
      <c r="N318" s="29"/>
      <c r="Q318" s="1"/>
      <c r="R318" s="1"/>
    </row>
    <row r="319" spans="1:18" ht="15" customHeight="1">
      <c r="A319" t="str">
        <f t="shared" si="15"/>
        <v>08790000</v>
      </c>
      <c r="B319" s="102" t="s">
        <v>959</v>
      </c>
      <c r="C319" s="103">
        <v>6101750</v>
      </c>
      <c r="D319" s="123"/>
      <c r="F319" t="str">
        <f t="shared" si="17"/>
        <v>08790000</v>
      </c>
      <c r="G319" s="102" t="s">
        <v>959</v>
      </c>
      <c r="H319" s="103">
        <v>6610258</v>
      </c>
      <c r="I319"/>
      <c r="J319" s="1"/>
      <c r="K319" t="str">
        <f t="shared" si="16"/>
        <v>08790000</v>
      </c>
      <c r="L319" s="126" t="s">
        <v>959</v>
      </c>
      <c r="M319" s="103">
        <v>7288080</v>
      </c>
      <c r="N319" s="29"/>
      <c r="Q319" s="1"/>
      <c r="R319" s="1"/>
    </row>
    <row r="320" spans="1:18" ht="15" customHeight="1">
      <c r="A320" t="str">
        <f t="shared" si="15"/>
        <v>08850000</v>
      </c>
      <c r="B320" s="102" t="s">
        <v>960</v>
      </c>
      <c r="C320" s="103">
        <v>10139320</v>
      </c>
      <c r="D320" s="123"/>
      <c r="F320" t="str">
        <f t="shared" si="17"/>
        <v>08850000</v>
      </c>
      <c r="G320" s="102" t="s">
        <v>960</v>
      </c>
      <c r="H320" s="103">
        <v>11140817</v>
      </c>
      <c r="I320"/>
      <c r="J320" s="1"/>
      <c r="K320" t="str">
        <f t="shared" si="16"/>
        <v>08850000</v>
      </c>
      <c r="L320" s="126" t="s">
        <v>960</v>
      </c>
      <c r="M320" s="103">
        <v>11584396</v>
      </c>
      <c r="N320" s="29"/>
      <c r="Q320" s="1"/>
      <c r="R320" s="1"/>
    </row>
    <row r="321" spans="1:18" ht="15" customHeight="1">
      <c r="A321" t="str">
        <f t="shared" si="15"/>
        <v>09100000</v>
      </c>
      <c r="B321" s="102" t="s">
        <v>961</v>
      </c>
      <c r="C321" s="103">
        <v>2679245.27</v>
      </c>
      <c r="D321" s="123"/>
      <c r="F321" t="str">
        <f t="shared" si="17"/>
        <v>09100000</v>
      </c>
      <c r="G321" s="102" t="s">
        <v>961</v>
      </c>
      <c r="H321" s="103">
        <v>2914127.4799999995</v>
      </c>
      <c r="I321"/>
      <c r="J321" s="1"/>
      <c r="K321" t="str">
        <f t="shared" si="16"/>
        <v>09100000</v>
      </c>
      <c r="L321" s="126" t="s">
        <v>961</v>
      </c>
      <c r="M321" s="103">
        <v>3388840.1000000006</v>
      </c>
      <c r="N321" s="29"/>
      <c r="Q321" s="1"/>
      <c r="R321" s="1"/>
    </row>
    <row r="322" spans="1:18" ht="15" customHeight="1">
      <c r="A322" t="str">
        <f t="shared" si="15"/>
        <v>09150000</v>
      </c>
      <c r="B322" s="102" t="s">
        <v>962</v>
      </c>
      <c r="C322" s="103">
        <v>4637936.49</v>
      </c>
      <c r="D322" s="123"/>
      <c r="F322" t="str">
        <f t="shared" si="17"/>
        <v>09150000</v>
      </c>
      <c r="G322" s="102" t="s">
        <v>962</v>
      </c>
      <c r="H322" s="103">
        <v>5506709.7599999998</v>
      </c>
      <c r="I322"/>
      <c r="J322" s="1"/>
      <c r="K322" t="str">
        <f t="shared" si="16"/>
        <v>09150000</v>
      </c>
      <c r="L322" s="126" t="s">
        <v>962</v>
      </c>
      <c r="M322" s="103">
        <v>5848373.0700000003</v>
      </c>
      <c r="N322" s="29"/>
      <c r="Q322" s="1"/>
      <c r="R322" s="1"/>
    </row>
    <row r="323" spans="1:18" ht="15" customHeight="1">
      <c r="B323" s="89"/>
      <c r="C323" s="90"/>
      <c r="D323" s="123"/>
      <c r="G323" s="95"/>
      <c r="H323" s="104"/>
      <c r="J323" s="1"/>
      <c r="K323" s="1"/>
      <c r="L323" s="1"/>
      <c r="M323" s="104"/>
      <c r="N323" s="29"/>
      <c r="Q323" s="1"/>
      <c r="R323" s="1"/>
    </row>
    <row r="324" spans="1:18" ht="15" customHeight="1">
      <c r="B324" s="89"/>
      <c r="C324" s="90"/>
      <c r="D324" s="123"/>
      <c r="G324" s="95"/>
      <c r="H324" s="104"/>
      <c r="J324" s="1"/>
      <c r="K324" s="1"/>
      <c r="L324" s="1"/>
      <c r="M324" s="104"/>
      <c r="N324" s="29"/>
      <c r="Q324" s="1"/>
      <c r="R324" s="1"/>
    </row>
    <row r="325" spans="1:18" ht="15" customHeight="1">
      <c r="G325" s="95"/>
      <c r="H325" s="104"/>
      <c r="M325" s="104"/>
      <c r="N325" s="29"/>
      <c r="Q325" s="1"/>
      <c r="R325" s="1"/>
    </row>
    <row r="326" spans="1:18" ht="15" customHeight="1">
      <c r="G326" s="95"/>
      <c r="H326" s="104"/>
      <c r="J326" s="1"/>
      <c r="K326" s="1"/>
      <c r="L326" s="1"/>
      <c r="M326" s="104"/>
      <c r="N326" s="1"/>
      <c r="O326" s="1"/>
      <c r="P326" s="1"/>
      <c r="Q326" s="1"/>
      <c r="R326" s="1"/>
    </row>
    <row r="327" spans="1:18" ht="15" customHeight="1">
      <c r="G327" s="95"/>
      <c r="H327" s="104"/>
      <c r="M327" s="104"/>
    </row>
    <row r="328" spans="1:18" ht="15" customHeight="1">
      <c r="G328" s="95"/>
      <c r="H328" s="104"/>
      <c r="M328" s="104"/>
    </row>
    <row r="329" spans="1:18" ht="15" customHeight="1">
      <c r="G329" s="95"/>
      <c r="H329" s="104"/>
      <c r="M329" s="104"/>
    </row>
    <row r="330" spans="1:18" ht="15" customHeight="1">
      <c r="G330" s="91"/>
      <c r="H330" s="93"/>
      <c r="M330" s="93"/>
    </row>
    <row r="331" spans="1:18" ht="15" customHeight="1">
      <c r="G331" s="85"/>
      <c r="H331" s="92"/>
      <c r="M331" s="92"/>
    </row>
  </sheetData>
  <autoFilter ref="A3:P324" xr:uid="{00000000-0001-0000-0200-000000000000}"/>
  <phoneticPr fontId="2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12"/>
  <sheetViews>
    <sheetView zoomScaleNormal="100" workbookViewId="0">
      <pane ySplit="5" topLeftCell="A339" activePane="bottomLeft" state="frozen"/>
      <selection pane="bottomLeft" activeCell="F362" sqref="F362"/>
    </sheetView>
  </sheetViews>
  <sheetFormatPr defaultColWidth="8.85546875" defaultRowHeight="15" customHeight="1"/>
  <cols>
    <col min="1" max="1" width="19.140625" customWidth="1"/>
    <col min="2" max="2" width="8.85546875" customWidth="1"/>
    <col min="3" max="3" width="10.7109375" customWidth="1"/>
    <col min="4" max="4" width="15.42578125" style="69" hidden="1" customWidth="1"/>
    <col min="5" max="5" width="17.140625" customWidth="1"/>
    <col min="6" max="6" width="10" customWidth="1"/>
    <col min="7" max="7" width="13.42578125" customWidth="1"/>
    <col min="8" max="8" width="3.7109375" customWidth="1"/>
    <col min="10" max="10" width="20" customWidth="1"/>
    <col min="11" max="11" width="14.7109375" customWidth="1"/>
    <col min="12" max="12" width="10.7109375" style="34" customWidth="1"/>
    <col min="13" max="13" width="3.85546875" customWidth="1"/>
    <col min="14" max="17" width="7.7109375" customWidth="1"/>
    <col min="18" max="18" width="6.5703125" customWidth="1"/>
    <col min="19" max="19" width="11.5703125" customWidth="1"/>
    <col min="20" max="20" width="13.140625" bestFit="1" customWidth="1"/>
    <col min="21" max="21" width="74.42578125" customWidth="1"/>
    <col min="22" max="22" width="11.42578125" customWidth="1"/>
    <col min="23" max="24" width="8.85546875" customWidth="1"/>
    <col min="25" max="25" width="2.42578125" customWidth="1"/>
    <col min="32" max="32" width="13.140625" bestFit="1" customWidth="1"/>
    <col min="33" max="33" width="8.85546875" style="33"/>
    <col min="38" max="38" width="11.42578125" customWidth="1"/>
    <col min="39" max="39" width="74.28515625" bestFit="1" customWidth="1"/>
  </cols>
  <sheetData>
    <row r="1" spans="1:52">
      <c r="D1"/>
      <c r="Q1" s="4"/>
      <c r="R1" s="4"/>
      <c r="T1" s="129">
        <v>45012</v>
      </c>
      <c r="Y1" s="37"/>
    </row>
    <row r="2" spans="1:52">
      <c r="D2" s="134"/>
      <c r="J2" s="147" t="s">
        <v>1269</v>
      </c>
      <c r="K2" s="148"/>
      <c r="L2" s="149"/>
      <c r="R2" s="28"/>
      <c r="T2" s="160" t="s">
        <v>1246</v>
      </c>
      <c r="U2" s="160"/>
      <c r="Y2" s="37"/>
    </row>
    <row r="3" spans="1:52">
      <c r="A3">
        <v>2023</v>
      </c>
      <c r="B3" s="6" t="s">
        <v>1032</v>
      </c>
      <c r="C3" s="34">
        <f>SUM(C6:C326)</f>
        <v>73269.477999999755</v>
      </c>
      <c r="D3" s="34">
        <f>SUM(D6:D326)</f>
        <v>0</v>
      </c>
      <c r="E3" s="34">
        <f>SUM(E6:E326)</f>
        <v>64.37</v>
      </c>
      <c r="F3" s="34"/>
      <c r="G3" s="34">
        <f>SUM(G6:G326)</f>
        <v>73333.847999999751</v>
      </c>
      <c r="K3" s="7"/>
      <c r="O3" s="16"/>
      <c r="P3" s="16"/>
      <c r="R3" s="16"/>
      <c r="S3" s="16"/>
      <c r="T3" s="160"/>
      <c r="U3" s="160"/>
      <c r="V3" s="9">
        <f>SUM(V6:V18)</f>
        <v>64.37</v>
      </c>
      <c r="Y3" s="37"/>
    </row>
    <row r="4" spans="1:52">
      <c r="D4"/>
      <c r="J4" s="106" t="s">
        <v>647</v>
      </c>
      <c r="K4" s="106" t="s">
        <v>648</v>
      </c>
      <c r="L4" s="107">
        <v>63536.7</v>
      </c>
      <c r="T4" s="16" t="s">
        <v>1182</v>
      </c>
      <c r="Y4" s="37"/>
    </row>
    <row r="5" spans="1:52" ht="56.25">
      <c r="A5" s="136" t="s">
        <v>0</v>
      </c>
      <c r="B5" s="137" t="s">
        <v>1</v>
      </c>
      <c r="C5" s="138" t="s">
        <v>1267</v>
      </c>
      <c r="D5" s="139"/>
      <c r="E5" s="140" t="s">
        <v>1268</v>
      </c>
      <c r="F5" s="141" t="s">
        <v>1025</v>
      </c>
      <c r="G5" s="142" t="s">
        <v>1026</v>
      </c>
      <c r="J5" s="105" t="s">
        <v>1255</v>
      </c>
      <c r="K5" s="105" t="s">
        <v>1254</v>
      </c>
      <c r="L5" s="108" t="s">
        <v>1256</v>
      </c>
      <c r="O5" s="16"/>
      <c r="P5" s="8"/>
      <c r="Q5" s="8"/>
      <c r="R5" s="8"/>
      <c r="S5" s="8"/>
      <c r="T5" s="77" t="s">
        <v>1203</v>
      </c>
      <c r="U5" s="77" t="s">
        <v>1181</v>
      </c>
      <c r="V5" t="s">
        <v>1204</v>
      </c>
      <c r="Y5" s="37"/>
      <c r="AA5" s="8"/>
      <c r="AB5" s="8"/>
      <c r="AC5" s="8"/>
      <c r="AE5" s="3"/>
      <c r="AF5" s="3"/>
      <c r="AJ5" s="9"/>
      <c r="AV5" s="8"/>
      <c r="AW5" s="8"/>
      <c r="AX5" s="8"/>
      <c r="AY5" s="8"/>
      <c r="AZ5" s="8"/>
    </row>
    <row r="6" spans="1:52">
      <c r="A6" s="106" t="s">
        <v>2</v>
      </c>
      <c r="B6" s="106" t="s">
        <v>3</v>
      </c>
      <c r="C6" s="143">
        <f>_xlfn.IFNA(VLOOKUP(B6,$K$6:L$410,2,FALSE),0)</f>
        <v>160.49199999999914</v>
      </c>
      <c r="D6" s="144"/>
      <c r="E6" s="106" t="str">
        <f t="shared" ref="E6:E69" si="0">IFERROR(VLOOKUP(B6, vocFTE, 3, FALSE), "")</f>
        <v/>
      </c>
      <c r="F6" s="106"/>
      <c r="G6" s="145">
        <f>SUM(C6:F6)</f>
        <v>160.49199999999914</v>
      </c>
      <c r="J6" s="135" t="s">
        <v>1118</v>
      </c>
      <c r="K6" s="135">
        <v>35140000</v>
      </c>
      <c r="L6" s="107">
        <v>45.241999999999983</v>
      </c>
      <c r="O6" s="16"/>
      <c r="P6" s="8"/>
      <c r="Q6" s="8"/>
      <c r="R6" s="8"/>
      <c r="S6" s="8"/>
      <c r="T6" s="78" t="s">
        <v>26</v>
      </c>
      <c r="U6" s="78" t="s">
        <v>1217</v>
      </c>
      <c r="V6">
        <v>5.5</v>
      </c>
      <c r="Y6" s="37"/>
      <c r="AA6" s="8"/>
      <c r="AB6" s="8"/>
      <c r="AC6" s="8"/>
      <c r="AI6" s="14"/>
      <c r="AJ6" s="9"/>
      <c r="AK6" s="15"/>
      <c r="AM6" s="9"/>
      <c r="AS6" s="16"/>
      <c r="AV6" s="8"/>
      <c r="AW6" s="8"/>
      <c r="AX6" s="8"/>
      <c r="AY6" s="8"/>
      <c r="AZ6" s="8"/>
    </row>
    <row r="7" spans="1:52">
      <c r="A7" s="106" t="s">
        <v>6</v>
      </c>
      <c r="B7" s="106" t="s">
        <v>7</v>
      </c>
      <c r="C7" s="143">
        <f>_xlfn.IFNA(VLOOKUP(B7,$K$6:L$410,2,FALSE),0)</f>
        <v>75.998000000000033</v>
      </c>
      <c r="D7" s="144"/>
      <c r="E7" s="106" t="str">
        <f t="shared" si="0"/>
        <v/>
      </c>
      <c r="F7" s="106"/>
      <c r="G7" s="145">
        <f t="shared" ref="G7:G70" si="1">SUM(C7:F7)</f>
        <v>75.998000000000033</v>
      </c>
      <c r="J7" s="106" t="s">
        <v>2</v>
      </c>
      <c r="K7" s="106" t="s">
        <v>3</v>
      </c>
      <c r="L7" s="107">
        <v>160.49199999999914</v>
      </c>
      <c r="O7" s="16"/>
      <c r="P7" s="8"/>
      <c r="Q7" s="8"/>
      <c r="R7" s="8"/>
      <c r="T7" s="78" t="s">
        <v>60</v>
      </c>
      <c r="U7" s="78" t="s">
        <v>1218</v>
      </c>
      <c r="V7">
        <v>3.3</v>
      </c>
      <c r="Y7" s="37"/>
      <c r="AA7" s="8"/>
      <c r="AB7" s="8"/>
      <c r="AC7" s="8"/>
      <c r="AH7" s="8"/>
      <c r="AI7" s="14"/>
      <c r="AJ7" s="9"/>
      <c r="AK7" s="15"/>
      <c r="AM7" s="9"/>
      <c r="AS7" s="16"/>
      <c r="AV7" s="8"/>
      <c r="AW7" s="8"/>
      <c r="AX7" s="8"/>
      <c r="AY7" s="8"/>
      <c r="AZ7" s="8"/>
    </row>
    <row r="8" spans="1:52">
      <c r="A8" s="106" t="s">
        <v>9</v>
      </c>
      <c r="B8" s="106" t="s">
        <v>10</v>
      </c>
      <c r="C8" s="143">
        <f>_xlfn.IFNA(VLOOKUP(B8,$K$6:L$410,2,FALSE),0)</f>
        <v>277.46899999999596</v>
      </c>
      <c r="D8" s="144"/>
      <c r="E8" s="106" t="str">
        <f t="shared" si="0"/>
        <v/>
      </c>
      <c r="F8" s="106"/>
      <c r="G8" s="145">
        <f t="shared" si="1"/>
        <v>277.46899999999596</v>
      </c>
      <c r="J8" s="106" t="s">
        <v>6</v>
      </c>
      <c r="K8" s="106" t="s">
        <v>7</v>
      </c>
      <c r="L8" s="107">
        <v>75.998000000000033</v>
      </c>
      <c r="O8" s="16"/>
      <c r="P8" s="8"/>
      <c r="Q8" s="8"/>
      <c r="R8" s="8"/>
      <c r="T8" s="78" t="s">
        <v>64</v>
      </c>
      <c r="U8" s="78" t="s">
        <v>1219</v>
      </c>
      <c r="V8">
        <v>4</v>
      </c>
      <c r="Y8" s="37"/>
      <c r="AA8" s="8"/>
      <c r="AB8" s="8"/>
      <c r="AC8" s="8"/>
      <c r="AH8" s="8"/>
      <c r="AI8" s="14"/>
      <c r="AJ8" s="9"/>
      <c r="AK8" s="15"/>
      <c r="AM8" s="9"/>
      <c r="AS8" s="16"/>
      <c r="AV8" s="8"/>
      <c r="AW8" s="8"/>
      <c r="AX8" s="8"/>
      <c r="AY8" s="8"/>
      <c r="AZ8" s="8"/>
    </row>
    <row r="9" spans="1:52">
      <c r="A9" s="106" t="s">
        <v>11</v>
      </c>
      <c r="B9" s="106" t="s">
        <v>12</v>
      </c>
      <c r="C9" s="143">
        <f>_xlfn.IFNA(VLOOKUP(B9,$K$6:L$410,2,FALSE),0)</f>
        <v>169.6239999999998</v>
      </c>
      <c r="D9" s="144"/>
      <c r="E9" s="106" t="str">
        <f t="shared" si="0"/>
        <v/>
      </c>
      <c r="F9" s="106"/>
      <c r="G9" s="145">
        <f t="shared" si="1"/>
        <v>169.6239999999998</v>
      </c>
      <c r="J9" s="106" t="s">
        <v>9</v>
      </c>
      <c r="K9" s="106" t="s">
        <v>10</v>
      </c>
      <c r="L9" s="107">
        <v>277.46899999999596</v>
      </c>
      <c r="O9" s="16"/>
      <c r="P9" s="8"/>
      <c r="Q9" s="8"/>
      <c r="R9" s="8"/>
      <c r="T9" s="78" t="s">
        <v>84</v>
      </c>
      <c r="U9" s="78" t="s">
        <v>1220</v>
      </c>
      <c r="V9">
        <v>6.67</v>
      </c>
      <c r="Y9" s="37"/>
      <c r="AA9" s="8"/>
      <c r="AB9" s="8"/>
      <c r="AC9" s="8"/>
      <c r="AH9" s="8"/>
      <c r="AI9" s="14"/>
      <c r="AJ9" s="9"/>
      <c r="AK9" s="15"/>
      <c r="AM9" s="9"/>
      <c r="AS9" s="16"/>
      <c r="AV9" s="8"/>
      <c r="AW9" s="8"/>
      <c r="AX9" s="8"/>
      <c r="AY9" s="8"/>
      <c r="AZ9" s="8"/>
    </row>
    <row r="10" spans="1:52">
      <c r="A10" s="106" t="s">
        <v>13</v>
      </c>
      <c r="B10" s="106" t="s">
        <v>14</v>
      </c>
      <c r="C10" s="143">
        <f>_xlfn.IFNA(VLOOKUP(B10,$K$6:L$410,2,FALSE),0)</f>
        <v>111.92799999999964</v>
      </c>
      <c r="D10" s="144"/>
      <c r="E10" s="106" t="str">
        <f t="shared" si="0"/>
        <v/>
      </c>
      <c r="F10" s="106"/>
      <c r="G10" s="145">
        <f t="shared" si="1"/>
        <v>111.92799999999964</v>
      </c>
      <c r="J10" s="106" t="s">
        <v>11</v>
      </c>
      <c r="K10" s="106" t="s">
        <v>12</v>
      </c>
      <c r="L10" s="107">
        <v>169.6239999999998</v>
      </c>
      <c r="O10" s="16"/>
      <c r="P10" s="8"/>
      <c r="Q10" s="8"/>
      <c r="R10" s="8"/>
      <c r="T10" s="78" t="s">
        <v>208</v>
      </c>
      <c r="U10" s="78" t="s">
        <v>1223</v>
      </c>
      <c r="V10">
        <v>5</v>
      </c>
      <c r="Y10" s="37"/>
      <c r="AA10" s="8"/>
      <c r="AB10" s="8"/>
      <c r="AC10" s="8"/>
      <c r="AH10" s="8"/>
      <c r="AI10" s="14"/>
      <c r="AJ10" s="9"/>
      <c r="AK10" s="15"/>
      <c r="AM10" s="9"/>
      <c r="AS10" s="16"/>
      <c r="AV10" s="8"/>
      <c r="AW10" s="8"/>
      <c r="AX10" s="8"/>
      <c r="AY10" s="8"/>
      <c r="AZ10" s="8"/>
    </row>
    <row r="11" spans="1:52">
      <c r="A11" s="106" t="s">
        <v>17</v>
      </c>
      <c r="B11" s="106" t="s">
        <v>18</v>
      </c>
      <c r="C11" s="143">
        <f>_xlfn.IFNA(VLOOKUP(B11,$K$6:L$410,2,FALSE),0)</f>
        <v>483.94600000000003</v>
      </c>
      <c r="D11" s="144"/>
      <c r="E11" s="106" t="str">
        <f t="shared" si="0"/>
        <v/>
      </c>
      <c r="F11" s="106"/>
      <c r="G11" s="145">
        <f t="shared" si="1"/>
        <v>483.94600000000003</v>
      </c>
      <c r="J11" s="106" t="s">
        <v>13</v>
      </c>
      <c r="K11" s="106" t="s">
        <v>14</v>
      </c>
      <c r="L11" s="107">
        <v>111.92799999999964</v>
      </c>
      <c r="O11" s="16"/>
      <c r="P11" s="8"/>
      <c r="Q11" s="8"/>
      <c r="R11" s="8"/>
      <c r="T11" s="78" t="s">
        <v>214</v>
      </c>
      <c r="U11" s="78" t="s">
        <v>1222</v>
      </c>
      <c r="V11">
        <v>1</v>
      </c>
      <c r="Y11" s="37"/>
      <c r="AA11" s="8"/>
      <c r="AB11" s="8"/>
      <c r="AC11" s="8"/>
      <c r="AH11" s="8"/>
      <c r="AI11" s="14"/>
      <c r="AJ11" s="9"/>
      <c r="AK11" s="15"/>
      <c r="AM11" s="9"/>
      <c r="AS11" s="16"/>
      <c r="AV11" s="8"/>
      <c r="AW11" s="8"/>
      <c r="AX11" s="8"/>
      <c r="AY11" s="8"/>
      <c r="AZ11" s="8"/>
    </row>
    <row r="12" spans="1:52">
      <c r="A12" s="106" t="s">
        <v>19</v>
      </c>
      <c r="B12" s="106" t="s">
        <v>20</v>
      </c>
      <c r="C12" s="143">
        <f>_xlfn.IFNA(VLOOKUP(B12,$K$6:L$410,2,FALSE),0)</f>
        <v>495.1039999999943</v>
      </c>
      <c r="D12" s="144"/>
      <c r="E12" s="106" t="str">
        <f t="shared" si="0"/>
        <v/>
      </c>
      <c r="F12" s="106"/>
      <c r="G12" s="145">
        <f t="shared" si="1"/>
        <v>495.1039999999943</v>
      </c>
      <c r="J12" s="106" t="s">
        <v>17</v>
      </c>
      <c r="K12" s="106" t="s">
        <v>18</v>
      </c>
      <c r="L12" s="107">
        <v>483.94600000000003</v>
      </c>
      <c r="O12" s="16"/>
      <c r="P12" s="8"/>
      <c r="Q12" s="8"/>
      <c r="R12" s="8"/>
      <c r="T12" s="78" t="s">
        <v>212</v>
      </c>
      <c r="U12" s="78" t="s">
        <v>1224</v>
      </c>
      <c r="V12">
        <v>3</v>
      </c>
      <c r="Y12" s="37"/>
      <c r="AA12" s="8"/>
      <c r="AB12" s="8"/>
      <c r="AC12" s="8"/>
      <c r="AH12" s="8"/>
      <c r="AI12" s="14"/>
      <c r="AJ12" s="9"/>
      <c r="AK12" s="15"/>
      <c r="AM12" s="9"/>
      <c r="AS12" s="16"/>
      <c r="AV12" s="8"/>
      <c r="AW12" s="8"/>
      <c r="AX12" s="8"/>
      <c r="AY12" s="8"/>
      <c r="AZ12" s="8"/>
    </row>
    <row r="13" spans="1:52">
      <c r="A13" s="106" t="s">
        <v>23</v>
      </c>
      <c r="B13" s="106" t="s">
        <v>24</v>
      </c>
      <c r="C13" s="143">
        <f>_xlfn.IFNA(VLOOKUP(B13,$K$6:L$410,2,FALSE),0)</f>
        <v>219.36999999999821</v>
      </c>
      <c r="D13" s="144"/>
      <c r="E13" s="106" t="str">
        <f t="shared" si="0"/>
        <v/>
      </c>
      <c r="F13" s="106"/>
      <c r="G13" s="145">
        <f t="shared" si="1"/>
        <v>219.36999999999821</v>
      </c>
      <c r="J13" s="106" t="s">
        <v>19</v>
      </c>
      <c r="K13" s="106" t="s">
        <v>20</v>
      </c>
      <c r="L13" s="107">
        <v>495.1039999999943</v>
      </c>
      <c r="O13" s="16"/>
      <c r="P13" s="8"/>
      <c r="Q13" s="8"/>
      <c r="R13" s="8"/>
      <c r="T13" s="78" t="s">
        <v>348</v>
      </c>
      <c r="U13" s="78" t="s">
        <v>1225</v>
      </c>
      <c r="V13">
        <v>2</v>
      </c>
      <c r="Y13" s="37"/>
      <c r="AA13" s="8"/>
      <c r="AB13" s="8"/>
      <c r="AC13" s="8"/>
      <c r="AH13" s="8"/>
      <c r="AI13" s="14"/>
      <c r="AJ13" s="9"/>
      <c r="AK13" s="15"/>
      <c r="AM13" s="9"/>
      <c r="AS13" s="16"/>
      <c r="AV13" s="8"/>
      <c r="AW13" s="8"/>
      <c r="AX13" s="8"/>
      <c r="AY13" s="8"/>
      <c r="AZ13" s="8"/>
    </row>
    <row r="14" spans="1:52">
      <c r="A14" s="106" t="s">
        <v>29</v>
      </c>
      <c r="B14" s="106" t="s">
        <v>30</v>
      </c>
      <c r="C14" s="143">
        <f>_xlfn.IFNA(VLOOKUP(B14,$K$6:L$410,2,FALSE),0)</f>
        <v>390.55499999999586</v>
      </c>
      <c r="D14" s="144"/>
      <c r="E14" s="106" t="str">
        <f t="shared" si="0"/>
        <v/>
      </c>
      <c r="F14" s="106"/>
      <c r="G14" s="145">
        <f t="shared" si="1"/>
        <v>390.55499999999586</v>
      </c>
      <c r="J14" s="106" t="s">
        <v>23</v>
      </c>
      <c r="K14" s="106" t="s">
        <v>24</v>
      </c>
      <c r="L14" s="107">
        <v>219.36999999999821</v>
      </c>
      <c r="O14" s="16"/>
      <c r="P14" s="8"/>
      <c r="Q14" s="8"/>
      <c r="R14" s="8"/>
      <c r="T14" s="78" t="s">
        <v>356</v>
      </c>
      <c r="U14" s="78" t="s">
        <v>1227</v>
      </c>
      <c r="V14">
        <v>3</v>
      </c>
      <c r="Y14" s="37"/>
      <c r="AA14" s="8"/>
      <c r="AB14" s="8"/>
      <c r="AC14" s="8"/>
      <c r="AH14" s="8"/>
      <c r="AI14" s="14"/>
      <c r="AJ14" s="9"/>
      <c r="AK14" s="15"/>
      <c r="AM14" s="9"/>
      <c r="AS14" s="16"/>
      <c r="AV14" s="8"/>
      <c r="AW14" s="8"/>
      <c r="AX14" s="8"/>
      <c r="AY14" s="8"/>
      <c r="AZ14" s="8"/>
    </row>
    <row r="15" spans="1:52">
      <c r="A15" s="106" t="s">
        <v>31</v>
      </c>
      <c r="B15" s="106" t="s">
        <v>32</v>
      </c>
      <c r="C15" s="143">
        <f>_xlfn.IFNA(VLOOKUP(B15,$K$6:L$410,2,FALSE),0)</f>
        <v>187.66599999999934</v>
      </c>
      <c r="D15" s="144"/>
      <c r="E15" s="106" t="str">
        <f t="shared" si="0"/>
        <v/>
      </c>
      <c r="F15" s="106"/>
      <c r="G15" s="145">
        <f t="shared" si="1"/>
        <v>187.66599999999934</v>
      </c>
      <c r="J15" s="106" t="s">
        <v>29</v>
      </c>
      <c r="K15" s="106" t="s">
        <v>30</v>
      </c>
      <c r="L15" s="107">
        <v>390.55499999999586</v>
      </c>
      <c r="O15" s="16"/>
      <c r="P15" s="8"/>
      <c r="Q15" s="8"/>
      <c r="R15" s="8"/>
      <c r="T15" s="78" t="s">
        <v>412</v>
      </c>
      <c r="U15" s="78" t="s">
        <v>1221</v>
      </c>
      <c r="V15">
        <v>8</v>
      </c>
      <c r="Y15" s="37"/>
      <c r="AA15" s="8"/>
      <c r="AB15" s="8"/>
      <c r="AC15" s="8"/>
      <c r="AH15" s="8"/>
      <c r="AI15" s="14"/>
      <c r="AJ15" s="9"/>
      <c r="AK15" s="15"/>
      <c r="AM15" s="9"/>
      <c r="AS15" s="16"/>
      <c r="AV15" s="8"/>
      <c r="AW15" s="8"/>
      <c r="AX15" s="8"/>
      <c r="AY15" s="8"/>
      <c r="AZ15" s="8"/>
    </row>
    <row r="16" spans="1:52">
      <c r="A16" s="106" t="s">
        <v>33</v>
      </c>
      <c r="B16" s="106" t="s">
        <v>34</v>
      </c>
      <c r="C16" s="143">
        <f>_xlfn.IFNA(VLOOKUP(B16,$K$6:L$410,2,FALSE),0)</f>
        <v>75.433000000000192</v>
      </c>
      <c r="D16" s="144"/>
      <c r="E16" s="106" t="str">
        <f t="shared" si="0"/>
        <v/>
      </c>
      <c r="F16" s="106"/>
      <c r="G16" s="145">
        <f t="shared" si="1"/>
        <v>75.433000000000192</v>
      </c>
      <c r="J16" s="106" t="s">
        <v>31</v>
      </c>
      <c r="K16" s="106" t="s">
        <v>32</v>
      </c>
      <c r="L16" s="107">
        <v>187.66599999999934</v>
      </c>
      <c r="O16" s="16"/>
      <c r="P16" s="8"/>
      <c r="Q16" s="8"/>
      <c r="R16" s="8"/>
      <c r="T16" s="78" t="s">
        <v>524</v>
      </c>
      <c r="U16" s="78" t="s">
        <v>1228</v>
      </c>
      <c r="V16">
        <v>14.9</v>
      </c>
      <c r="Y16" s="37"/>
      <c r="AA16" s="8"/>
      <c r="AB16" s="8"/>
      <c r="AC16" s="8"/>
      <c r="AH16" s="8"/>
      <c r="AI16" s="14"/>
      <c r="AJ16" s="9"/>
      <c r="AK16" s="15"/>
      <c r="AM16" s="9"/>
      <c r="AS16" s="16"/>
      <c r="AV16" s="8"/>
      <c r="AW16" s="8"/>
      <c r="AX16" s="8"/>
      <c r="AY16" s="8"/>
      <c r="AZ16" s="8"/>
    </row>
    <row r="17" spans="1:52">
      <c r="A17" s="106" t="s">
        <v>37</v>
      </c>
      <c r="B17" s="106" t="s">
        <v>38</v>
      </c>
      <c r="C17" s="143">
        <f>_xlfn.IFNA(VLOOKUP(B17,$K$6:L$410,2,FALSE),0)</f>
        <v>433.64900000000279</v>
      </c>
      <c r="D17" s="144"/>
      <c r="E17" s="106" t="str">
        <f t="shared" si="0"/>
        <v/>
      </c>
      <c r="F17" s="106"/>
      <c r="G17" s="145">
        <f t="shared" si="1"/>
        <v>433.64900000000279</v>
      </c>
      <c r="J17" s="106" t="s">
        <v>33</v>
      </c>
      <c r="K17" s="106" t="s">
        <v>34</v>
      </c>
      <c r="L17" s="107">
        <v>75.433000000000192</v>
      </c>
      <c r="O17" s="16"/>
      <c r="P17" s="8"/>
      <c r="Q17" s="8"/>
      <c r="R17" s="8"/>
      <c r="T17" s="78" t="s">
        <v>562</v>
      </c>
      <c r="U17" s="78" t="s">
        <v>1229</v>
      </c>
      <c r="V17">
        <v>4</v>
      </c>
      <c r="Y17" s="37"/>
      <c r="AA17" s="8"/>
      <c r="AB17" s="8"/>
      <c r="AC17" s="8"/>
      <c r="AH17" s="8"/>
      <c r="AI17" s="14"/>
      <c r="AJ17" s="9"/>
      <c r="AK17" s="15"/>
      <c r="AM17" s="9"/>
      <c r="AS17" s="16"/>
      <c r="AV17" s="8"/>
      <c r="AW17" s="8"/>
      <c r="AX17" s="8"/>
      <c r="AY17" s="8"/>
      <c r="AZ17" s="8"/>
    </row>
    <row r="18" spans="1:52">
      <c r="A18" s="106" t="s">
        <v>39</v>
      </c>
      <c r="B18" s="106" t="s">
        <v>40</v>
      </c>
      <c r="C18" s="143">
        <f>_xlfn.IFNA(VLOOKUP(B18,$K$6:L$410,2,FALSE),0)</f>
        <v>231.11199999999931</v>
      </c>
      <c r="D18" s="144"/>
      <c r="E18" s="106" t="str">
        <f t="shared" si="0"/>
        <v/>
      </c>
      <c r="F18" s="106"/>
      <c r="G18" s="145">
        <f t="shared" si="1"/>
        <v>231.11199999999931</v>
      </c>
      <c r="J18" s="106" t="s">
        <v>37</v>
      </c>
      <c r="K18" s="106" t="s">
        <v>38</v>
      </c>
      <c r="L18" s="107">
        <v>433.64900000000279</v>
      </c>
      <c r="O18" s="16"/>
      <c r="P18" s="8"/>
      <c r="Q18" s="8"/>
      <c r="R18" s="8"/>
      <c r="T18" s="78" t="s">
        <v>572</v>
      </c>
      <c r="U18" s="78" t="s">
        <v>1231</v>
      </c>
      <c r="V18">
        <v>4</v>
      </c>
      <c r="Y18" s="37"/>
      <c r="AA18" s="8"/>
      <c r="AB18" s="8"/>
      <c r="AC18" s="8"/>
      <c r="AH18" s="8"/>
      <c r="AI18" s="14"/>
      <c r="AJ18" s="9"/>
      <c r="AK18" s="15"/>
      <c r="AM18" s="9"/>
      <c r="AS18" s="16"/>
      <c r="AV18" s="8"/>
      <c r="AW18" s="8"/>
      <c r="AX18" s="8"/>
      <c r="AY18" s="8"/>
      <c r="AZ18" s="8"/>
    </row>
    <row r="19" spans="1:52">
      <c r="A19" s="106" t="s">
        <v>41</v>
      </c>
      <c r="B19" s="106" t="s">
        <v>42</v>
      </c>
      <c r="C19" s="143">
        <f>_xlfn.IFNA(VLOOKUP(B19,$K$6:L$410,2,FALSE),0)</f>
        <v>172.04399999999995</v>
      </c>
      <c r="D19" s="144"/>
      <c r="E19" s="106" t="str">
        <f t="shared" si="0"/>
        <v/>
      </c>
      <c r="F19" s="106"/>
      <c r="G19" s="145">
        <f t="shared" si="1"/>
        <v>172.04399999999995</v>
      </c>
      <c r="J19" s="106" t="s">
        <v>39</v>
      </c>
      <c r="K19" s="106" t="s">
        <v>40</v>
      </c>
      <c r="L19" s="107">
        <v>231.11199999999931</v>
      </c>
      <c r="O19" s="16"/>
      <c r="P19" s="8"/>
      <c r="Q19" s="8"/>
      <c r="R19" s="8"/>
      <c r="V19">
        <f>SUM(V6:V18)</f>
        <v>64.37</v>
      </c>
      <c r="Y19" s="37"/>
      <c r="AA19" s="8"/>
      <c r="AB19" s="8"/>
      <c r="AC19" s="8"/>
      <c r="AH19" s="8"/>
      <c r="AI19" s="14"/>
      <c r="AJ19" s="9"/>
      <c r="AK19" s="15"/>
      <c r="AM19" s="9"/>
      <c r="AS19" s="16"/>
      <c r="AV19" s="8"/>
      <c r="AW19" s="8"/>
      <c r="AX19" s="8"/>
      <c r="AY19" s="8"/>
      <c r="AZ19" s="8"/>
    </row>
    <row r="20" spans="1:52">
      <c r="A20" s="106" t="s">
        <v>43</v>
      </c>
      <c r="B20" s="106" t="s">
        <v>44</v>
      </c>
      <c r="C20" s="143">
        <f>_xlfn.IFNA(VLOOKUP(B20,$K$6:L$410,2,FALSE),0)</f>
        <v>160.08999999999992</v>
      </c>
      <c r="D20" s="144"/>
      <c r="E20" s="106" t="str">
        <f t="shared" si="0"/>
        <v/>
      </c>
      <c r="F20" s="106"/>
      <c r="G20" s="145">
        <f t="shared" si="1"/>
        <v>160.08999999999992</v>
      </c>
      <c r="J20" s="106" t="s">
        <v>41</v>
      </c>
      <c r="K20" s="106" t="s">
        <v>42</v>
      </c>
      <c r="L20" s="107">
        <v>172.04399999999995</v>
      </c>
      <c r="O20" s="16"/>
      <c r="P20" s="8"/>
      <c r="Q20" s="8"/>
      <c r="R20" s="8"/>
      <c r="Y20" s="37"/>
      <c r="AA20" s="8"/>
      <c r="AB20" s="8"/>
      <c r="AC20" s="8"/>
      <c r="AH20" s="8"/>
      <c r="AI20" s="14"/>
      <c r="AJ20" s="9"/>
      <c r="AK20" s="15"/>
      <c r="AM20" s="9"/>
      <c r="AS20" s="16"/>
      <c r="AV20" s="8"/>
      <c r="AW20" s="8"/>
      <c r="AX20" s="8"/>
      <c r="AY20" s="8"/>
      <c r="AZ20" s="8"/>
    </row>
    <row r="21" spans="1:52">
      <c r="A21" s="106" t="s">
        <v>45</v>
      </c>
      <c r="B21" s="106" t="s">
        <v>46</v>
      </c>
      <c r="C21" s="143">
        <f>_xlfn.IFNA(VLOOKUP(B21,$K$6:L$410,2,FALSE),0)</f>
        <v>304.55199999999405</v>
      </c>
      <c r="D21" s="144"/>
      <c r="E21" s="106" t="str">
        <f t="shared" si="0"/>
        <v/>
      </c>
      <c r="F21" s="106"/>
      <c r="G21" s="145">
        <f t="shared" si="1"/>
        <v>304.55199999999405</v>
      </c>
      <c r="J21" s="106" t="s">
        <v>43</v>
      </c>
      <c r="K21" s="106" t="s">
        <v>44</v>
      </c>
      <c r="L21" s="107">
        <v>160.08999999999992</v>
      </c>
      <c r="O21" s="16"/>
      <c r="P21" s="8"/>
      <c r="Q21" s="8"/>
      <c r="R21" s="8"/>
      <c r="Y21" s="37"/>
      <c r="AA21" s="8"/>
      <c r="AB21" s="8"/>
      <c r="AC21" s="8"/>
      <c r="AH21" s="8"/>
      <c r="AI21" s="14"/>
      <c r="AJ21" s="9"/>
      <c r="AK21" s="15"/>
      <c r="AM21" s="9"/>
      <c r="AS21" s="16"/>
      <c r="AV21" s="8"/>
      <c r="AW21" s="8"/>
      <c r="AX21" s="8"/>
      <c r="AY21" s="8"/>
      <c r="AZ21" s="8"/>
    </row>
    <row r="22" spans="1:52" ht="15.75">
      <c r="A22" s="106" t="s">
        <v>47</v>
      </c>
      <c r="B22" s="106" t="s">
        <v>48</v>
      </c>
      <c r="C22" s="143">
        <f>_xlfn.IFNA(VLOOKUP(B22,$K$6:L$410,2,FALSE),0)</f>
        <v>67.235999999999962</v>
      </c>
      <c r="D22" s="144"/>
      <c r="E22" s="106" t="str">
        <f t="shared" si="0"/>
        <v/>
      </c>
      <c r="F22" s="106"/>
      <c r="G22" s="145">
        <f t="shared" si="1"/>
        <v>67.235999999999962</v>
      </c>
      <c r="J22" s="106" t="s">
        <v>45</v>
      </c>
      <c r="K22" s="106" t="s">
        <v>46</v>
      </c>
      <c r="L22" s="107">
        <v>304.55199999999405</v>
      </c>
      <c r="O22" s="16"/>
      <c r="P22" s="8"/>
      <c r="Q22" s="8"/>
      <c r="R22" s="8"/>
      <c r="S22" t="s">
        <v>968</v>
      </c>
      <c r="T22" s="112" t="s">
        <v>1181</v>
      </c>
      <c r="U22" s="112" t="s">
        <v>1192</v>
      </c>
      <c r="V22" s="112" t="s">
        <v>1193</v>
      </c>
      <c r="Y22" s="37"/>
      <c r="AA22" s="8"/>
      <c r="AB22" s="8"/>
      <c r="AC22" s="8"/>
      <c r="AH22" s="8"/>
      <c r="AI22" s="14"/>
      <c r="AJ22" s="9"/>
      <c r="AK22" s="15"/>
      <c r="AM22" s="9"/>
      <c r="AS22" s="16"/>
      <c r="AV22" s="8"/>
      <c r="AW22" s="8"/>
      <c r="AX22" s="8"/>
      <c r="AY22" s="8"/>
      <c r="AZ22" s="8"/>
    </row>
    <row r="23" spans="1:52">
      <c r="A23" s="106" t="s">
        <v>51</v>
      </c>
      <c r="B23" s="106" t="s">
        <v>52</v>
      </c>
      <c r="C23" s="143">
        <f>_xlfn.IFNA(VLOOKUP(B23,$K$6:L$410,2,FALSE),0)</f>
        <v>0</v>
      </c>
      <c r="D23" s="144"/>
      <c r="E23" s="106" t="str">
        <f t="shared" si="0"/>
        <v/>
      </c>
      <c r="F23" s="106"/>
      <c r="G23" s="145">
        <f t="shared" si="1"/>
        <v>0</v>
      </c>
      <c r="J23" s="106" t="s">
        <v>47</v>
      </c>
      <c r="K23" s="106" t="s">
        <v>48</v>
      </c>
      <c r="L23" s="107">
        <v>67.235999999999962</v>
      </c>
      <c r="O23" s="16"/>
      <c r="P23" s="8"/>
      <c r="Q23" s="8"/>
      <c r="R23" s="8"/>
      <c r="S23" s="113" t="s">
        <v>26</v>
      </c>
      <c r="T23" s="109" t="s">
        <v>1217</v>
      </c>
      <c r="U23" s="109" t="s">
        <v>1194</v>
      </c>
      <c r="V23" s="109">
        <v>5</v>
      </c>
      <c r="Y23" s="37"/>
      <c r="AA23" s="8"/>
      <c r="AB23" s="8"/>
      <c r="AC23" s="8"/>
      <c r="AH23" s="8"/>
      <c r="AI23" s="14"/>
      <c r="AJ23" s="9"/>
      <c r="AK23" s="15"/>
      <c r="AM23" s="9"/>
      <c r="AS23" s="16"/>
      <c r="AV23" s="8"/>
      <c r="AW23" s="8"/>
      <c r="AX23" s="8"/>
      <c r="AY23" s="8"/>
      <c r="AZ23" s="8"/>
    </row>
    <row r="24" spans="1:52">
      <c r="A24" s="106" t="s">
        <v>55</v>
      </c>
      <c r="B24" s="106" t="s">
        <v>56</v>
      </c>
      <c r="C24" s="143">
        <f>_xlfn.IFNA(VLOOKUP(B24,$K$6:L$410,2,FALSE),0)</f>
        <v>381.92999999999716</v>
      </c>
      <c r="D24" s="144"/>
      <c r="E24" s="106" t="str">
        <f t="shared" si="0"/>
        <v/>
      </c>
      <c r="F24" s="106"/>
      <c r="G24" s="145">
        <f t="shared" si="1"/>
        <v>381.92999999999716</v>
      </c>
      <c r="J24" s="106" t="s">
        <v>55</v>
      </c>
      <c r="K24" s="106" t="s">
        <v>56</v>
      </c>
      <c r="L24" s="107">
        <v>381.92999999999716</v>
      </c>
      <c r="O24" s="16"/>
      <c r="P24" s="8"/>
      <c r="Q24" s="8"/>
      <c r="R24" s="8"/>
      <c r="S24" s="113" t="s">
        <v>26</v>
      </c>
      <c r="T24" s="109" t="s">
        <v>1217</v>
      </c>
      <c r="U24" s="109" t="s">
        <v>1197</v>
      </c>
      <c r="V24" s="109">
        <v>0.5</v>
      </c>
      <c r="Y24" s="37"/>
      <c r="AA24" s="8"/>
      <c r="AB24" s="8"/>
      <c r="AC24" s="8"/>
      <c r="AH24" s="8"/>
      <c r="AI24" s="14"/>
      <c r="AJ24" s="9"/>
      <c r="AK24" s="15"/>
      <c r="AM24" s="9"/>
      <c r="AS24" s="16"/>
      <c r="AV24" s="8"/>
      <c r="AW24" s="8"/>
      <c r="AX24" s="8"/>
      <c r="AY24" s="8"/>
      <c r="AZ24" s="8"/>
    </row>
    <row r="25" spans="1:52">
      <c r="A25" s="106" t="s">
        <v>57</v>
      </c>
      <c r="B25" s="106" t="s">
        <v>58</v>
      </c>
      <c r="C25" s="143">
        <f>_xlfn.IFNA(VLOOKUP(B25,$K$6:L$410,2,FALSE),0)</f>
        <v>358.11199999999917</v>
      </c>
      <c r="D25" s="144"/>
      <c r="E25" s="106" t="str">
        <f t="shared" si="0"/>
        <v/>
      </c>
      <c r="F25" s="106"/>
      <c r="G25" s="145">
        <f t="shared" si="1"/>
        <v>358.11199999999917</v>
      </c>
      <c r="J25" s="106" t="s">
        <v>57</v>
      </c>
      <c r="K25" s="106" t="s">
        <v>58</v>
      </c>
      <c r="L25" s="107">
        <v>358.11199999999917</v>
      </c>
      <c r="O25" s="16"/>
      <c r="P25" s="8"/>
      <c r="Q25" s="8"/>
      <c r="R25" s="8"/>
      <c r="S25" s="113" t="s">
        <v>60</v>
      </c>
      <c r="T25" s="109" t="s">
        <v>1218</v>
      </c>
      <c r="U25" s="109" t="s">
        <v>1194</v>
      </c>
      <c r="V25" s="109">
        <v>3.3</v>
      </c>
      <c r="Y25" s="37"/>
      <c r="AA25" s="8"/>
      <c r="AB25" s="8"/>
      <c r="AC25" s="8"/>
      <c r="AH25" s="8"/>
      <c r="AI25" s="14"/>
      <c r="AJ25" s="9"/>
      <c r="AK25" s="15"/>
      <c r="AM25" s="9"/>
      <c r="AS25" s="16"/>
      <c r="AV25" s="8"/>
      <c r="AW25" s="8"/>
      <c r="AX25" s="8"/>
      <c r="AY25" s="8"/>
      <c r="AZ25" s="8"/>
    </row>
    <row r="26" spans="1:52">
      <c r="A26" s="106" t="s">
        <v>65</v>
      </c>
      <c r="B26" s="106" t="s">
        <v>66</v>
      </c>
      <c r="C26" s="143">
        <f>_xlfn.IFNA(VLOOKUP(B26,$K$6:L$410,2,FALSE),0)</f>
        <v>4390.7589999997917</v>
      </c>
      <c r="D26" s="144"/>
      <c r="E26" s="106" t="str">
        <f t="shared" si="0"/>
        <v/>
      </c>
      <c r="F26" s="106"/>
      <c r="G26" s="145">
        <f t="shared" si="1"/>
        <v>4390.7589999997917</v>
      </c>
      <c r="J26" s="106" t="s">
        <v>65</v>
      </c>
      <c r="K26" s="106" t="s">
        <v>66</v>
      </c>
      <c r="L26" s="107">
        <v>4390.7589999997917</v>
      </c>
      <c r="O26" s="16"/>
      <c r="P26" s="8"/>
      <c r="Q26" s="8"/>
      <c r="R26" s="8"/>
      <c r="S26" s="113" t="s">
        <v>64</v>
      </c>
      <c r="T26" s="109" t="s">
        <v>1219</v>
      </c>
      <c r="U26" s="109" t="s">
        <v>1194</v>
      </c>
      <c r="V26" s="110">
        <v>4</v>
      </c>
      <c r="Y26" s="37"/>
      <c r="AA26" s="8"/>
      <c r="AB26" s="8"/>
      <c r="AC26" s="8"/>
      <c r="AH26" s="8"/>
      <c r="AI26" s="14"/>
      <c r="AJ26" s="9"/>
      <c r="AK26" s="15"/>
      <c r="AM26" s="9"/>
      <c r="AS26" s="16"/>
      <c r="AV26" s="8"/>
      <c r="AW26" s="8"/>
      <c r="AX26" s="8"/>
      <c r="AY26" s="8"/>
      <c r="AZ26" s="8"/>
    </row>
    <row r="27" spans="1:52">
      <c r="A27" s="106" t="s">
        <v>67</v>
      </c>
      <c r="B27" s="106" t="s">
        <v>68</v>
      </c>
      <c r="C27" s="143">
        <f>_xlfn.IFNA(VLOOKUP(B27,$K$6:L$410,2,FALSE),0)</f>
        <v>150.33099999999936</v>
      </c>
      <c r="D27" s="144"/>
      <c r="E27" s="106" t="str">
        <f t="shared" si="0"/>
        <v/>
      </c>
      <c r="F27" s="106"/>
      <c r="G27" s="145">
        <f t="shared" si="1"/>
        <v>150.33099999999936</v>
      </c>
      <c r="J27" s="106" t="s">
        <v>67</v>
      </c>
      <c r="K27" s="106" t="s">
        <v>68</v>
      </c>
      <c r="L27" s="107">
        <v>150.33099999999936</v>
      </c>
      <c r="O27" s="16"/>
      <c r="P27" s="8"/>
      <c r="Q27" s="8"/>
      <c r="R27" s="8"/>
      <c r="S27" s="113" t="s">
        <v>84</v>
      </c>
      <c r="T27" s="109" t="s">
        <v>1220</v>
      </c>
      <c r="U27" s="109" t="s">
        <v>1194</v>
      </c>
      <c r="V27" s="109">
        <v>6</v>
      </c>
      <c r="Y27" s="37"/>
      <c r="AA27" s="8"/>
      <c r="AB27" s="8"/>
      <c r="AC27" s="8"/>
      <c r="AH27" s="8"/>
      <c r="AI27" s="14"/>
      <c r="AJ27" s="9"/>
      <c r="AK27" s="15"/>
      <c r="AM27" s="9"/>
      <c r="AS27" s="16"/>
      <c r="AV27" s="8"/>
      <c r="AW27" s="8"/>
      <c r="AX27" s="8"/>
      <c r="AY27" s="8"/>
      <c r="AZ27" s="8"/>
    </row>
    <row r="28" spans="1:52">
      <c r="A28" s="106" t="s">
        <v>69</v>
      </c>
      <c r="B28" s="106" t="s">
        <v>70</v>
      </c>
      <c r="C28" s="143">
        <f>_xlfn.IFNA(VLOOKUP(B28,$K$6:L$410,2,FALSE),0)</f>
        <v>71.020999999999958</v>
      </c>
      <c r="D28" s="144"/>
      <c r="E28" s="106" t="str">
        <f t="shared" si="0"/>
        <v/>
      </c>
      <c r="F28" s="106"/>
      <c r="G28" s="145">
        <f t="shared" si="1"/>
        <v>71.020999999999958</v>
      </c>
      <c r="J28" s="106" t="s">
        <v>69</v>
      </c>
      <c r="K28" s="106" t="s">
        <v>70</v>
      </c>
      <c r="L28" s="107">
        <v>71.020999999999958</v>
      </c>
      <c r="O28" s="16"/>
      <c r="P28" s="8"/>
      <c r="Q28" s="8"/>
      <c r="R28" s="8"/>
      <c r="S28" s="113" t="s">
        <v>84</v>
      </c>
      <c r="T28" s="109" t="s">
        <v>1220</v>
      </c>
      <c r="U28" s="109" t="s">
        <v>1195</v>
      </c>
      <c r="V28" s="109">
        <v>0.67</v>
      </c>
      <c r="Y28" s="37"/>
      <c r="AA28" s="8"/>
      <c r="AB28" s="8"/>
      <c r="AC28" s="8"/>
      <c r="AH28" s="8"/>
      <c r="AI28" s="14"/>
      <c r="AJ28" s="9"/>
      <c r="AK28" s="15"/>
      <c r="AM28" s="9"/>
      <c r="AS28" s="16"/>
      <c r="AV28" s="8"/>
      <c r="AW28" s="8"/>
      <c r="AX28" s="8"/>
      <c r="AY28" s="8"/>
      <c r="AZ28" s="8"/>
    </row>
    <row r="29" spans="1:52">
      <c r="A29" s="106" t="s">
        <v>71</v>
      </c>
      <c r="B29" s="106" t="s">
        <v>72</v>
      </c>
      <c r="C29" s="143">
        <f>_xlfn.IFNA(VLOOKUP(B29,$K$6:L$410,2,FALSE),0)</f>
        <v>0</v>
      </c>
      <c r="D29" s="144"/>
      <c r="E29" s="106" t="str">
        <f t="shared" si="0"/>
        <v/>
      </c>
      <c r="F29" s="106"/>
      <c r="G29" s="145">
        <f t="shared" si="1"/>
        <v>0</v>
      </c>
      <c r="J29" s="106" t="s">
        <v>73</v>
      </c>
      <c r="K29" s="106" t="s">
        <v>74</v>
      </c>
      <c r="L29" s="107">
        <v>420.72599999999454</v>
      </c>
      <c r="O29" s="16"/>
      <c r="P29" s="8"/>
      <c r="Q29" s="8"/>
      <c r="R29" s="8"/>
      <c r="S29" s="113" t="s">
        <v>412</v>
      </c>
      <c r="T29" s="111" t="s">
        <v>1221</v>
      </c>
      <c r="U29" s="109" t="s">
        <v>1197</v>
      </c>
      <c r="V29" s="109">
        <v>1</v>
      </c>
      <c r="Y29" s="37"/>
      <c r="AA29" s="8"/>
      <c r="AB29" s="8"/>
      <c r="AC29" s="8"/>
      <c r="AH29" s="8"/>
      <c r="AI29" s="14"/>
      <c r="AJ29" s="9"/>
      <c r="AK29" s="15"/>
      <c r="AM29" s="9"/>
      <c r="AS29" s="16"/>
      <c r="AV29" s="8"/>
      <c r="AW29" s="8"/>
      <c r="AX29" s="8"/>
      <c r="AY29" s="8"/>
      <c r="AZ29" s="8"/>
    </row>
    <row r="30" spans="1:52">
      <c r="A30" s="106" t="s">
        <v>73</v>
      </c>
      <c r="B30" s="106" t="s">
        <v>74</v>
      </c>
      <c r="C30" s="143">
        <f>_xlfn.IFNA(VLOOKUP(B30,$K$6:L$410,2,FALSE),0)</f>
        <v>420.72599999999454</v>
      </c>
      <c r="D30" s="144"/>
      <c r="E30" s="106" t="str">
        <f t="shared" si="0"/>
        <v/>
      </c>
      <c r="F30" s="106"/>
      <c r="G30" s="145">
        <f t="shared" si="1"/>
        <v>420.72599999999454</v>
      </c>
      <c r="J30" s="106" t="s">
        <v>75</v>
      </c>
      <c r="K30" s="106" t="s">
        <v>76</v>
      </c>
      <c r="L30" s="107">
        <v>46.801000000000094</v>
      </c>
      <c r="O30" s="16"/>
      <c r="P30" s="8"/>
      <c r="Q30" s="8"/>
      <c r="R30" s="8"/>
      <c r="S30" s="113" t="s">
        <v>412</v>
      </c>
      <c r="T30" s="111" t="s">
        <v>1221</v>
      </c>
      <c r="U30" s="109" t="s">
        <v>1195</v>
      </c>
      <c r="V30" s="109">
        <v>1.2</v>
      </c>
      <c r="Y30" s="37"/>
      <c r="AA30" s="8"/>
      <c r="AB30" s="8"/>
      <c r="AC30" s="8"/>
      <c r="AH30" s="8"/>
      <c r="AI30" s="14"/>
      <c r="AJ30" s="9"/>
      <c r="AK30" s="15"/>
      <c r="AM30" s="9"/>
      <c r="AS30" s="16"/>
    </row>
    <row r="31" spans="1:52">
      <c r="A31" s="106" t="s">
        <v>75</v>
      </c>
      <c r="B31" s="106" t="s">
        <v>76</v>
      </c>
      <c r="C31" s="143">
        <f>_xlfn.IFNA(VLOOKUP(B31,$K$6:L$410,2,FALSE),0)</f>
        <v>46.801000000000094</v>
      </c>
      <c r="D31" s="144"/>
      <c r="E31" s="106" t="str">
        <f t="shared" si="0"/>
        <v/>
      </c>
      <c r="F31" s="106"/>
      <c r="G31" s="145">
        <f t="shared" si="1"/>
        <v>46.801000000000094</v>
      </c>
      <c r="J31" s="106" t="s">
        <v>79</v>
      </c>
      <c r="K31" s="106" t="s">
        <v>80</v>
      </c>
      <c r="L31" s="107">
        <v>26.299999999999994</v>
      </c>
      <c r="O31" s="16"/>
      <c r="P31" s="8"/>
      <c r="Q31" s="8"/>
      <c r="R31" s="8"/>
      <c r="S31" s="113" t="s">
        <v>412</v>
      </c>
      <c r="T31" s="111" t="s">
        <v>1221</v>
      </c>
      <c r="U31" s="109" t="s">
        <v>1198</v>
      </c>
      <c r="V31" s="109">
        <v>1.2</v>
      </c>
      <c r="Y31" s="37"/>
      <c r="AH31" s="8"/>
      <c r="AI31" s="14"/>
      <c r="AJ31" s="9"/>
      <c r="AK31" s="15"/>
      <c r="AM31" s="9"/>
      <c r="AS31" s="16"/>
    </row>
    <row r="32" spans="1:52">
      <c r="A32" s="106" t="s">
        <v>79</v>
      </c>
      <c r="B32" s="106" t="s">
        <v>80</v>
      </c>
      <c r="C32" s="143">
        <f>_xlfn.IFNA(VLOOKUP(B32,$K$6:L$410,2,FALSE),0)</f>
        <v>26.299999999999994</v>
      </c>
      <c r="D32" s="144"/>
      <c r="E32" s="106" t="str">
        <f t="shared" si="0"/>
        <v/>
      </c>
      <c r="F32" s="106"/>
      <c r="G32" s="145">
        <f t="shared" si="1"/>
        <v>26.299999999999994</v>
      </c>
      <c r="J32" s="106" t="s">
        <v>85</v>
      </c>
      <c r="K32" s="106" t="s">
        <v>86</v>
      </c>
      <c r="L32" s="107">
        <v>1115.9840000000193</v>
      </c>
      <c r="O32" s="16"/>
      <c r="P32" s="8"/>
      <c r="Q32" s="8"/>
      <c r="R32" s="8"/>
      <c r="S32" s="113" t="s">
        <v>412</v>
      </c>
      <c r="T32" s="111" t="s">
        <v>1221</v>
      </c>
      <c r="U32" s="109" t="s">
        <v>1199</v>
      </c>
      <c r="V32" s="109">
        <v>1</v>
      </c>
      <c r="Y32" s="37"/>
      <c r="AH32" s="8"/>
      <c r="AI32" s="14"/>
      <c r="AJ32" s="9"/>
      <c r="AK32" s="15"/>
      <c r="AM32" s="9"/>
      <c r="AS32" s="16"/>
    </row>
    <row r="33" spans="1:45">
      <c r="A33" s="106" t="s">
        <v>85</v>
      </c>
      <c r="B33" s="106" t="s">
        <v>86</v>
      </c>
      <c r="C33" s="143">
        <f>_xlfn.IFNA(VLOOKUP(B33,$K$6:L$410,2,FALSE),0)</f>
        <v>1115.9840000000193</v>
      </c>
      <c r="D33" s="144"/>
      <c r="E33" s="106" t="str">
        <f t="shared" si="0"/>
        <v/>
      </c>
      <c r="F33" s="106"/>
      <c r="G33" s="145">
        <f t="shared" si="1"/>
        <v>1115.9840000000193</v>
      </c>
      <c r="J33" s="106" t="s">
        <v>87</v>
      </c>
      <c r="K33" s="106" t="s">
        <v>88</v>
      </c>
      <c r="L33" s="107">
        <v>23.899999999999963</v>
      </c>
      <c r="O33" s="16"/>
      <c r="P33" s="8"/>
      <c r="Q33" s="8"/>
      <c r="R33" s="8"/>
      <c r="S33" s="113" t="s">
        <v>412</v>
      </c>
      <c r="T33" s="111" t="s">
        <v>1221</v>
      </c>
      <c r="U33" s="109" t="s">
        <v>1194</v>
      </c>
      <c r="V33" s="109">
        <v>3.6</v>
      </c>
      <c r="Y33" s="37"/>
      <c r="AH33" s="8"/>
      <c r="AI33" s="14"/>
      <c r="AJ33" s="9"/>
      <c r="AK33" s="15"/>
      <c r="AM33" s="9"/>
      <c r="AS33" s="16"/>
    </row>
    <row r="34" spans="1:45">
      <c r="A34" s="106" t="s">
        <v>87</v>
      </c>
      <c r="B34" s="106" t="s">
        <v>88</v>
      </c>
      <c r="C34" s="143">
        <f>_xlfn.IFNA(VLOOKUP(B34,$K$6:L$410,2,FALSE),0)</f>
        <v>23.899999999999963</v>
      </c>
      <c r="D34" s="144"/>
      <c r="E34" s="106" t="str">
        <f t="shared" si="0"/>
        <v/>
      </c>
      <c r="F34" s="106"/>
      <c r="G34" s="145">
        <f t="shared" si="1"/>
        <v>23.899999999999963</v>
      </c>
      <c r="J34" s="106" t="s">
        <v>89</v>
      </c>
      <c r="K34" s="106" t="s">
        <v>90</v>
      </c>
      <c r="L34" s="107">
        <v>607.03599999999335</v>
      </c>
      <c r="O34" s="16"/>
      <c r="S34" s="113" t="s">
        <v>214</v>
      </c>
      <c r="T34" s="109" t="s">
        <v>1222</v>
      </c>
      <c r="U34" s="109" t="s">
        <v>1196</v>
      </c>
      <c r="V34" s="109">
        <v>1</v>
      </c>
      <c r="Y34" s="37"/>
      <c r="AH34" s="8"/>
      <c r="AI34" s="14"/>
      <c r="AJ34" s="9"/>
      <c r="AK34" s="15"/>
      <c r="AM34" s="9"/>
      <c r="AS34" s="16"/>
    </row>
    <row r="35" spans="1:45">
      <c r="A35" s="106" t="s">
        <v>89</v>
      </c>
      <c r="B35" s="106" t="s">
        <v>90</v>
      </c>
      <c r="C35" s="143">
        <f>_xlfn.IFNA(VLOOKUP(B35,$K$6:L$410,2,FALSE),0)</f>
        <v>607.03599999999335</v>
      </c>
      <c r="D35" s="144"/>
      <c r="E35" s="106" t="str">
        <f t="shared" si="0"/>
        <v/>
      </c>
      <c r="F35" s="106"/>
      <c r="G35" s="145">
        <f t="shared" si="1"/>
        <v>607.03599999999335</v>
      </c>
      <c r="J35" s="106" t="s">
        <v>91</v>
      </c>
      <c r="K35" s="106" t="s">
        <v>92</v>
      </c>
      <c r="L35" s="107">
        <v>321.05899999999741</v>
      </c>
      <c r="O35" s="16"/>
      <c r="S35" s="113" t="s">
        <v>208</v>
      </c>
      <c r="T35" s="109" t="s">
        <v>1223</v>
      </c>
      <c r="U35" s="109" t="s">
        <v>1194</v>
      </c>
      <c r="V35" s="109">
        <v>5</v>
      </c>
      <c r="Y35" s="37"/>
      <c r="AH35" s="8"/>
      <c r="AI35" s="14"/>
      <c r="AJ35" s="9"/>
      <c r="AK35" s="15"/>
      <c r="AM35" s="9"/>
      <c r="AS35" s="16"/>
    </row>
    <row r="36" spans="1:45">
      <c r="A36" s="106" t="s">
        <v>91</v>
      </c>
      <c r="B36" s="106" t="s">
        <v>92</v>
      </c>
      <c r="C36" s="143">
        <f>_xlfn.IFNA(VLOOKUP(B36,$K$6:L$410,2,FALSE),0)</f>
        <v>321.05899999999741</v>
      </c>
      <c r="D36" s="144"/>
      <c r="E36" s="106" t="str">
        <f t="shared" si="0"/>
        <v/>
      </c>
      <c r="F36" s="106"/>
      <c r="G36" s="145">
        <f t="shared" si="1"/>
        <v>321.05899999999741</v>
      </c>
      <c r="J36" s="106" t="s">
        <v>93</v>
      </c>
      <c r="K36" s="106" t="s">
        <v>94</v>
      </c>
      <c r="L36" s="107">
        <v>773.9660000000132</v>
      </c>
      <c r="O36" s="16"/>
      <c r="S36" s="113" t="s">
        <v>212</v>
      </c>
      <c r="T36" s="109" t="s">
        <v>1224</v>
      </c>
      <c r="U36" s="109" t="s">
        <v>1202</v>
      </c>
      <c r="V36" s="109">
        <v>3</v>
      </c>
      <c r="Y36" s="37"/>
      <c r="AH36" s="8"/>
      <c r="AI36" s="14"/>
      <c r="AJ36" s="9"/>
      <c r="AK36" s="15"/>
      <c r="AM36" s="9"/>
      <c r="AS36" s="16"/>
    </row>
    <row r="37" spans="1:45">
      <c r="A37" s="106" t="s">
        <v>1185</v>
      </c>
      <c r="B37" s="106" t="s">
        <v>94</v>
      </c>
      <c r="C37" s="143">
        <f>_xlfn.IFNA(VLOOKUP(B37,$K$6:L$410,2,FALSE),0)</f>
        <v>773.9660000000132</v>
      </c>
      <c r="D37" s="144"/>
      <c r="E37" s="106" t="str">
        <f t="shared" si="0"/>
        <v/>
      </c>
      <c r="F37" s="106"/>
      <c r="G37" s="145">
        <f t="shared" si="1"/>
        <v>773.9660000000132</v>
      </c>
      <c r="J37" s="106" t="s">
        <v>95</v>
      </c>
      <c r="K37" s="106" t="s">
        <v>96</v>
      </c>
      <c r="L37" s="107">
        <v>260.26300000000003</v>
      </c>
      <c r="O37" s="16"/>
      <c r="S37" s="113" t="s">
        <v>348</v>
      </c>
      <c r="T37" s="109" t="s">
        <v>1225</v>
      </c>
      <c r="U37" s="109" t="s">
        <v>1226</v>
      </c>
      <c r="V37" s="109">
        <v>0.5</v>
      </c>
      <c r="Y37" s="37"/>
      <c r="AH37" s="8"/>
      <c r="AI37" s="14"/>
      <c r="AJ37" s="9"/>
      <c r="AK37" s="15"/>
      <c r="AM37" s="9"/>
      <c r="AS37" s="16"/>
    </row>
    <row r="38" spans="1:45">
      <c r="A38" s="106" t="s">
        <v>95</v>
      </c>
      <c r="B38" s="106" t="s">
        <v>96</v>
      </c>
      <c r="C38" s="143">
        <f>_xlfn.IFNA(VLOOKUP(B38,$K$6:L$410,2,FALSE),0)</f>
        <v>260.26300000000003</v>
      </c>
      <c r="D38" s="144"/>
      <c r="E38" s="106" t="str">
        <f t="shared" si="0"/>
        <v/>
      </c>
      <c r="F38" s="106"/>
      <c r="G38" s="145">
        <f t="shared" si="1"/>
        <v>260.26300000000003</v>
      </c>
      <c r="J38" s="106" t="s">
        <v>99</v>
      </c>
      <c r="K38" s="106" t="s">
        <v>100</v>
      </c>
      <c r="L38" s="107">
        <v>60.204999999999963</v>
      </c>
      <c r="O38" s="16"/>
      <c r="S38" s="113" t="s">
        <v>348</v>
      </c>
      <c r="T38" s="109" t="s">
        <v>1225</v>
      </c>
      <c r="U38" s="109" t="s">
        <v>1197</v>
      </c>
      <c r="V38" s="109">
        <v>0.5</v>
      </c>
      <c r="Y38" s="37"/>
      <c r="AH38" s="8"/>
      <c r="AI38" s="14"/>
      <c r="AJ38" s="9"/>
      <c r="AK38" s="15"/>
      <c r="AM38" s="9"/>
      <c r="AS38" s="16"/>
    </row>
    <row r="39" spans="1:45">
      <c r="A39" s="106" t="s">
        <v>99</v>
      </c>
      <c r="B39" s="106" t="s">
        <v>100</v>
      </c>
      <c r="C39" s="143">
        <f>_xlfn.IFNA(VLOOKUP(B39,$K$6:L$410,2,FALSE),0)</f>
        <v>60.204999999999963</v>
      </c>
      <c r="D39" s="144"/>
      <c r="E39" s="106" t="str">
        <f t="shared" si="0"/>
        <v/>
      </c>
      <c r="F39" s="106"/>
      <c r="G39" s="145">
        <f t="shared" si="1"/>
        <v>60.204999999999963</v>
      </c>
      <c r="J39" s="106" t="s">
        <v>101</v>
      </c>
      <c r="K39" s="106" t="s">
        <v>102</v>
      </c>
      <c r="L39" s="107">
        <v>128.25000000000017</v>
      </c>
      <c r="O39" s="16"/>
      <c r="S39" s="113" t="s">
        <v>348</v>
      </c>
      <c r="T39" s="109" t="s">
        <v>1225</v>
      </c>
      <c r="U39" s="109" t="s">
        <v>1200</v>
      </c>
      <c r="V39" s="109">
        <v>1</v>
      </c>
      <c r="Y39" s="37"/>
      <c r="AH39" s="8"/>
      <c r="AI39" s="14"/>
      <c r="AJ39" s="9"/>
      <c r="AK39" s="15"/>
      <c r="AM39" s="9"/>
      <c r="AS39" s="16"/>
    </row>
    <row r="40" spans="1:45">
      <c r="A40" s="106" t="s">
        <v>101</v>
      </c>
      <c r="B40" s="106" t="s">
        <v>102</v>
      </c>
      <c r="C40" s="143">
        <f>_xlfn.IFNA(VLOOKUP(B40,$K$6:L$410,2,FALSE),0)</f>
        <v>128.25000000000017</v>
      </c>
      <c r="D40" s="144"/>
      <c r="E40" s="106" t="str">
        <f t="shared" si="0"/>
        <v/>
      </c>
      <c r="F40" s="106"/>
      <c r="G40" s="145">
        <f t="shared" si="1"/>
        <v>128.25000000000017</v>
      </c>
      <c r="J40" s="106" t="s">
        <v>105</v>
      </c>
      <c r="K40" s="106" t="s">
        <v>106</v>
      </c>
      <c r="L40" s="107">
        <v>382.88099999999815</v>
      </c>
      <c r="O40" s="16"/>
      <c r="S40" s="113" t="s">
        <v>356</v>
      </c>
      <c r="T40" s="109" t="s">
        <v>1227</v>
      </c>
      <c r="U40" s="109" t="s">
        <v>1194</v>
      </c>
      <c r="V40" s="109">
        <v>3</v>
      </c>
      <c r="Y40" s="37"/>
      <c r="AH40" s="8"/>
      <c r="AI40" s="14"/>
      <c r="AJ40" s="9"/>
      <c r="AK40" s="15"/>
      <c r="AM40" s="9"/>
      <c r="AS40" s="16"/>
    </row>
    <row r="41" spans="1:45">
      <c r="A41" s="106" t="s">
        <v>105</v>
      </c>
      <c r="B41" s="106" t="s">
        <v>106</v>
      </c>
      <c r="C41" s="143">
        <f>_xlfn.IFNA(VLOOKUP(B41,$K$6:L$410,2,FALSE),0)</f>
        <v>382.88099999999815</v>
      </c>
      <c r="D41" s="144"/>
      <c r="E41" s="106" t="str">
        <f t="shared" si="0"/>
        <v/>
      </c>
      <c r="F41" s="106"/>
      <c r="G41" s="145">
        <f t="shared" si="1"/>
        <v>382.88099999999815</v>
      </c>
      <c r="J41" s="106" t="s">
        <v>107</v>
      </c>
      <c r="K41" s="106" t="s">
        <v>108</v>
      </c>
      <c r="L41" s="107">
        <v>477.15700000000021</v>
      </c>
      <c r="O41" s="16"/>
      <c r="S41" s="113" t="s">
        <v>524</v>
      </c>
      <c r="T41" s="109" t="s">
        <v>1228</v>
      </c>
      <c r="U41" s="109" t="s">
        <v>1197</v>
      </c>
      <c r="V41" s="109">
        <v>0.7</v>
      </c>
      <c r="Y41" s="37"/>
      <c r="AH41" s="8"/>
      <c r="AI41" s="14"/>
      <c r="AJ41" s="9"/>
      <c r="AK41" s="15"/>
      <c r="AM41" s="9"/>
      <c r="AS41" s="16"/>
    </row>
    <row r="42" spans="1:45">
      <c r="A42" s="106" t="s">
        <v>107</v>
      </c>
      <c r="B42" s="106" t="s">
        <v>108</v>
      </c>
      <c r="C42" s="143">
        <f>_xlfn.IFNA(VLOOKUP(B42,$K$6:L$410,2,FALSE),0)</f>
        <v>477.15700000000021</v>
      </c>
      <c r="D42" s="144"/>
      <c r="E42" s="106" t="str">
        <f t="shared" si="0"/>
        <v/>
      </c>
      <c r="F42" s="106"/>
      <c r="G42" s="145">
        <f t="shared" si="1"/>
        <v>477.15700000000021</v>
      </c>
      <c r="J42" s="106" t="s">
        <v>111</v>
      </c>
      <c r="K42" s="106" t="s">
        <v>112</v>
      </c>
      <c r="L42" s="107">
        <v>607.23100000000102</v>
      </c>
      <c r="O42" s="16"/>
      <c r="S42" s="113" t="s">
        <v>524</v>
      </c>
      <c r="T42" s="109" t="s">
        <v>1228</v>
      </c>
      <c r="U42" s="109" t="s">
        <v>1195</v>
      </c>
      <c r="V42" s="109">
        <v>2.4</v>
      </c>
      <c r="Y42" s="37"/>
      <c r="AH42" s="8"/>
      <c r="AI42" s="14"/>
      <c r="AJ42" s="9"/>
      <c r="AK42" s="15"/>
      <c r="AM42" s="9"/>
      <c r="AS42" s="16"/>
    </row>
    <row r="43" spans="1:45">
      <c r="A43" s="106" t="s">
        <v>111</v>
      </c>
      <c r="B43" s="106" t="s">
        <v>112</v>
      </c>
      <c r="C43" s="143">
        <f>_xlfn.IFNA(VLOOKUP(B43,$K$6:L$410,2,FALSE),0)</f>
        <v>607.23100000000102</v>
      </c>
      <c r="D43" s="144"/>
      <c r="E43" s="106" t="str">
        <f t="shared" si="0"/>
        <v/>
      </c>
      <c r="F43" s="106"/>
      <c r="G43" s="145">
        <f t="shared" si="1"/>
        <v>607.23100000000102</v>
      </c>
      <c r="J43" s="106" t="s">
        <v>113</v>
      </c>
      <c r="K43" s="106" t="s">
        <v>114</v>
      </c>
      <c r="L43" s="107">
        <v>15.600999999999988</v>
      </c>
      <c r="O43" s="16"/>
      <c r="S43" s="113" t="s">
        <v>524</v>
      </c>
      <c r="T43" s="109" t="s">
        <v>1228</v>
      </c>
      <c r="U43" s="109" t="s">
        <v>1200</v>
      </c>
      <c r="V43" s="109">
        <v>0.6</v>
      </c>
      <c r="Y43" s="37"/>
      <c r="AH43" s="8"/>
      <c r="AI43" s="14"/>
      <c r="AJ43" s="9"/>
      <c r="AK43" s="15"/>
      <c r="AM43" s="9"/>
      <c r="AS43" s="16"/>
    </row>
    <row r="44" spans="1:45">
      <c r="A44" s="106" t="s">
        <v>113</v>
      </c>
      <c r="B44" s="106" t="s">
        <v>114</v>
      </c>
      <c r="C44" s="143">
        <f>_xlfn.IFNA(VLOOKUP(B44,$K$6:L$410,2,FALSE),0)</f>
        <v>15.600999999999988</v>
      </c>
      <c r="D44" s="144"/>
      <c r="E44" s="106" t="str">
        <f t="shared" si="0"/>
        <v/>
      </c>
      <c r="F44" s="106"/>
      <c r="G44" s="145">
        <f t="shared" si="1"/>
        <v>15.600999999999988</v>
      </c>
      <c r="J44" s="106" t="s">
        <v>115</v>
      </c>
      <c r="K44" s="106" t="s">
        <v>116</v>
      </c>
      <c r="L44" s="107">
        <v>164.00499999999974</v>
      </c>
      <c r="O44" s="16"/>
      <c r="S44" s="113" t="s">
        <v>524</v>
      </c>
      <c r="T44" s="109" t="s">
        <v>1228</v>
      </c>
      <c r="U44" s="109" t="s">
        <v>1201</v>
      </c>
      <c r="V44" s="109">
        <v>1.1000000000000001</v>
      </c>
      <c r="Y44" s="37"/>
      <c r="AH44" s="8"/>
      <c r="AI44" s="14"/>
      <c r="AJ44" s="9"/>
      <c r="AK44" s="15"/>
      <c r="AM44" s="9"/>
      <c r="AS44" s="16"/>
    </row>
    <row r="45" spans="1:45">
      <c r="A45" s="106" t="s">
        <v>115</v>
      </c>
      <c r="B45" s="106" t="s">
        <v>116</v>
      </c>
      <c r="C45" s="143">
        <f>_xlfn.IFNA(VLOOKUP(B45,$K$6:L$410,2,FALSE),0)</f>
        <v>164.00499999999974</v>
      </c>
      <c r="D45" s="144"/>
      <c r="E45" s="106" t="str">
        <f t="shared" si="0"/>
        <v/>
      </c>
      <c r="F45" s="106"/>
      <c r="G45" s="145">
        <f t="shared" si="1"/>
        <v>164.00499999999974</v>
      </c>
      <c r="J45" s="106" t="s">
        <v>117</v>
      </c>
      <c r="K45" s="106" t="s">
        <v>118</v>
      </c>
      <c r="L45" s="107">
        <v>124.83900000000044</v>
      </c>
      <c r="O45" s="16"/>
      <c r="S45" s="113" t="s">
        <v>524</v>
      </c>
      <c r="T45" s="109" t="s">
        <v>1228</v>
      </c>
      <c r="U45" s="109" t="s">
        <v>1198</v>
      </c>
      <c r="V45" s="109">
        <v>2.6</v>
      </c>
      <c r="Y45" s="37"/>
      <c r="AH45" s="8"/>
      <c r="AI45" s="14"/>
      <c r="AJ45" s="9"/>
      <c r="AK45" s="15"/>
      <c r="AM45" s="9"/>
      <c r="AS45" s="16"/>
    </row>
    <row r="46" spans="1:45">
      <c r="A46" s="106" t="s">
        <v>117</v>
      </c>
      <c r="B46" s="106" t="s">
        <v>118</v>
      </c>
      <c r="C46" s="143">
        <f>_xlfn.IFNA(VLOOKUP(B46,$K$6:L$410,2,FALSE),0)</f>
        <v>124.83900000000044</v>
      </c>
      <c r="D46" s="144"/>
      <c r="E46" s="106" t="str">
        <f t="shared" si="0"/>
        <v/>
      </c>
      <c r="F46" s="106"/>
      <c r="G46" s="145">
        <f t="shared" si="1"/>
        <v>124.83900000000044</v>
      </c>
      <c r="J46" s="106" t="s">
        <v>119</v>
      </c>
      <c r="K46" s="106" t="s">
        <v>120</v>
      </c>
      <c r="L46" s="107">
        <v>185.09400000000042</v>
      </c>
      <c r="O46" s="16"/>
      <c r="S46" s="113" t="s">
        <v>524</v>
      </c>
      <c r="T46" s="109" t="s">
        <v>1228</v>
      </c>
      <c r="U46" s="109" t="s">
        <v>1202</v>
      </c>
      <c r="V46" s="109">
        <v>7.5</v>
      </c>
      <c r="Y46" s="37"/>
      <c r="AH46" s="8"/>
      <c r="AI46" s="14"/>
      <c r="AJ46" s="9"/>
      <c r="AK46" s="15"/>
      <c r="AM46" s="9"/>
      <c r="AS46" s="16"/>
    </row>
    <row r="47" spans="1:45">
      <c r="A47" s="106" t="s">
        <v>119</v>
      </c>
      <c r="B47" s="106" t="s">
        <v>120</v>
      </c>
      <c r="C47" s="143">
        <f>_xlfn.IFNA(VLOOKUP(B47,$K$6:L$410,2,FALSE),0)</f>
        <v>185.09400000000042</v>
      </c>
      <c r="D47" s="144"/>
      <c r="E47" s="106" t="str">
        <f t="shared" si="0"/>
        <v/>
      </c>
      <c r="F47" s="106"/>
      <c r="G47" s="145">
        <f t="shared" si="1"/>
        <v>185.09400000000042</v>
      </c>
      <c r="J47" s="106" t="s">
        <v>123</v>
      </c>
      <c r="K47" s="106" t="s">
        <v>124</v>
      </c>
      <c r="L47" s="107">
        <v>17.156000000000017</v>
      </c>
      <c r="O47" s="16"/>
      <c r="S47" s="113" t="s">
        <v>562</v>
      </c>
      <c r="T47" s="109" t="s">
        <v>1229</v>
      </c>
      <c r="U47" s="109" t="s">
        <v>1194</v>
      </c>
      <c r="V47" s="109">
        <v>3</v>
      </c>
      <c r="Y47" s="37"/>
      <c r="AH47" s="8"/>
      <c r="AI47" s="14"/>
      <c r="AJ47" s="9"/>
      <c r="AK47" s="15"/>
      <c r="AM47" s="9"/>
      <c r="AS47" s="16"/>
    </row>
    <row r="48" spans="1:45">
      <c r="A48" s="106" t="s">
        <v>123</v>
      </c>
      <c r="B48" s="106" t="s">
        <v>124</v>
      </c>
      <c r="C48" s="143">
        <f>_xlfn.IFNA(VLOOKUP(B48,$K$6:L$410,2,FALSE),0)</f>
        <v>17.156000000000017</v>
      </c>
      <c r="D48" s="144"/>
      <c r="E48" s="106" t="str">
        <f t="shared" si="0"/>
        <v/>
      </c>
      <c r="F48" s="106"/>
      <c r="G48" s="145">
        <f t="shared" si="1"/>
        <v>17.156000000000017</v>
      </c>
      <c r="J48" s="106" t="s">
        <v>125</v>
      </c>
      <c r="K48" s="106" t="s">
        <v>126</v>
      </c>
      <c r="L48" s="107">
        <v>273.70299999999656</v>
      </c>
      <c r="O48" s="16"/>
      <c r="S48" s="113" t="s">
        <v>562</v>
      </c>
      <c r="T48" s="109" t="s">
        <v>1229</v>
      </c>
      <c r="U48" s="109" t="s">
        <v>1230</v>
      </c>
      <c r="V48" s="109">
        <v>1</v>
      </c>
      <c r="Y48" s="37"/>
      <c r="AH48" s="8"/>
      <c r="AI48" s="14"/>
      <c r="AJ48" s="9"/>
      <c r="AK48" s="15"/>
      <c r="AM48" s="9"/>
      <c r="AS48" s="16"/>
    </row>
    <row r="49" spans="1:45">
      <c r="A49" s="106" t="s">
        <v>125</v>
      </c>
      <c r="B49" s="106" t="s">
        <v>126</v>
      </c>
      <c r="C49" s="143">
        <f>_xlfn.IFNA(VLOOKUP(B49,$K$6:L$410,2,FALSE),0)</f>
        <v>273.70299999999656</v>
      </c>
      <c r="D49" s="144"/>
      <c r="E49" s="106" t="str">
        <f t="shared" si="0"/>
        <v/>
      </c>
      <c r="F49" s="106"/>
      <c r="G49" s="145">
        <f t="shared" si="1"/>
        <v>273.70299999999656</v>
      </c>
      <c r="J49" s="106" t="s">
        <v>127</v>
      </c>
      <c r="K49" s="106" t="s">
        <v>128</v>
      </c>
      <c r="L49" s="107">
        <v>270.74399999999633</v>
      </c>
      <c r="O49" s="16"/>
      <c r="S49" s="113" t="s">
        <v>572</v>
      </c>
      <c r="T49" s="109" t="s">
        <v>1231</v>
      </c>
      <c r="U49" s="109" t="s">
        <v>1194</v>
      </c>
      <c r="V49" s="109">
        <v>4</v>
      </c>
      <c r="Y49" s="37"/>
      <c r="AH49" s="8"/>
      <c r="AI49" s="14"/>
      <c r="AJ49" s="9"/>
      <c r="AK49" s="15"/>
      <c r="AM49" s="9"/>
      <c r="AS49" s="16"/>
    </row>
    <row r="50" spans="1:45">
      <c r="A50" s="106" t="s">
        <v>127</v>
      </c>
      <c r="B50" s="106" t="s">
        <v>128</v>
      </c>
      <c r="C50" s="143">
        <f>_xlfn.IFNA(VLOOKUP(B50,$K$6:L$410,2,FALSE),0)</f>
        <v>270.74399999999633</v>
      </c>
      <c r="D50" s="144"/>
      <c r="E50" s="106" t="str">
        <f t="shared" si="0"/>
        <v/>
      </c>
      <c r="F50" s="106"/>
      <c r="G50" s="145">
        <f t="shared" si="1"/>
        <v>270.74399999999633</v>
      </c>
      <c r="J50" s="106" t="s">
        <v>129</v>
      </c>
      <c r="K50" s="106" t="s">
        <v>130</v>
      </c>
      <c r="L50" s="107">
        <v>241.25199999999739</v>
      </c>
      <c r="O50" s="16"/>
      <c r="V50">
        <f>SUM(V23:V49)</f>
        <v>64.37</v>
      </c>
      <c r="Y50" s="37"/>
      <c r="AH50" s="8"/>
      <c r="AI50" s="14"/>
      <c r="AJ50" s="9"/>
      <c r="AK50" s="15"/>
      <c r="AM50" s="9"/>
      <c r="AS50" s="16"/>
    </row>
    <row r="51" spans="1:45">
      <c r="A51" s="106" t="s">
        <v>129</v>
      </c>
      <c r="B51" s="106" t="s">
        <v>130</v>
      </c>
      <c r="C51" s="143">
        <f>_xlfn.IFNA(VLOOKUP(B51,$K$6:L$410,2,FALSE),0)</f>
        <v>241.25199999999739</v>
      </c>
      <c r="D51" s="144"/>
      <c r="E51" s="106" t="str">
        <f t="shared" si="0"/>
        <v/>
      </c>
      <c r="F51" s="106"/>
      <c r="G51" s="145">
        <f t="shared" si="1"/>
        <v>241.25199999999739</v>
      </c>
      <c r="J51" s="106" t="s">
        <v>131</v>
      </c>
      <c r="K51" s="106" t="s">
        <v>132</v>
      </c>
      <c r="L51" s="107">
        <v>35.620000000000026</v>
      </c>
      <c r="O51" s="16"/>
      <c r="Y51" s="37"/>
      <c r="AH51" s="8"/>
      <c r="AI51" s="14"/>
      <c r="AJ51" s="9"/>
      <c r="AK51" s="15"/>
      <c r="AM51" s="9"/>
      <c r="AS51" s="16"/>
    </row>
    <row r="52" spans="1:45">
      <c r="A52" s="106" t="s">
        <v>131</v>
      </c>
      <c r="B52" s="106" t="s">
        <v>132</v>
      </c>
      <c r="C52" s="143">
        <f>_xlfn.IFNA(VLOOKUP(B52,$K$6:L$410,2,FALSE),0)</f>
        <v>35.620000000000026</v>
      </c>
      <c r="D52" s="144"/>
      <c r="E52" s="106" t="str">
        <f t="shared" si="0"/>
        <v/>
      </c>
      <c r="F52" s="106"/>
      <c r="G52" s="145">
        <f t="shared" si="1"/>
        <v>35.620000000000026</v>
      </c>
      <c r="J52" s="106" t="s">
        <v>137</v>
      </c>
      <c r="K52" s="106" t="s">
        <v>138</v>
      </c>
      <c r="L52" s="107">
        <v>95.011000000000237</v>
      </c>
      <c r="O52" s="16"/>
      <c r="Y52" s="37"/>
      <c r="AH52" s="8"/>
      <c r="AI52" s="14"/>
      <c r="AJ52" s="9"/>
      <c r="AK52" s="15"/>
      <c r="AM52" s="9"/>
      <c r="AS52" s="16"/>
    </row>
    <row r="53" spans="1:45">
      <c r="A53" s="106" t="s">
        <v>137</v>
      </c>
      <c r="B53" s="106" t="s">
        <v>138</v>
      </c>
      <c r="C53" s="143">
        <f>_xlfn.IFNA(VLOOKUP(B53,$K$6:L$410,2,FALSE),0)</f>
        <v>95.011000000000237</v>
      </c>
      <c r="D53" s="144"/>
      <c r="E53" s="106" t="str">
        <f t="shared" si="0"/>
        <v/>
      </c>
      <c r="F53" s="106"/>
      <c r="G53" s="145">
        <f t="shared" si="1"/>
        <v>95.011000000000237</v>
      </c>
      <c r="J53" s="106" t="s">
        <v>139</v>
      </c>
      <c r="K53" s="106" t="s">
        <v>140</v>
      </c>
      <c r="L53" s="107">
        <v>46.700999999999979</v>
      </c>
      <c r="O53" s="16"/>
      <c r="Y53" s="37"/>
      <c r="AH53" s="8"/>
      <c r="AI53" s="14"/>
      <c r="AJ53" s="9"/>
      <c r="AK53" s="15"/>
      <c r="AM53" s="9"/>
      <c r="AS53" s="16"/>
    </row>
    <row r="54" spans="1:45">
      <c r="A54" s="106" t="s">
        <v>139</v>
      </c>
      <c r="B54" s="106" t="s">
        <v>140</v>
      </c>
      <c r="C54" s="143">
        <f>_xlfn.IFNA(VLOOKUP(B54,$K$6:L$410,2,FALSE),0)</f>
        <v>46.700999999999979</v>
      </c>
      <c r="D54" s="144"/>
      <c r="E54" s="106" t="str">
        <f t="shared" si="0"/>
        <v/>
      </c>
      <c r="F54" s="106"/>
      <c r="G54" s="145">
        <f t="shared" si="1"/>
        <v>46.700999999999979</v>
      </c>
      <c r="J54" s="106" t="s">
        <v>143</v>
      </c>
      <c r="K54" s="106" t="s">
        <v>144</v>
      </c>
      <c r="L54" s="107">
        <v>239.00299999999797</v>
      </c>
      <c r="O54" s="16"/>
      <c r="Y54" s="37"/>
      <c r="AH54" s="8"/>
      <c r="AI54" s="14"/>
      <c r="AJ54" s="9"/>
      <c r="AK54" s="15"/>
      <c r="AM54" s="9"/>
      <c r="AS54" s="16"/>
    </row>
    <row r="55" spans="1:45">
      <c r="A55" s="106" t="s">
        <v>143</v>
      </c>
      <c r="B55" s="106" t="s">
        <v>144</v>
      </c>
      <c r="C55" s="143">
        <f>_xlfn.IFNA(VLOOKUP(B55,$K$6:L$410,2,FALSE),0)</f>
        <v>239.00299999999797</v>
      </c>
      <c r="D55" s="144"/>
      <c r="E55" s="106" t="str">
        <f t="shared" si="0"/>
        <v/>
      </c>
      <c r="F55" s="106"/>
      <c r="G55" s="145">
        <f t="shared" si="1"/>
        <v>239.00299999999797</v>
      </c>
      <c r="J55" s="106" t="s">
        <v>147</v>
      </c>
      <c r="K55" s="106" t="s">
        <v>148</v>
      </c>
      <c r="L55" s="107">
        <v>221.99699999999743</v>
      </c>
      <c r="O55" s="16"/>
      <c r="Y55" s="37"/>
      <c r="AH55" s="8"/>
      <c r="AI55" s="14"/>
      <c r="AJ55" s="9"/>
      <c r="AK55" s="15"/>
      <c r="AM55" s="9"/>
      <c r="AS55" s="16"/>
    </row>
    <row r="56" spans="1:45">
      <c r="A56" s="106" t="s">
        <v>147</v>
      </c>
      <c r="B56" s="106" t="s">
        <v>148</v>
      </c>
      <c r="C56" s="143">
        <f>_xlfn.IFNA(VLOOKUP(B56,$K$6:L$410,2,FALSE),0)</f>
        <v>221.99699999999743</v>
      </c>
      <c r="D56" s="144"/>
      <c r="E56" s="106" t="str">
        <f t="shared" si="0"/>
        <v/>
      </c>
      <c r="F56" s="106"/>
      <c r="G56" s="145">
        <f t="shared" si="1"/>
        <v>221.99699999999743</v>
      </c>
      <c r="J56" s="106" t="s">
        <v>149</v>
      </c>
      <c r="K56" s="106" t="s">
        <v>150</v>
      </c>
      <c r="L56" s="107">
        <v>166.02499999999947</v>
      </c>
      <c r="O56" s="16"/>
      <c r="Y56" s="37"/>
      <c r="AH56" s="8"/>
      <c r="AI56" s="14"/>
      <c r="AJ56" s="9"/>
      <c r="AK56" s="15"/>
      <c r="AM56" s="9"/>
      <c r="AS56" s="16"/>
    </row>
    <row r="57" spans="1:45">
      <c r="A57" s="106" t="s">
        <v>149</v>
      </c>
      <c r="B57" s="106" t="s">
        <v>150</v>
      </c>
      <c r="C57" s="143">
        <f>_xlfn.IFNA(VLOOKUP(B57,$K$6:L$410,2,FALSE),0)</f>
        <v>166.02499999999947</v>
      </c>
      <c r="D57" s="144"/>
      <c r="E57" s="106" t="str">
        <f t="shared" si="0"/>
        <v/>
      </c>
      <c r="F57" s="106"/>
      <c r="G57" s="145">
        <f t="shared" si="1"/>
        <v>166.02499999999947</v>
      </c>
      <c r="J57" s="106" t="s">
        <v>153</v>
      </c>
      <c r="K57" s="106" t="s">
        <v>154</v>
      </c>
      <c r="L57" s="107">
        <v>18.099999999999998</v>
      </c>
      <c r="O57" s="16"/>
      <c r="Y57" s="37"/>
      <c r="AH57" s="8"/>
      <c r="AI57" s="14"/>
      <c r="AJ57" s="9"/>
      <c r="AK57" s="15"/>
      <c r="AM57" s="9"/>
      <c r="AS57" s="16"/>
    </row>
    <row r="58" spans="1:45">
      <c r="A58" s="106" t="s">
        <v>153</v>
      </c>
      <c r="B58" s="106" t="s">
        <v>154</v>
      </c>
      <c r="C58" s="143">
        <f>_xlfn.IFNA(VLOOKUP(B58,$K$6:L$410,2,FALSE),0)</f>
        <v>18.099999999999998</v>
      </c>
      <c r="D58" s="144"/>
      <c r="E58" s="106" t="str">
        <f t="shared" si="0"/>
        <v/>
      </c>
      <c r="F58" s="106"/>
      <c r="G58" s="145">
        <f t="shared" si="1"/>
        <v>18.099999999999998</v>
      </c>
      <c r="J58" s="106" t="s">
        <v>155</v>
      </c>
      <c r="K58" s="106" t="s">
        <v>156</v>
      </c>
      <c r="L58" s="107">
        <v>113.82200000000002</v>
      </c>
      <c r="O58" s="16"/>
      <c r="Y58" s="37"/>
      <c r="AH58" s="8"/>
      <c r="AI58" s="14"/>
      <c r="AJ58" s="9"/>
      <c r="AK58" s="15"/>
      <c r="AM58" s="9"/>
      <c r="AS58" s="16"/>
    </row>
    <row r="59" spans="1:45">
      <c r="A59" s="106" t="s">
        <v>155</v>
      </c>
      <c r="B59" s="106" t="s">
        <v>156</v>
      </c>
      <c r="C59" s="143">
        <f>_xlfn.IFNA(VLOOKUP(B59,$K$6:L$410,2,FALSE),0)</f>
        <v>113.82200000000002</v>
      </c>
      <c r="D59" s="144"/>
      <c r="E59" s="106" t="str">
        <f t="shared" si="0"/>
        <v/>
      </c>
      <c r="F59" s="106"/>
      <c r="G59" s="145">
        <f t="shared" si="1"/>
        <v>113.82200000000002</v>
      </c>
      <c r="J59" s="106" t="s">
        <v>151</v>
      </c>
      <c r="K59" s="106" t="s">
        <v>152</v>
      </c>
      <c r="L59" s="107">
        <v>208.99699999999856</v>
      </c>
      <c r="O59" s="16"/>
      <c r="Y59" s="37"/>
      <c r="AH59" s="8"/>
      <c r="AI59" s="14"/>
      <c r="AJ59" s="9"/>
      <c r="AK59" s="15"/>
      <c r="AM59" s="9"/>
      <c r="AS59" s="16"/>
    </row>
    <row r="60" spans="1:45">
      <c r="A60" s="106" t="s">
        <v>151</v>
      </c>
      <c r="B60" s="106" t="s">
        <v>152</v>
      </c>
      <c r="C60" s="143">
        <f>_xlfn.IFNA(VLOOKUP(B60,$K$6:L$410,2,FALSE),0)</f>
        <v>208.99699999999856</v>
      </c>
      <c r="D60" s="144"/>
      <c r="E60" s="106" t="str">
        <f t="shared" si="0"/>
        <v/>
      </c>
      <c r="F60" s="106"/>
      <c r="G60" s="145">
        <f t="shared" si="1"/>
        <v>208.99699999999856</v>
      </c>
      <c r="J60" s="106" t="s">
        <v>157</v>
      </c>
      <c r="K60" s="106" t="s">
        <v>158</v>
      </c>
      <c r="L60" s="107">
        <v>261.78099999999819</v>
      </c>
      <c r="O60" s="16"/>
      <c r="Y60" s="37"/>
      <c r="AH60" s="8"/>
      <c r="AI60" s="14"/>
      <c r="AJ60" s="9"/>
      <c r="AK60" s="15"/>
      <c r="AM60" s="9"/>
      <c r="AS60" s="16"/>
    </row>
    <row r="61" spans="1:45">
      <c r="A61" s="106" t="s">
        <v>157</v>
      </c>
      <c r="B61" s="106" t="s">
        <v>158</v>
      </c>
      <c r="C61" s="143">
        <f>_xlfn.IFNA(VLOOKUP(B61,$K$6:L$410,2,FALSE),0)</f>
        <v>261.78099999999819</v>
      </c>
      <c r="D61" s="144"/>
      <c r="E61" s="106" t="str">
        <f t="shared" si="0"/>
        <v/>
      </c>
      <c r="F61" s="106"/>
      <c r="G61" s="145">
        <f t="shared" si="1"/>
        <v>261.78099999999819</v>
      </c>
      <c r="J61" s="106" t="s">
        <v>159</v>
      </c>
      <c r="K61" s="106" t="s">
        <v>160</v>
      </c>
      <c r="L61" s="107">
        <v>45.519999999999939</v>
      </c>
      <c r="O61" s="16"/>
      <c r="Y61" s="37"/>
      <c r="AH61" s="8"/>
      <c r="AI61" s="14"/>
      <c r="AJ61" s="9"/>
      <c r="AK61" s="15"/>
      <c r="AM61" s="9"/>
      <c r="AS61" s="16"/>
    </row>
    <row r="62" spans="1:45">
      <c r="A62" s="106" t="s">
        <v>159</v>
      </c>
      <c r="B62" s="106" t="s">
        <v>160</v>
      </c>
      <c r="C62" s="143">
        <f>_xlfn.IFNA(VLOOKUP(B62,$K$6:L$410,2,FALSE),0)</f>
        <v>45.519999999999939</v>
      </c>
      <c r="D62" s="144"/>
      <c r="E62" s="106" t="str">
        <f t="shared" si="0"/>
        <v/>
      </c>
      <c r="F62" s="106"/>
      <c r="G62" s="145">
        <f t="shared" si="1"/>
        <v>45.519999999999939</v>
      </c>
      <c r="J62" s="106" t="s">
        <v>161</v>
      </c>
      <c r="K62" s="106" t="s">
        <v>162</v>
      </c>
      <c r="L62" s="107">
        <v>19.300000000000004</v>
      </c>
      <c r="O62" s="16"/>
      <c r="Y62" s="37"/>
      <c r="AH62" s="8"/>
      <c r="AI62" s="14"/>
      <c r="AJ62" s="9"/>
      <c r="AK62" s="15"/>
      <c r="AM62" s="9"/>
      <c r="AS62" s="16"/>
    </row>
    <row r="63" spans="1:45">
      <c r="A63" s="106" t="s">
        <v>161</v>
      </c>
      <c r="B63" s="106" t="s">
        <v>162</v>
      </c>
      <c r="C63" s="143">
        <f>_xlfn.IFNA(VLOOKUP(B63,$K$6:L$410,2,FALSE),0)</f>
        <v>19.300000000000004</v>
      </c>
      <c r="D63" s="144"/>
      <c r="E63" s="106" t="str">
        <f t="shared" si="0"/>
        <v/>
      </c>
      <c r="F63" s="106"/>
      <c r="G63" s="145">
        <f t="shared" si="1"/>
        <v>19.300000000000004</v>
      </c>
      <c r="J63" s="106" t="s">
        <v>165</v>
      </c>
      <c r="K63" s="106" t="s">
        <v>166</v>
      </c>
      <c r="L63" s="107">
        <v>609.01500000000237</v>
      </c>
      <c r="O63" s="16"/>
      <c r="Y63" s="37"/>
      <c r="AH63" s="8"/>
      <c r="AI63" s="14"/>
      <c r="AJ63" s="9"/>
      <c r="AK63" s="15"/>
      <c r="AM63" s="9"/>
      <c r="AS63" s="16"/>
    </row>
    <row r="64" spans="1:45">
      <c r="A64" s="106" t="s">
        <v>165</v>
      </c>
      <c r="B64" s="106" t="s">
        <v>166</v>
      </c>
      <c r="C64" s="143">
        <f>_xlfn.IFNA(VLOOKUP(B64,$K$6:L$410,2,FALSE),0)</f>
        <v>609.01500000000237</v>
      </c>
      <c r="D64" s="144"/>
      <c r="E64" s="106" t="str">
        <f t="shared" si="0"/>
        <v/>
      </c>
      <c r="F64" s="106"/>
      <c r="G64" s="145">
        <f t="shared" si="1"/>
        <v>609.01500000000237</v>
      </c>
      <c r="J64" s="106" t="s">
        <v>167</v>
      </c>
      <c r="K64" s="106" t="s">
        <v>168</v>
      </c>
      <c r="L64" s="107">
        <v>146.90999999999983</v>
      </c>
      <c r="O64" s="16"/>
      <c r="Y64" s="37"/>
      <c r="AH64" s="8"/>
      <c r="AI64" s="14"/>
      <c r="AJ64" s="9"/>
      <c r="AK64" s="15"/>
      <c r="AM64" s="9"/>
      <c r="AS64" s="16"/>
    </row>
    <row r="65" spans="1:45">
      <c r="A65" s="106" t="s">
        <v>167</v>
      </c>
      <c r="B65" s="106" t="s">
        <v>168</v>
      </c>
      <c r="C65" s="143">
        <f>_xlfn.IFNA(VLOOKUP(B65,$K$6:L$410,2,FALSE),0)</f>
        <v>146.90999999999983</v>
      </c>
      <c r="D65" s="144"/>
      <c r="E65" s="106" t="str">
        <f t="shared" si="0"/>
        <v/>
      </c>
      <c r="F65" s="106"/>
      <c r="G65" s="145">
        <f t="shared" si="1"/>
        <v>146.90999999999983</v>
      </c>
      <c r="J65" s="106" t="s">
        <v>169</v>
      </c>
      <c r="K65" s="106" t="s">
        <v>170</v>
      </c>
      <c r="L65" s="107">
        <v>805.46300000000849</v>
      </c>
      <c r="O65" s="16"/>
      <c r="Y65" s="37"/>
      <c r="AH65" s="8"/>
      <c r="AI65" s="14"/>
      <c r="AJ65" s="9"/>
      <c r="AK65" s="15"/>
      <c r="AM65" s="9"/>
      <c r="AS65" s="16"/>
    </row>
    <row r="66" spans="1:45">
      <c r="A66" s="106" t="s">
        <v>169</v>
      </c>
      <c r="B66" s="106" t="s">
        <v>170</v>
      </c>
      <c r="C66" s="143">
        <f>_xlfn.IFNA(VLOOKUP(B66,$K$6:L$410,2,FALSE),0)</f>
        <v>805.46300000000849</v>
      </c>
      <c r="D66" s="144"/>
      <c r="E66" s="106" t="str">
        <f t="shared" si="0"/>
        <v/>
      </c>
      <c r="F66" s="106"/>
      <c r="G66" s="145">
        <f t="shared" si="1"/>
        <v>805.46300000000849</v>
      </c>
      <c r="J66" s="106" t="s">
        <v>171</v>
      </c>
      <c r="K66" s="106" t="s">
        <v>172</v>
      </c>
      <c r="L66" s="107">
        <v>296.35099999999761</v>
      </c>
      <c r="O66" s="16"/>
      <c r="Y66" s="37"/>
      <c r="AH66" s="8"/>
      <c r="AI66" s="14"/>
      <c r="AJ66" s="9"/>
      <c r="AK66" s="15"/>
      <c r="AM66" s="9"/>
      <c r="AS66" s="16"/>
    </row>
    <row r="67" spans="1:45">
      <c r="A67" s="106" t="s">
        <v>171</v>
      </c>
      <c r="B67" s="106" t="s">
        <v>172</v>
      </c>
      <c r="C67" s="143">
        <f>_xlfn.IFNA(VLOOKUP(B67,$K$6:L$410,2,FALSE),0)</f>
        <v>296.35099999999761</v>
      </c>
      <c r="D67" s="144"/>
      <c r="E67" s="106" t="str">
        <f t="shared" si="0"/>
        <v/>
      </c>
      <c r="F67" s="106"/>
      <c r="G67" s="145">
        <f t="shared" si="1"/>
        <v>296.35099999999761</v>
      </c>
      <c r="J67" s="106" t="s">
        <v>175</v>
      </c>
      <c r="K67" s="106" t="s">
        <v>176</v>
      </c>
      <c r="L67" s="107">
        <v>419.84999999999519</v>
      </c>
      <c r="O67" s="16"/>
      <c r="Y67" s="37"/>
      <c r="AH67" s="8"/>
      <c r="AI67" s="14"/>
      <c r="AJ67" s="9"/>
      <c r="AK67" s="15"/>
      <c r="AM67" s="9"/>
      <c r="AS67" s="16"/>
    </row>
    <row r="68" spans="1:45">
      <c r="A68" s="106" t="s">
        <v>175</v>
      </c>
      <c r="B68" s="106" t="s">
        <v>176</v>
      </c>
      <c r="C68" s="143">
        <f>_xlfn.IFNA(VLOOKUP(B68,$K$6:L$410,2,FALSE),0)</f>
        <v>419.84999999999519</v>
      </c>
      <c r="D68" s="144"/>
      <c r="E68" s="106" t="str">
        <f t="shared" si="0"/>
        <v/>
      </c>
      <c r="F68" s="106"/>
      <c r="G68" s="145">
        <f t="shared" si="1"/>
        <v>419.84999999999519</v>
      </c>
      <c r="J68" s="106" t="s">
        <v>177</v>
      </c>
      <c r="K68" s="106" t="s">
        <v>178</v>
      </c>
      <c r="L68" s="107">
        <v>12.995999999999995</v>
      </c>
      <c r="O68" s="16"/>
      <c r="Y68" s="37"/>
      <c r="AH68" s="8"/>
      <c r="AI68" s="14"/>
      <c r="AJ68" s="9"/>
      <c r="AK68" s="15"/>
      <c r="AM68" s="9"/>
      <c r="AS68" s="16"/>
    </row>
    <row r="69" spans="1:45">
      <c r="A69" s="106" t="s">
        <v>177</v>
      </c>
      <c r="B69" s="106" t="s">
        <v>178</v>
      </c>
      <c r="C69" s="143">
        <f>_xlfn.IFNA(VLOOKUP(B69,$K$6:L$410,2,FALSE),0)</f>
        <v>12.995999999999995</v>
      </c>
      <c r="D69" s="144"/>
      <c r="E69" s="106" t="str">
        <f t="shared" si="0"/>
        <v/>
      </c>
      <c r="F69" s="106"/>
      <c r="G69" s="145">
        <f t="shared" si="1"/>
        <v>12.995999999999995</v>
      </c>
      <c r="J69" s="106" t="s">
        <v>179</v>
      </c>
      <c r="K69" s="106" t="s">
        <v>180</v>
      </c>
      <c r="L69" s="107">
        <v>205.53899999999908</v>
      </c>
      <c r="O69" s="16"/>
      <c r="Y69" s="37"/>
      <c r="AH69" s="8"/>
      <c r="AI69" s="14"/>
      <c r="AJ69" s="9"/>
      <c r="AK69" s="15"/>
      <c r="AM69" s="9"/>
      <c r="AS69" s="16"/>
    </row>
    <row r="70" spans="1:45">
      <c r="A70" s="106" t="s">
        <v>179</v>
      </c>
      <c r="B70" s="106" t="s">
        <v>180</v>
      </c>
      <c r="C70" s="143">
        <f>_xlfn.IFNA(VLOOKUP(B70,$K$6:L$410,2,FALSE),0)</f>
        <v>205.53899999999908</v>
      </c>
      <c r="D70" s="144"/>
      <c r="E70" s="106" t="str">
        <f t="shared" ref="E70:E133" si="2">IFERROR(VLOOKUP(B70, vocFTE, 3, FALSE), "")</f>
        <v/>
      </c>
      <c r="F70" s="106"/>
      <c r="G70" s="145">
        <f t="shared" si="1"/>
        <v>205.53899999999908</v>
      </c>
      <c r="J70" s="106" t="s">
        <v>181</v>
      </c>
      <c r="K70" s="106" t="s">
        <v>182</v>
      </c>
      <c r="L70" s="107">
        <v>766.08900000000062</v>
      </c>
      <c r="O70" s="16"/>
      <c r="Y70" s="37"/>
      <c r="AH70" s="8"/>
      <c r="AI70" s="14"/>
      <c r="AJ70" s="9"/>
      <c r="AK70" s="15"/>
      <c r="AM70" s="9"/>
      <c r="AS70" s="16"/>
    </row>
    <row r="71" spans="1:45">
      <c r="A71" s="106" t="s">
        <v>181</v>
      </c>
      <c r="B71" s="106" t="s">
        <v>182</v>
      </c>
      <c r="C71" s="143">
        <f>_xlfn.IFNA(VLOOKUP(B71,$K$6:L$410,2,FALSE),0)</f>
        <v>766.08900000000062</v>
      </c>
      <c r="D71" s="144"/>
      <c r="E71" s="106" t="str">
        <f t="shared" si="2"/>
        <v/>
      </c>
      <c r="F71" s="106"/>
      <c r="G71" s="145">
        <f t="shared" ref="G71:G134" si="3">SUM(C71:F71)</f>
        <v>766.08900000000062</v>
      </c>
      <c r="J71" s="106" t="s">
        <v>183</v>
      </c>
      <c r="K71" s="106" t="s">
        <v>184</v>
      </c>
      <c r="L71" s="107">
        <v>398.87799999999714</v>
      </c>
      <c r="O71" s="16"/>
      <c r="Y71" s="37"/>
      <c r="AH71" s="8"/>
      <c r="AI71" s="14"/>
      <c r="AJ71" s="9"/>
      <c r="AK71" s="15"/>
      <c r="AM71" s="9"/>
      <c r="AS71" s="16"/>
    </row>
    <row r="72" spans="1:45">
      <c r="A72" s="106" t="s">
        <v>183</v>
      </c>
      <c r="B72" s="106" t="s">
        <v>184</v>
      </c>
      <c r="C72" s="143">
        <f>_xlfn.IFNA(VLOOKUP(B72,$K$6:L$410,2,FALSE),0)</f>
        <v>398.87799999999714</v>
      </c>
      <c r="D72" s="144"/>
      <c r="E72" s="106" t="str">
        <f t="shared" si="2"/>
        <v/>
      </c>
      <c r="F72" s="106"/>
      <c r="G72" s="145">
        <f t="shared" si="3"/>
        <v>398.87799999999714</v>
      </c>
      <c r="J72" s="106" t="s">
        <v>191</v>
      </c>
      <c r="K72" s="106" t="s">
        <v>192</v>
      </c>
      <c r="L72" s="107">
        <v>159.79499999999985</v>
      </c>
      <c r="O72" s="16"/>
      <c r="Y72" s="37"/>
      <c r="AH72" s="8"/>
      <c r="AI72" s="14"/>
      <c r="AJ72" s="9"/>
      <c r="AK72" s="15"/>
      <c r="AM72" s="9"/>
      <c r="AS72" s="16"/>
    </row>
    <row r="73" spans="1:45">
      <c r="A73" s="106" t="s">
        <v>191</v>
      </c>
      <c r="B73" s="106" t="s">
        <v>192</v>
      </c>
      <c r="C73" s="143">
        <f>_xlfn.IFNA(VLOOKUP(B73,$K$6:L$410,2,FALSE),0)</f>
        <v>159.79499999999985</v>
      </c>
      <c r="D73" s="144"/>
      <c r="E73" s="106" t="str">
        <f t="shared" si="2"/>
        <v/>
      </c>
      <c r="F73" s="106"/>
      <c r="G73" s="145">
        <f t="shared" si="3"/>
        <v>159.79499999999985</v>
      </c>
      <c r="J73" s="106" t="s">
        <v>195</v>
      </c>
      <c r="K73" s="106" t="s">
        <v>196</v>
      </c>
      <c r="L73" s="107">
        <v>99.117000000000516</v>
      </c>
      <c r="O73" s="16"/>
      <c r="Y73" s="37"/>
      <c r="AH73" s="8"/>
      <c r="AI73" s="14"/>
      <c r="AJ73" s="9"/>
      <c r="AK73" s="15"/>
      <c r="AM73" s="9"/>
      <c r="AS73" s="16"/>
    </row>
    <row r="74" spans="1:45">
      <c r="A74" s="106" t="s">
        <v>195</v>
      </c>
      <c r="B74" s="106" t="s">
        <v>196</v>
      </c>
      <c r="C74" s="143">
        <f>_xlfn.IFNA(VLOOKUP(B74,$K$6:L$410,2,FALSE),0)</f>
        <v>99.117000000000516</v>
      </c>
      <c r="D74" s="144"/>
      <c r="E74" s="106" t="str">
        <f t="shared" si="2"/>
        <v/>
      </c>
      <c r="F74" s="106"/>
      <c r="G74" s="145">
        <f t="shared" si="3"/>
        <v>99.117000000000516</v>
      </c>
      <c r="J74" s="106" t="s">
        <v>199</v>
      </c>
      <c r="K74" s="106" t="s">
        <v>200</v>
      </c>
      <c r="L74" s="107">
        <v>269.11599999999947</v>
      </c>
      <c r="O74" s="16"/>
      <c r="Y74" s="37"/>
      <c r="AH74" s="8"/>
      <c r="AI74" s="14"/>
      <c r="AJ74" s="9"/>
      <c r="AK74" s="15"/>
      <c r="AM74" s="9"/>
      <c r="AS74" s="16"/>
    </row>
    <row r="75" spans="1:45">
      <c r="A75" s="106" t="s">
        <v>199</v>
      </c>
      <c r="B75" s="106" t="s">
        <v>200</v>
      </c>
      <c r="C75" s="143">
        <f>_xlfn.IFNA(VLOOKUP(B75,$K$6:L$410,2,FALSE),0)</f>
        <v>269.11599999999947</v>
      </c>
      <c r="D75" s="144"/>
      <c r="E75" s="106" t="str">
        <f t="shared" si="2"/>
        <v/>
      </c>
      <c r="F75" s="106"/>
      <c r="G75" s="145">
        <f t="shared" si="3"/>
        <v>269.11599999999947</v>
      </c>
      <c r="J75" s="106" t="s">
        <v>203</v>
      </c>
      <c r="K75" s="106" t="s">
        <v>204</v>
      </c>
      <c r="L75" s="107">
        <v>249.49199999999777</v>
      </c>
      <c r="O75" s="16"/>
      <c r="Y75" s="37"/>
      <c r="AH75" s="8"/>
      <c r="AI75" s="14"/>
      <c r="AJ75" s="9"/>
      <c r="AK75" s="15"/>
      <c r="AM75" s="9"/>
      <c r="AS75" s="16"/>
    </row>
    <row r="76" spans="1:45">
      <c r="A76" s="106" t="s">
        <v>201</v>
      </c>
      <c r="B76" s="106" t="s">
        <v>202</v>
      </c>
      <c r="C76" s="143">
        <f>_xlfn.IFNA(VLOOKUP(B76,$K$6:L$410,2,FALSE),0)</f>
        <v>0</v>
      </c>
      <c r="D76" s="144"/>
      <c r="E76" s="106" t="str">
        <f t="shared" si="2"/>
        <v/>
      </c>
      <c r="F76" s="106"/>
      <c r="G76" s="145">
        <f t="shared" si="3"/>
        <v>0</v>
      </c>
      <c r="J76" s="106" t="s">
        <v>205</v>
      </c>
      <c r="K76" s="106" t="s">
        <v>206</v>
      </c>
      <c r="L76" s="107">
        <v>60.240000000000023</v>
      </c>
      <c r="O76" s="16"/>
      <c r="Y76" s="37"/>
      <c r="AH76" s="8"/>
      <c r="AI76" s="14"/>
      <c r="AJ76" s="9"/>
      <c r="AK76" s="15"/>
      <c r="AM76" s="9"/>
      <c r="AS76" s="16"/>
    </row>
    <row r="77" spans="1:45">
      <c r="A77" s="106" t="s">
        <v>203</v>
      </c>
      <c r="B77" s="106" t="s">
        <v>204</v>
      </c>
      <c r="C77" s="143">
        <f>_xlfn.IFNA(VLOOKUP(B77,$K$6:L$410,2,FALSE),0)</f>
        <v>249.49199999999777</v>
      </c>
      <c r="D77" s="144"/>
      <c r="E77" s="106" t="str">
        <f t="shared" si="2"/>
        <v/>
      </c>
      <c r="F77" s="106"/>
      <c r="G77" s="145">
        <f t="shared" si="3"/>
        <v>249.49199999999777</v>
      </c>
      <c r="J77" s="106" t="s">
        <v>215</v>
      </c>
      <c r="K77" s="106" t="s">
        <v>216</v>
      </c>
      <c r="L77" s="107">
        <v>135.56800000000027</v>
      </c>
      <c r="O77" s="16"/>
      <c r="Y77" s="37"/>
      <c r="AH77" s="8"/>
      <c r="AI77" s="14"/>
      <c r="AJ77" s="9"/>
      <c r="AK77" s="15"/>
      <c r="AM77" s="9"/>
      <c r="AS77" s="16"/>
    </row>
    <row r="78" spans="1:45">
      <c r="A78" s="106" t="s">
        <v>205</v>
      </c>
      <c r="B78" s="106" t="s">
        <v>206</v>
      </c>
      <c r="C78" s="143">
        <f>_xlfn.IFNA(VLOOKUP(B78,$K$6:L$410,2,FALSE),0)</f>
        <v>60.240000000000023</v>
      </c>
      <c r="D78" s="144"/>
      <c r="E78" s="106" t="str">
        <f t="shared" si="2"/>
        <v/>
      </c>
      <c r="F78" s="106"/>
      <c r="G78" s="145">
        <f t="shared" si="3"/>
        <v>60.240000000000023</v>
      </c>
      <c r="J78" s="106" t="s">
        <v>219</v>
      </c>
      <c r="K78" s="106" t="s">
        <v>220</v>
      </c>
      <c r="L78" s="107">
        <v>52.008000000000031</v>
      </c>
      <c r="O78" s="16"/>
      <c r="Y78" s="37"/>
      <c r="AH78" s="8"/>
      <c r="AI78" s="14"/>
      <c r="AJ78" s="9"/>
      <c r="AK78" s="15"/>
      <c r="AM78" s="9"/>
      <c r="AS78" s="16"/>
    </row>
    <row r="79" spans="1:45">
      <c r="A79" s="106" t="s">
        <v>215</v>
      </c>
      <c r="B79" s="106" t="s">
        <v>216</v>
      </c>
      <c r="C79" s="143">
        <f>_xlfn.IFNA(VLOOKUP(B79,$K$6:L$410,2,FALSE),0)</f>
        <v>135.56800000000027</v>
      </c>
      <c r="D79" s="144"/>
      <c r="E79" s="106" t="str">
        <f t="shared" si="2"/>
        <v/>
      </c>
      <c r="F79" s="106"/>
      <c r="G79" s="145">
        <f t="shared" si="3"/>
        <v>135.56800000000027</v>
      </c>
      <c r="J79" s="106" t="s">
        <v>221</v>
      </c>
      <c r="K79" s="106" t="s">
        <v>222</v>
      </c>
      <c r="L79" s="107">
        <v>38.60000000000008</v>
      </c>
      <c r="O79" s="16"/>
      <c r="Y79" s="37"/>
      <c r="AH79" s="8"/>
      <c r="AI79" s="14"/>
      <c r="AJ79" s="9"/>
      <c r="AK79" s="15"/>
      <c r="AM79" s="9"/>
      <c r="AS79" s="16"/>
    </row>
    <row r="80" spans="1:45">
      <c r="A80" s="106" t="s">
        <v>219</v>
      </c>
      <c r="B80" s="106" t="s">
        <v>220</v>
      </c>
      <c r="C80" s="143">
        <f>_xlfn.IFNA(VLOOKUP(B80,$K$6:L$410,2,FALSE),0)</f>
        <v>52.008000000000031</v>
      </c>
      <c r="D80" s="144"/>
      <c r="E80" s="106" t="str">
        <f t="shared" si="2"/>
        <v/>
      </c>
      <c r="F80" s="106"/>
      <c r="G80" s="145">
        <f t="shared" si="3"/>
        <v>52.008000000000031</v>
      </c>
      <c r="J80" s="106" t="s">
        <v>229</v>
      </c>
      <c r="K80" s="106" t="s">
        <v>230</v>
      </c>
      <c r="L80" s="107">
        <v>7.7500000000000009</v>
      </c>
      <c r="O80" s="16"/>
      <c r="Y80" s="37"/>
      <c r="AH80" s="8"/>
      <c r="AI80" s="14"/>
      <c r="AJ80" s="9"/>
      <c r="AK80" s="15"/>
      <c r="AM80" s="9"/>
      <c r="AS80" s="16"/>
    </row>
    <row r="81" spans="1:45">
      <c r="A81" s="106" t="s">
        <v>221</v>
      </c>
      <c r="B81" s="106" t="s">
        <v>222</v>
      </c>
      <c r="C81" s="143">
        <f>_xlfn.IFNA(VLOOKUP(B81,$K$6:L$410,2,FALSE),0)</f>
        <v>38.60000000000008</v>
      </c>
      <c r="D81" s="144"/>
      <c r="E81" s="106" t="str">
        <f t="shared" si="2"/>
        <v/>
      </c>
      <c r="F81" s="106"/>
      <c r="G81" s="145">
        <f t="shared" si="3"/>
        <v>38.60000000000008</v>
      </c>
      <c r="J81" s="106" t="s">
        <v>231</v>
      </c>
      <c r="K81" s="106" t="s">
        <v>232</v>
      </c>
      <c r="L81" s="107">
        <v>203.5500000000003</v>
      </c>
      <c r="O81" s="16"/>
      <c r="Y81" s="37"/>
      <c r="AH81" s="8"/>
      <c r="AI81" s="14"/>
      <c r="AJ81" s="9"/>
      <c r="AK81" s="15"/>
      <c r="AM81" s="9"/>
      <c r="AS81" s="16"/>
    </row>
    <row r="82" spans="1:45">
      <c r="A82" s="106" t="s">
        <v>229</v>
      </c>
      <c r="B82" s="106" t="s">
        <v>230</v>
      </c>
      <c r="C82" s="143">
        <f>_xlfn.IFNA(VLOOKUP(B82,$K$6:L$410,2,FALSE),0)</f>
        <v>7.7500000000000009</v>
      </c>
      <c r="D82" s="144"/>
      <c r="E82" s="106" t="str">
        <f t="shared" si="2"/>
        <v/>
      </c>
      <c r="F82" s="106"/>
      <c r="G82" s="145">
        <f t="shared" si="3"/>
        <v>7.7500000000000009</v>
      </c>
      <c r="J82" s="106" t="s">
        <v>233</v>
      </c>
      <c r="K82" s="106" t="s">
        <v>234</v>
      </c>
      <c r="L82" s="107">
        <v>90.291000000000651</v>
      </c>
      <c r="O82" s="16"/>
      <c r="Y82" s="37"/>
      <c r="AH82" s="8"/>
      <c r="AI82" s="14"/>
      <c r="AJ82" s="9"/>
      <c r="AK82" s="15"/>
      <c r="AM82" s="9"/>
      <c r="AS82" s="16"/>
    </row>
    <row r="83" spans="1:45">
      <c r="A83" s="106" t="s">
        <v>231</v>
      </c>
      <c r="B83" s="106" t="s">
        <v>232</v>
      </c>
      <c r="C83" s="143">
        <f>_xlfn.IFNA(VLOOKUP(B83,$K$6:L$410,2,FALSE),0)</f>
        <v>203.5500000000003</v>
      </c>
      <c r="D83" s="144"/>
      <c r="E83" s="106" t="str">
        <f t="shared" si="2"/>
        <v/>
      </c>
      <c r="F83" s="106"/>
      <c r="G83" s="145">
        <f t="shared" si="3"/>
        <v>203.5500000000003</v>
      </c>
      <c r="J83" s="106" t="s">
        <v>235</v>
      </c>
      <c r="K83" s="106" t="s">
        <v>236</v>
      </c>
      <c r="L83" s="107">
        <v>39.304000000000059</v>
      </c>
      <c r="O83" s="16"/>
      <c r="Y83" s="37"/>
      <c r="AH83" s="8"/>
      <c r="AI83" s="14"/>
      <c r="AJ83" s="9"/>
      <c r="AK83" s="15"/>
      <c r="AM83" s="9"/>
      <c r="AS83" s="16"/>
    </row>
    <row r="84" spans="1:45">
      <c r="A84" s="106" t="s">
        <v>233</v>
      </c>
      <c r="B84" s="106" t="s">
        <v>234</v>
      </c>
      <c r="C84" s="143">
        <f>_xlfn.IFNA(VLOOKUP(B84,$K$6:L$410,2,FALSE),0)</f>
        <v>90.291000000000651</v>
      </c>
      <c r="D84" s="144"/>
      <c r="E84" s="106" t="str">
        <f t="shared" si="2"/>
        <v/>
      </c>
      <c r="F84" s="106"/>
      <c r="G84" s="145">
        <f t="shared" si="3"/>
        <v>90.291000000000651</v>
      </c>
      <c r="J84" s="106" t="s">
        <v>237</v>
      </c>
      <c r="K84" s="106" t="s">
        <v>238</v>
      </c>
      <c r="L84" s="107">
        <v>662.71300000000178</v>
      </c>
      <c r="O84" s="16"/>
      <c r="Y84" s="37"/>
      <c r="AH84" s="8"/>
      <c r="AI84" s="14"/>
      <c r="AJ84" s="9"/>
      <c r="AK84" s="15"/>
      <c r="AM84" s="9"/>
      <c r="AS84" s="16"/>
    </row>
    <row r="85" spans="1:45">
      <c r="A85" s="106" t="s">
        <v>235</v>
      </c>
      <c r="B85" s="106" t="s">
        <v>236</v>
      </c>
      <c r="C85" s="143">
        <f>_xlfn.IFNA(VLOOKUP(B85,$K$6:L$410,2,FALSE),0)</f>
        <v>39.304000000000059</v>
      </c>
      <c r="D85" s="144"/>
      <c r="E85" s="106" t="str">
        <f t="shared" si="2"/>
        <v/>
      </c>
      <c r="F85" s="106"/>
      <c r="G85" s="145">
        <f t="shared" si="3"/>
        <v>39.304000000000059</v>
      </c>
      <c r="J85" s="106" t="s">
        <v>241</v>
      </c>
      <c r="K85" s="106" t="s">
        <v>242</v>
      </c>
      <c r="L85" s="107">
        <v>315.79399999999896</v>
      </c>
      <c r="O85" s="16"/>
      <c r="Y85" s="37"/>
      <c r="AH85" s="8"/>
      <c r="AI85" s="14"/>
      <c r="AJ85" s="9"/>
      <c r="AK85" s="15"/>
      <c r="AM85" s="9"/>
      <c r="AS85" s="16"/>
    </row>
    <row r="86" spans="1:45">
      <c r="A86" s="106" t="s">
        <v>237</v>
      </c>
      <c r="B86" s="106" t="s">
        <v>238</v>
      </c>
      <c r="C86" s="143">
        <f>_xlfn.IFNA(VLOOKUP(B86,$K$6:L$410,2,FALSE),0)</f>
        <v>662.71300000000178</v>
      </c>
      <c r="D86" s="144"/>
      <c r="E86" s="106" t="str">
        <f t="shared" si="2"/>
        <v/>
      </c>
      <c r="F86" s="106"/>
      <c r="G86" s="145">
        <f t="shared" si="3"/>
        <v>662.71300000000178</v>
      </c>
      <c r="J86" s="106" t="s">
        <v>243</v>
      </c>
      <c r="K86" s="106" t="s">
        <v>244</v>
      </c>
      <c r="L86" s="107">
        <v>98.501999999999882</v>
      </c>
      <c r="O86" s="16"/>
      <c r="Y86" s="37"/>
      <c r="AH86" s="8"/>
      <c r="AI86" s="14"/>
      <c r="AJ86" s="9"/>
      <c r="AK86" s="15"/>
      <c r="AM86" s="9"/>
      <c r="AS86" s="16"/>
    </row>
    <row r="87" spans="1:45">
      <c r="A87" s="106" t="s">
        <v>241</v>
      </c>
      <c r="B87" s="106" t="s">
        <v>242</v>
      </c>
      <c r="C87" s="143">
        <f>_xlfn.IFNA(VLOOKUP(B87,$K$6:L$410,2,FALSE),0)</f>
        <v>315.79399999999896</v>
      </c>
      <c r="D87" s="144"/>
      <c r="E87" s="106" t="str">
        <f t="shared" si="2"/>
        <v/>
      </c>
      <c r="F87" s="106"/>
      <c r="G87" s="145">
        <f t="shared" si="3"/>
        <v>315.79399999999896</v>
      </c>
      <c r="J87" s="106" t="s">
        <v>245</v>
      </c>
      <c r="K87" s="106" t="s">
        <v>246</v>
      </c>
      <c r="L87" s="107">
        <v>19.749999999999996</v>
      </c>
      <c r="O87" s="16"/>
      <c r="Y87" s="37"/>
      <c r="AH87" s="8"/>
      <c r="AI87" s="14"/>
      <c r="AJ87" s="9"/>
      <c r="AK87" s="15"/>
      <c r="AM87" s="9"/>
      <c r="AS87" s="16"/>
    </row>
    <row r="88" spans="1:45">
      <c r="A88" s="106" t="s">
        <v>243</v>
      </c>
      <c r="B88" s="106" t="s">
        <v>244</v>
      </c>
      <c r="C88" s="143">
        <f>_xlfn.IFNA(VLOOKUP(B88,$K$6:L$410,2,FALSE),0)</f>
        <v>98.501999999999882</v>
      </c>
      <c r="D88" s="144"/>
      <c r="E88" s="106" t="str">
        <f t="shared" si="2"/>
        <v/>
      </c>
      <c r="F88" s="106"/>
      <c r="G88" s="145">
        <f t="shared" si="3"/>
        <v>98.501999999999882</v>
      </c>
      <c r="J88" s="106" t="s">
        <v>247</v>
      </c>
      <c r="K88" s="106" t="s">
        <v>248</v>
      </c>
      <c r="L88" s="107">
        <v>205.87399999999874</v>
      </c>
      <c r="O88" s="16"/>
      <c r="Y88" s="37"/>
      <c r="AH88" s="8"/>
      <c r="AI88" s="14"/>
      <c r="AJ88" s="9"/>
      <c r="AK88" s="15"/>
      <c r="AM88" s="9"/>
      <c r="AS88" s="16"/>
    </row>
    <row r="89" spans="1:45">
      <c r="A89" s="106" t="s">
        <v>245</v>
      </c>
      <c r="B89" s="106" t="s">
        <v>246</v>
      </c>
      <c r="C89" s="143">
        <f>_xlfn.IFNA(VLOOKUP(B89,$K$6:L$410,2,FALSE),0)</f>
        <v>19.749999999999996</v>
      </c>
      <c r="D89" s="144"/>
      <c r="E89" s="106" t="str">
        <f t="shared" si="2"/>
        <v/>
      </c>
      <c r="F89" s="106"/>
      <c r="G89" s="145">
        <f t="shared" si="3"/>
        <v>19.749999999999996</v>
      </c>
      <c r="J89" s="106" t="s">
        <v>249</v>
      </c>
      <c r="K89" s="106" t="s">
        <v>250</v>
      </c>
      <c r="L89" s="107">
        <v>443.26900000000046</v>
      </c>
      <c r="O89" s="16"/>
      <c r="Y89" s="37"/>
      <c r="AH89" s="8"/>
      <c r="AI89" s="14"/>
      <c r="AJ89" s="9"/>
      <c r="AK89" s="15"/>
      <c r="AM89" s="9"/>
      <c r="AS89" s="16"/>
    </row>
    <row r="90" spans="1:45">
      <c r="A90" s="106" t="s">
        <v>247</v>
      </c>
      <c r="B90" s="106" t="s">
        <v>248</v>
      </c>
      <c r="C90" s="143">
        <f>_xlfn.IFNA(VLOOKUP(B90,$K$6:L$410,2,FALSE),0)</f>
        <v>205.87399999999874</v>
      </c>
      <c r="D90" s="144"/>
      <c r="E90" s="106" t="str">
        <f t="shared" si="2"/>
        <v/>
      </c>
      <c r="F90" s="106"/>
      <c r="G90" s="145">
        <f t="shared" si="3"/>
        <v>205.87399999999874</v>
      </c>
      <c r="J90" s="106" t="s">
        <v>251</v>
      </c>
      <c r="K90" s="106" t="s">
        <v>252</v>
      </c>
      <c r="L90" s="107">
        <v>98.219000000000165</v>
      </c>
      <c r="O90" s="16"/>
      <c r="Y90" s="37"/>
      <c r="AH90" s="8"/>
      <c r="AI90" s="14"/>
      <c r="AJ90" s="9"/>
      <c r="AK90" s="15"/>
      <c r="AM90" s="9"/>
      <c r="AS90" s="16"/>
    </row>
    <row r="91" spans="1:45">
      <c r="A91" s="106" t="s">
        <v>249</v>
      </c>
      <c r="B91" s="106" t="s">
        <v>250</v>
      </c>
      <c r="C91" s="143">
        <f>_xlfn.IFNA(VLOOKUP(B91,$K$6:L$410,2,FALSE),0)</f>
        <v>443.26900000000046</v>
      </c>
      <c r="D91" s="144"/>
      <c r="E91" s="106" t="str">
        <f t="shared" si="2"/>
        <v/>
      </c>
      <c r="F91" s="106"/>
      <c r="G91" s="145">
        <f t="shared" si="3"/>
        <v>443.26900000000046</v>
      </c>
      <c r="J91" s="106" t="s">
        <v>253</v>
      </c>
      <c r="K91" s="106" t="s">
        <v>254</v>
      </c>
      <c r="L91" s="107">
        <v>294.61999999999568</v>
      </c>
      <c r="O91" s="16"/>
      <c r="Y91" s="37"/>
      <c r="AH91" s="8"/>
      <c r="AI91" s="14"/>
      <c r="AJ91" s="9"/>
      <c r="AK91" s="15"/>
      <c r="AM91" s="9"/>
      <c r="AS91" s="16"/>
    </row>
    <row r="92" spans="1:45">
      <c r="A92" s="106" t="s">
        <v>251</v>
      </c>
      <c r="B92" s="106" t="s">
        <v>252</v>
      </c>
      <c r="C92" s="143">
        <f>_xlfn.IFNA(VLOOKUP(B92,$K$6:L$410,2,FALSE),0)</f>
        <v>98.219000000000165</v>
      </c>
      <c r="D92" s="144"/>
      <c r="E92" s="106" t="str">
        <f t="shared" si="2"/>
        <v/>
      </c>
      <c r="F92" s="106"/>
      <c r="G92" s="145">
        <f t="shared" si="3"/>
        <v>98.219000000000165</v>
      </c>
      <c r="J92" s="106" t="s">
        <v>255</v>
      </c>
      <c r="K92" s="106" t="s">
        <v>256</v>
      </c>
      <c r="L92" s="107">
        <v>238.00099999999864</v>
      </c>
      <c r="O92" s="16"/>
      <c r="Y92" s="37"/>
      <c r="AH92" s="8"/>
      <c r="AI92" s="14"/>
      <c r="AJ92" s="9"/>
      <c r="AK92" s="15"/>
      <c r="AM92" s="9"/>
      <c r="AS92" s="16"/>
    </row>
    <row r="93" spans="1:45">
      <c r="A93" s="106" t="s">
        <v>253</v>
      </c>
      <c r="B93" s="106" t="s">
        <v>254</v>
      </c>
      <c r="C93" s="143">
        <f>_xlfn.IFNA(VLOOKUP(B93,$K$6:L$410,2,FALSE),0)</f>
        <v>294.61999999999568</v>
      </c>
      <c r="D93" s="144"/>
      <c r="E93" s="106" t="str">
        <f t="shared" si="2"/>
        <v/>
      </c>
      <c r="F93" s="106"/>
      <c r="G93" s="145">
        <f t="shared" si="3"/>
        <v>294.61999999999568</v>
      </c>
      <c r="J93" s="106" t="s">
        <v>257</v>
      </c>
      <c r="K93" s="106" t="s">
        <v>258</v>
      </c>
      <c r="L93" s="107">
        <v>83.399000000000342</v>
      </c>
      <c r="O93" s="16"/>
      <c r="Y93" s="37"/>
      <c r="AH93" s="8"/>
      <c r="AI93" s="14"/>
      <c r="AJ93" s="9"/>
      <c r="AK93" s="15"/>
      <c r="AM93" s="9"/>
      <c r="AS93" s="16"/>
    </row>
    <row r="94" spans="1:45">
      <c r="A94" s="106" t="s">
        <v>255</v>
      </c>
      <c r="B94" s="106" t="s">
        <v>256</v>
      </c>
      <c r="C94" s="143">
        <f>_xlfn.IFNA(VLOOKUP(B94,$K$6:L$410,2,FALSE),0)</f>
        <v>238.00099999999864</v>
      </c>
      <c r="D94" s="144"/>
      <c r="E94" s="106" t="str">
        <f t="shared" si="2"/>
        <v/>
      </c>
      <c r="F94" s="106"/>
      <c r="G94" s="145">
        <f t="shared" si="3"/>
        <v>238.00099999999864</v>
      </c>
      <c r="J94" s="106" t="s">
        <v>259</v>
      </c>
      <c r="K94" s="106" t="s">
        <v>260</v>
      </c>
      <c r="L94" s="107">
        <v>164.58999999999963</v>
      </c>
      <c r="O94" s="16"/>
      <c r="Y94" s="37"/>
      <c r="AH94" s="8"/>
      <c r="AI94" s="14"/>
      <c r="AJ94" s="9"/>
      <c r="AK94" s="15"/>
      <c r="AM94" s="9"/>
      <c r="AS94" s="16"/>
    </row>
    <row r="95" spans="1:45">
      <c r="A95" s="106" t="s">
        <v>257</v>
      </c>
      <c r="B95" s="106" t="s">
        <v>258</v>
      </c>
      <c r="C95" s="143">
        <f>_xlfn.IFNA(VLOOKUP(B95,$K$6:L$410,2,FALSE),0)</f>
        <v>83.399000000000342</v>
      </c>
      <c r="D95" s="144"/>
      <c r="E95" s="106" t="str">
        <f t="shared" si="2"/>
        <v/>
      </c>
      <c r="F95" s="106"/>
      <c r="G95" s="145">
        <f t="shared" si="3"/>
        <v>83.399000000000342</v>
      </c>
      <c r="J95" s="106" t="s">
        <v>263</v>
      </c>
      <c r="K95" s="106" t="s">
        <v>264</v>
      </c>
      <c r="L95" s="107">
        <v>78.300000000000097</v>
      </c>
      <c r="O95" s="16"/>
      <c r="Y95" s="37"/>
      <c r="AH95" s="8"/>
      <c r="AI95" s="14"/>
      <c r="AJ95" s="9"/>
      <c r="AK95" s="15"/>
      <c r="AM95" s="9"/>
      <c r="AS95" s="16"/>
    </row>
    <row r="96" spans="1:45">
      <c r="A96" s="106" t="s">
        <v>259</v>
      </c>
      <c r="B96" s="106" t="s">
        <v>260</v>
      </c>
      <c r="C96" s="143">
        <f>_xlfn.IFNA(VLOOKUP(B96,$K$6:L$410,2,FALSE),0)</f>
        <v>164.58999999999963</v>
      </c>
      <c r="D96" s="144"/>
      <c r="E96" s="106" t="str">
        <f t="shared" si="2"/>
        <v/>
      </c>
      <c r="F96" s="106"/>
      <c r="G96" s="145">
        <f t="shared" si="3"/>
        <v>164.58999999999963</v>
      </c>
      <c r="J96" s="106" t="s">
        <v>267</v>
      </c>
      <c r="K96" s="106" t="s">
        <v>268</v>
      </c>
      <c r="L96" s="107">
        <v>1118.9860000000567</v>
      </c>
      <c r="O96" s="16"/>
      <c r="Y96" s="37"/>
      <c r="AH96" s="8"/>
      <c r="AI96" s="14"/>
      <c r="AJ96" s="9"/>
      <c r="AK96" s="15"/>
      <c r="AM96" s="9"/>
      <c r="AS96" s="16"/>
    </row>
    <row r="97" spans="1:45">
      <c r="A97" s="106" t="s">
        <v>263</v>
      </c>
      <c r="B97" s="106" t="s">
        <v>264</v>
      </c>
      <c r="C97" s="143">
        <f>_xlfn.IFNA(VLOOKUP(B97,$K$6:L$410,2,FALSE),0)</f>
        <v>78.300000000000097</v>
      </c>
      <c r="D97" s="144"/>
      <c r="E97" s="106" t="str">
        <f t="shared" si="2"/>
        <v/>
      </c>
      <c r="F97" s="106"/>
      <c r="G97" s="145">
        <f t="shared" si="3"/>
        <v>78.300000000000097</v>
      </c>
      <c r="J97" s="106" t="s">
        <v>269</v>
      </c>
      <c r="K97" s="106" t="s">
        <v>270</v>
      </c>
      <c r="L97" s="107">
        <v>71.300000000000068</v>
      </c>
      <c r="O97" s="16"/>
      <c r="Y97" s="37"/>
      <c r="AH97" s="8"/>
      <c r="AI97" s="14"/>
      <c r="AJ97" s="9"/>
      <c r="AK97" s="15"/>
      <c r="AM97" s="9"/>
      <c r="AS97" s="16"/>
    </row>
    <row r="98" spans="1:45">
      <c r="A98" s="106" t="s">
        <v>267</v>
      </c>
      <c r="B98" s="106" t="s">
        <v>268</v>
      </c>
      <c r="C98" s="143">
        <f>_xlfn.IFNA(VLOOKUP(B98,$K$6:L$410,2,FALSE),0)</f>
        <v>1118.9860000000567</v>
      </c>
      <c r="D98" s="144"/>
      <c r="E98" s="106" t="str">
        <f t="shared" si="2"/>
        <v/>
      </c>
      <c r="F98" s="106"/>
      <c r="G98" s="145">
        <f t="shared" si="3"/>
        <v>1118.9860000000567</v>
      </c>
      <c r="J98" s="106" t="s">
        <v>271</v>
      </c>
      <c r="K98" s="106" t="s">
        <v>272</v>
      </c>
      <c r="L98" s="107">
        <v>105.0150000000003</v>
      </c>
      <c r="O98" s="16"/>
      <c r="Y98" s="37"/>
      <c r="AH98" s="8"/>
      <c r="AI98" s="14"/>
      <c r="AJ98" s="9"/>
      <c r="AK98" s="15"/>
      <c r="AM98" s="9"/>
      <c r="AS98" s="16"/>
    </row>
    <row r="99" spans="1:45">
      <c r="A99" s="106" t="s">
        <v>269</v>
      </c>
      <c r="B99" s="106" t="s">
        <v>270</v>
      </c>
      <c r="C99" s="143">
        <f>_xlfn.IFNA(VLOOKUP(B99,$K$6:L$410,2,FALSE),0)</f>
        <v>71.300000000000068</v>
      </c>
      <c r="D99" s="144"/>
      <c r="E99" s="106" t="str">
        <f t="shared" si="2"/>
        <v/>
      </c>
      <c r="F99" s="106"/>
      <c r="G99" s="145">
        <f t="shared" si="3"/>
        <v>71.300000000000068</v>
      </c>
      <c r="J99" s="106" t="s">
        <v>273</v>
      </c>
      <c r="K99" s="106" t="s">
        <v>274</v>
      </c>
      <c r="L99" s="107">
        <v>84.899000000000115</v>
      </c>
      <c r="O99" s="16"/>
      <c r="Y99" s="37"/>
      <c r="AH99" s="8"/>
      <c r="AI99" s="14"/>
      <c r="AJ99" s="9"/>
      <c r="AK99" s="15"/>
      <c r="AM99" s="9"/>
      <c r="AS99" s="16"/>
    </row>
    <row r="100" spans="1:45">
      <c r="A100" s="106" t="s">
        <v>271</v>
      </c>
      <c r="B100" s="106" t="s">
        <v>272</v>
      </c>
      <c r="C100" s="143">
        <f>_xlfn.IFNA(VLOOKUP(B100,$K$6:L$410,2,FALSE),0)</f>
        <v>105.0150000000003</v>
      </c>
      <c r="D100" s="144"/>
      <c r="E100" s="106" t="str">
        <f t="shared" si="2"/>
        <v/>
      </c>
      <c r="F100" s="106"/>
      <c r="G100" s="145">
        <f t="shared" si="3"/>
        <v>105.0150000000003</v>
      </c>
      <c r="J100" s="106" t="s">
        <v>275</v>
      </c>
      <c r="K100" s="106" t="s">
        <v>276</v>
      </c>
      <c r="L100" s="107">
        <v>439.549999999992</v>
      </c>
      <c r="O100" s="16"/>
      <c r="Y100" s="37"/>
      <c r="AH100" s="8"/>
      <c r="AI100" s="14"/>
      <c r="AJ100" s="9"/>
      <c r="AK100" s="15"/>
      <c r="AM100" s="9"/>
      <c r="AS100" s="16"/>
    </row>
    <row r="101" spans="1:45">
      <c r="A101" s="106" t="s">
        <v>273</v>
      </c>
      <c r="B101" s="106" t="s">
        <v>274</v>
      </c>
      <c r="C101" s="143">
        <f>_xlfn.IFNA(VLOOKUP(B101,$K$6:L$410,2,FALSE),0)</f>
        <v>84.899000000000115</v>
      </c>
      <c r="D101" s="144"/>
      <c r="E101" s="106" t="str">
        <f t="shared" si="2"/>
        <v/>
      </c>
      <c r="F101" s="106"/>
      <c r="G101" s="145">
        <f t="shared" si="3"/>
        <v>84.899000000000115</v>
      </c>
      <c r="J101" s="106" t="s">
        <v>277</v>
      </c>
      <c r="K101" s="106" t="s">
        <v>278</v>
      </c>
      <c r="L101" s="107">
        <v>10.904999999999999</v>
      </c>
      <c r="O101" s="16"/>
      <c r="Y101" s="37"/>
      <c r="AH101" s="8"/>
      <c r="AI101" s="14"/>
      <c r="AJ101" s="9"/>
      <c r="AK101" s="15"/>
      <c r="AM101" s="9"/>
      <c r="AS101" s="16"/>
    </row>
    <row r="102" spans="1:45">
      <c r="A102" s="106" t="s">
        <v>275</v>
      </c>
      <c r="B102" s="106" t="s">
        <v>276</v>
      </c>
      <c r="C102" s="143">
        <f>_xlfn.IFNA(VLOOKUP(B102,$K$6:L$410,2,FALSE),0)</f>
        <v>439.549999999992</v>
      </c>
      <c r="D102" s="144"/>
      <c r="E102" s="106" t="str">
        <f t="shared" si="2"/>
        <v/>
      </c>
      <c r="F102" s="106"/>
      <c r="G102" s="145">
        <f t="shared" si="3"/>
        <v>439.549999999992</v>
      </c>
      <c r="J102" s="106" t="s">
        <v>279</v>
      </c>
      <c r="K102" s="106" t="s">
        <v>280</v>
      </c>
      <c r="L102" s="107">
        <v>631.51500000000351</v>
      </c>
      <c r="O102" s="16"/>
      <c r="Y102" s="37"/>
      <c r="AH102" s="8"/>
      <c r="AI102" s="14"/>
      <c r="AJ102" s="9"/>
      <c r="AK102" s="15"/>
      <c r="AM102" s="9"/>
      <c r="AS102" s="16"/>
    </row>
    <row r="103" spans="1:45">
      <c r="A103" s="106" t="s">
        <v>277</v>
      </c>
      <c r="B103" s="106" t="s">
        <v>278</v>
      </c>
      <c r="C103" s="143">
        <f>_xlfn.IFNA(VLOOKUP(B103,$K$6:L$410,2,FALSE),0)</f>
        <v>10.904999999999999</v>
      </c>
      <c r="D103" s="144"/>
      <c r="E103" s="106" t="str">
        <f t="shared" si="2"/>
        <v/>
      </c>
      <c r="F103" s="106"/>
      <c r="G103" s="145">
        <f t="shared" si="3"/>
        <v>10.904999999999999</v>
      </c>
      <c r="J103" s="106" t="s">
        <v>281</v>
      </c>
      <c r="K103" s="106" t="s">
        <v>282</v>
      </c>
      <c r="L103" s="107">
        <v>115.40599999999998</v>
      </c>
      <c r="O103" s="16"/>
      <c r="Y103" s="37"/>
      <c r="AH103" s="8"/>
      <c r="AI103" s="14"/>
      <c r="AJ103" s="9"/>
      <c r="AK103" s="15"/>
      <c r="AM103" s="9"/>
      <c r="AS103" s="16"/>
    </row>
    <row r="104" spans="1:45">
      <c r="A104" s="106" t="s">
        <v>279</v>
      </c>
      <c r="B104" s="106" t="s">
        <v>280</v>
      </c>
      <c r="C104" s="143">
        <f>_xlfn.IFNA(VLOOKUP(B104,$K$6:L$410,2,FALSE),0)</f>
        <v>631.51500000000351</v>
      </c>
      <c r="D104" s="144"/>
      <c r="E104" s="106" t="str">
        <f t="shared" si="2"/>
        <v/>
      </c>
      <c r="F104" s="106"/>
      <c r="G104" s="145">
        <f t="shared" si="3"/>
        <v>631.51500000000351</v>
      </c>
      <c r="J104" s="106" t="s">
        <v>285</v>
      </c>
      <c r="K104" s="106" t="s">
        <v>286</v>
      </c>
      <c r="L104" s="107">
        <v>125.93800000000053</v>
      </c>
      <c r="O104" s="16"/>
      <c r="Y104" s="37"/>
      <c r="AH104" s="8"/>
      <c r="AI104" s="14"/>
      <c r="AJ104" s="9"/>
      <c r="AK104" s="15"/>
      <c r="AM104" s="9"/>
      <c r="AS104" s="16"/>
    </row>
    <row r="105" spans="1:45">
      <c r="A105" s="106" t="s">
        <v>281</v>
      </c>
      <c r="B105" s="106" t="s">
        <v>282</v>
      </c>
      <c r="C105" s="143">
        <f>_xlfn.IFNA(VLOOKUP(B105,$K$6:L$410,2,FALSE),0)</f>
        <v>115.40599999999998</v>
      </c>
      <c r="D105" s="144"/>
      <c r="E105" s="106" t="str">
        <f t="shared" si="2"/>
        <v/>
      </c>
      <c r="F105" s="106"/>
      <c r="G105" s="145">
        <f t="shared" si="3"/>
        <v>115.40599999999998</v>
      </c>
      <c r="J105" s="106" t="s">
        <v>287</v>
      </c>
      <c r="K105" s="106" t="s">
        <v>288</v>
      </c>
      <c r="L105" s="107">
        <v>250.12399999999946</v>
      </c>
      <c r="O105" s="16"/>
      <c r="Y105" s="37"/>
      <c r="AH105" s="8"/>
      <c r="AI105" s="14"/>
      <c r="AJ105" s="9"/>
      <c r="AK105" s="15"/>
      <c r="AM105" s="9"/>
      <c r="AS105" s="16"/>
    </row>
    <row r="106" spans="1:45">
      <c r="A106" s="106" t="s">
        <v>285</v>
      </c>
      <c r="B106" s="106" t="s">
        <v>286</v>
      </c>
      <c r="C106" s="143">
        <f>_xlfn.IFNA(VLOOKUP(B106,$K$6:L$410,2,FALSE),0)</f>
        <v>125.93800000000053</v>
      </c>
      <c r="D106" s="144"/>
      <c r="E106" s="106" t="str">
        <f t="shared" si="2"/>
        <v/>
      </c>
      <c r="F106" s="106"/>
      <c r="G106" s="145">
        <f t="shared" si="3"/>
        <v>125.93800000000053</v>
      </c>
      <c r="J106" s="106" t="s">
        <v>289</v>
      </c>
      <c r="K106" s="106" t="s">
        <v>290</v>
      </c>
      <c r="L106" s="107">
        <v>1117.5970000000168</v>
      </c>
      <c r="O106" s="16"/>
      <c r="Y106" s="37"/>
      <c r="AH106" s="8"/>
      <c r="AI106" s="14"/>
      <c r="AJ106" s="9"/>
      <c r="AK106" s="15"/>
      <c r="AM106" s="9"/>
      <c r="AS106" s="16"/>
    </row>
    <row r="107" spans="1:45">
      <c r="A107" s="106" t="s">
        <v>287</v>
      </c>
      <c r="B107" s="106" t="s">
        <v>288</v>
      </c>
      <c r="C107" s="143">
        <f>_xlfn.IFNA(VLOOKUP(B107,$K$6:L$410,2,FALSE),0)</f>
        <v>250.12399999999946</v>
      </c>
      <c r="D107" s="144"/>
      <c r="E107" s="106" t="str">
        <f t="shared" si="2"/>
        <v/>
      </c>
      <c r="F107" s="106"/>
      <c r="G107" s="145">
        <f t="shared" si="3"/>
        <v>250.12399999999946</v>
      </c>
      <c r="J107" s="106" t="s">
        <v>291</v>
      </c>
      <c r="K107" s="106" t="s">
        <v>292</v>
      </c>
      <c r="L107" s="107">
        <v>213.00499999999744</v>
      </c>
      <c r="O107" s="16"/>
      <c r="Y107" s="37"/>
      <c r="AH107" s="8"/>
      <c r="AI107" s="14"/>
      <c r="AJ107" s="9"/>
      <c r="AK107" s="15"/>
      <c r="AM107" s="9"/>
      <c r="AS107" s="16"/>
    </row>
    <row r="108" spans="1:45">
      <c r="A108" s="106" t="s">
        <v>289</v>
      </c>
      <c r="B108" s="106" t="s">
        <v>290</v>
      </c>
      <c r="C108" s="143">
        <f>_xlfn.IFNA(VLOOKUP(B108,$K$6:L$410,2,FALSE),0)</f>
        <v>1117.5970000000168</v>
      </c>
      <c r="D108" s="144"/>
      <c r="E108" s="106" t="str">
        <f t="shared" si="2"/>
        <v/>
      </c>
      <c r="F108" s="106"/>
      <c r="G108" s="145">
        <f t="shared" si="3"/>
        <v>1117.5970000000168</v>
      </c>
      <c r="J108" s="106" t="s">
        <v>293</v>
      </c>
      <c r="K108" s="106" t="s">
        <v>294</v>
      </c>
      <c r="L108" s="107">
        <v>111.87200000000061</v>
      </c>
      <c r="O108" s="16"/>
      <c r="Y108" s="37"/>
      <c r="AH108" s="8"/>
      <c r="AI108" s="14"/>
      <c r="AJ108" s="9"/>
      <c r="AK108" s="15"/>
      <c r="AM108" s="9"/>
      <c r="AS108" s="16"/>
    </row>
    <row r="109" spans="1:45">
      <c r="A109" s="106" t="s">
        <v>291</v>
      </c>
      <c r="B109" s="106" t="s">
        <v>292</v>
      </c>
      <c r="C109" s="143">
        <f>_xlfn.IFNA(VLOOKUP(B109,$K$6:L$410,2,FALSE),0)</f>
        <v>213.00499999999744</v>
      </c>
      <c r="D109" s="144"/>
      <c r="E109" s="106" t="str">
        <f t="shared" si="2"/>
        <v/>
      </c>
      <c r="F109" s="106"/>
      <c r="G109" s="145">
        <f t="shared" si="3"/>
        <v>213.00499999999744</v>
      </c>
      <c r="J109" s="106" t="s">
        <v>295</v>
      </c>
      <c r="K109" s="106" t="s">
        <v>296</v>
      </c>
      <c r="L109" s="107">
        <v>1277.283000000021</v>
      </c>
      <c r="O109" s="16"/>
      <c r="Y109" s="37"/>
      <c r="AH109" s="8"/>
      <c r="AI109" s="14"/>
      <c r="AJ109" s="9"/>
      <c r="AK109" s="15"/>
      <c r="AM109" s="9"/>
      <c r="AS109" s="16"/>
    </row>
    <row r="110" spans="1:45">
      <c r="A110" s="106" t="s">
        <v>293</v>
      </c>
      <c r="B110" s="106" t="s">
        <v>294</v>
      </c>
      <c r="C110" s="143">
        <f>_xlfn.IFNA(VLOOKUP(B110,$K$6:L$410,2,FALSE),0)</f>
        <v>111.87200000000061</v>
      </c>
      <c r="D110" s="144"/>
      <c r="E110" s="106" t="str">
        <f t="shared" si="2"/>
        <v/>
      </c>
      <c r="F110" s="106"/>
      <c r="G110" s="145">
        <f t="shared" si="3"/>
        <v>111.87200000000061</v>
      </c>
      <c r="J110" s="106" t="s">
        <v>297</v>
      </c>
      <c r="K110" s="106" t="s">
        <v>298</v>
      </c>
      <c r="L110" s="107">
        <v>152.29399999999976</v>
      </c>
      <c r="O110" s="16"/>
      <c r="Y110" s="37"/>
      <c r="AH110" s="8"/>
      <c r="AI110" s="14"/>
      <c r="AJ110" s="9"/>
      <c r="AK110" s="15"/>
      <c r="AM110" s="9"/>
      <c r="AS110" s="16"/>
    </row>
    <row r="111" spans="1:45">
      <c r="A111" s="106" t="s">
        <v>295</v>
      </c>
      <c r="B111" s="106" t="s">
        <v>296</v>
      </c>
      <c r="C111" s="143">
        <f>_xlfn.IFNA(VLOOKUP(B111,$K$6:L$410,2,FALSE),0)</f>
        <v>1277.283000000021</v>
      </c>
      <c r="D111" s="144"/>
      <c r="E111" s="106" t="str">
        <f t="shared" si="2"/>
        <v/>
      </c>
      <c r="F111" s="106"/>
      <c r="G111" s="145">
        <f t="shared" si="3"/>
        <v>1277.283000000021</v>
      </c>
      <c r="J111" s="106" t="s">
        <v>299</v>
      </c>
      <c r="K111" s="106" t="s">
        <v>300</v>
      </c>
      <c r="L111" s="107">
        <v>459.84799999999564</v>
      </c>
      <c r="O111" s="16"/>
      <c r="Y111" s="37"/>
      <c r="AH111" s="8"/>
      <c r="AI111" s="14"/>
      <c r="AJ111" s="9"/>
      <c r="AK111" s="15"/>
      <c r="AM111" s="9"/>
      <c r="AS111" s="16"/>
    </row>
    <row r="112" spans="1:45">
      <c r="A112" s="106" t="s">
        <v>297</v>
      </c>
      <c r="B112" s="106" t="s">
        <v>298</v>
      </c>
      <c r="C112" s="143">
        <f>_xlfn.IFNA(VLOOKUP(B112,$K$6:L$410,2,FALSE),0)</f>
        <v>152.29399999999976</v>
      </c>
      <c r="D112" s="144"/>
      <c r="E112" s="106" t="str">
        <f t="shared" si="2"/>
        <v/>
      </c>
      <c r="F112" s="106"/>
      <c r="G112" s="145">
        <f t="shared" si="3"/>
        <v>152.29399999999976</v>
      </c>
      <c r="J112" s="106" t="s">
        <v>303</v>
      </c>
      <c r="K112" s="106" t="s">
        <v>304</v>
      </c>
      <c r="L112" s="107">
        <v>301.00199999999671</v>
      </c>
      <c r="O112" s="16"/>
      <c r="Y112" s="37"/>
      <c r="AH112" s="8"/>
      <c r="AI112" s="14"/>
      <c r="AJ112" s="9"/>
      <c r="AK112" s="15"/>
      <c r="AM112" s="9"/>
      <c r="AS112" s="16"/>
    </row>
    <row r="113" spans="1:45">
      <c r="A113" s="106" t="s">
        <v>299</v>
      </c>
      <c r="B113" s="106" t="s">
        <v>300</v>
      </c>
      <c r="C113" s="143">
        <f>_xlfn.IFNA(VLOOKUP(B113,$K$6:L$410,2,FALSE),0)</f>
        <v>459.84799999999564</v>
      </c>
      <c r="D113" s="144"/>
      <c r="E113" s="106" t="str">
        <f t="shared" si="2"/>
        <v/>
      </c>
      <c r="F113" s="106"/>
      <c r="G113" s="145">
        <f t="shared" si="3"/>
        <v>459.84799999999564</v>
      </c>
      <c r="J113" s="106" t="s">
        <v>305</v>
      </c>
      <c r="K113" s="106" t="s">
        <v>306</v>
      </c>
      <c r="L113" s="107">
        <v>256.07599999999763</v>
      </c>
      <c r="O113" s="16"/>
      <c r="Y113" s="37"/>
      <c r="AH113" s="8"/>
      <c r="AI113" s="14"/>
      <c r="AJ113" s="9"/>
      <c r="AK113" s="15"/>
      <c r="AM113" s="9"/>
      <c r="AS113" s="16"/>
    </row>
    <row r="114" spans="1:45">
      <c r="A114" s="106" t="s">
        <v>303</v>
      </c>
      <c r="B114" s="106" t="s">
        <v>304</v>
      </c>
      <c r="C114" s="143">
        <f>_xlfn.IFNA(VLOOKUP(B114,$K$6:L$410,2,FALSE),0)</f>
        <v>301.00199999999671</v>
      </c>
      <c r="D114" s="144"/>
      <c r="E114" s="106" t="str">
        <f t="shared" si="2"/>
        <v/>
      </c>
      <c r="F114" s="106"/>
      <c r="G114" s="145">
        <f t="shared" si="3"/>
        <v>301.00199999999671</v>
      </c>
      <c r="J114" s="106" t="s">
        <v>307</v>
      </c>
      <c r="K114" s="106" t="s">
        <v>308</v>
      </c>
      <c r="L114" s="107">
        <v>33.799999999999976</v>
      </c>
      <c r="O114" s="16"/>
      <c r="Y114" s="37"/>
      <c r="AH114" s="8"/>
      <c r="AI114" s="14"/>
      <c r="AJ114" s="9"/>
      <c r="AK114" s="15"/>
      <c r="AM114" s="9"/>
      <c r="AS114" s="16"/>
    </row>
    <row r="115" spans="1:45">
      <c r="A115" s="106" t="s">
        <v>305</v>
      </c>
      <c r="B115" s="106" t="s">
        <v>306</v>
      </c>
      <c r="C115" s="143">
        <f>_xlfn.IFNA(VLOOKUP(B115,$K$6:L$410,2,FALSE),0)</f>
        <v>256.07599999999763</v>
      </c>
      <c r="D115" s="144"/>
      <c r="E115" s="106" t="str">
        <f t="shared" si="2"/>
        <v/>
      </c>
      <c r="F115" s="106"/>
      <c r="G115" s="145">
        <f t="shared" si="3"/>
        <v>256.07599999999763</v>
      </c>
      <c r="J115" s="106" t="s">
        <v>309</v>
      </c>
      <c r="K115" s="106" t="s">
        <v>310</v>
      </c>
      <c r="L115" s="107">
        <v>406.86499999999376</v>
      </c>
      <c r="O115" s="16"/>
      <c r="Y115" s="37"/>
      <c r="AH115" s="8"/>
      <c r="AI115" s="14"/>
      <c r="AJ115" s="9"/>
      <c r="AK115" s="15"/>
      <c r="AM115" s="9"/>
      <c r="AS115" s="16"/>
    </row>
    <row r="116" spans="1:45">
      <c r="A116" s="106" t="s">
        <v>307</v>
      </c>
      <c r="B116" s="106" t="s">
        <v>308</v>
      </c>
      <c r="C116" s="143">
        <f>_xlfn.IFNA(VLOOKUP(B116,$K$6:L$410,2,FALSE),0)</f>
        <v>33.799999999999976</v>
      </c>
      <c r="D116" s="144"/>
      <c r="E116" s="106" t="str">
        <f t="shared" si="2"/>
        <v/>
      </c>
      <c r="F116" s="106"/>
      <c r="G116" s="145">
        <f t="shared" si="3"/>
        <v>33.799999999999976</v>
      </c>
      <c r="J116" s="106" t="s">
        <v>311</v>
      </c>
      <c r="K116" s="106" t="s">
        <v>312</v>
      </c>
      <c r="L116" s="107">
        <v>333.55699999999712</v>
      </c>
      <c r="O116" s="16"/>
      <c r="Y116" s="37"/>
      <c r="AH116" s="8"/>
      <c r="AI116" s="14"/>
      <c r="AJ116" s="9"/>
      <c r="AK116" s="15"/>
      <c r="AM116" s="9"/>
      <c r="AS116" s="16"/>
    </row>
    <row r="117" spans="1:45">
      <c r="A117" s="106" t="s">
        <v>309</v>
      </c>
      <c r="B117" s="106" t="s">
        <v>310</v>
      </c>
      <c r="C117" s="143">
        <f>_xlfn.IFNA(VLOOKUP(B117,$K$6:L$410,2,FALSE),0)</f>
        <v>406.86499999999376</v>
      </c>
      <c r="D117" s="144"/>
      <c r="E117" s="106" t="str">
        <f t="shared" si="2"/>
        <v/>
      </c>
      <c r="F117" s="106"/>
      <c r="G117" s="145">
        <f t="shared" si="3"/>
        <v>406.86499999999376</v>
      </c>
      <c r="J117" s="106" t="s">
        <v>317</v>
      </c>
      <c r="K117" s="106" t="s">
        <v>318</v>
      </c>
      <c r="L117" s="107">
        <v>134.95299999999975</v>
      </c>
      <c r="O117" s="16"/>
      <c r="Y117" s="37"/>
      <c r="AH117" s="8"/>
      <c r="AI117" s="14"/>
      <c r="AJ117" s="9"/>
      <c r="AK117" s="15"/>
      <c r="AM117" s="9"/>
      <c r="AS117" s="16"/>
    </row>
    <row r="118" spans="1:45">
      <c r="A118" s="106" t="s">
        <v>311</v>
      </c>
      <c r="B118" s="106" t="s">
        <v>312</v>
      </c>
      <c r="C118" s="143">
        <f>_xlfn.IFNA(VLOOKUP(B118,$K$6:L$410,2,FALSE),0)</f>
        <v>333.55699999999712</v>
      </c>
      <c r="D118" s="144"/>
      <c r="E118" s="106" t="str">
        <f t="shared" si="2"/>
        <v/>
      </c>
      <c r="F118" s="106"/>
      <c r="G118" s="145">
        <f t="shared" si="3"/>
        <v>333.55699999999712</v>
      </c>
      <c r="J118" s="106" t="s">
        <v>319</v>
      </c>
      <c r="K118" s="106" t="s">
        <v>320</v>
      </c>
      <c r="L118" s="107">
        <v>37.814000000000036</v>
      </c>
      <c r="O118" s="16"/>
      <c r="Y118" s="37"/>
      <c r="AH118" s="8"/>
      <c r="AI118" s="14"/>
      <c r="AJ118" s="9"/>
      <c r="AK118" s="15"/>
      <c r="AM118" s="9"/>
      <c r="AS118" s="16"/>
    </row>
    <row r="119" spans="1:45">
      <c r="A119" s="106" t="s">
        <v>317</v>
      </c>
      <c r="B119" s="106" t="s">
        <v>318</v>
      </c>
      <c r="C119" s="143">
        <f>_xlfn.IFNA(VLOOKUP(B119,$K$6:L$410,2,FALSE),0)</f>
        <v>134.95299999999975</v>
      </c>
      <c r="D119" s="144"/>
      <c r="E119" s="106" t="str">
        <f t="shared" si="2"/>
        <v/>
      </c>
      <c r="F119" s="106"/>
      <c r="G119" s="145">
        <f t="shared" si="3"/>
        <v>134.95299999999975</v>
      </c>
      <c r="J119" s="106" t="s">
        <v>321</v>
      </c>
      <c r="K119" s="106" t="s">
        <v>322</v>
      </c>
      <c r="L119" s="107">
        <v>118.01299999999968</v>
      </c>
      <c r="O119" s="16"/>
      <c r="Y119" s="37"/>
      <c r="AH119" s="8"/>
      <c r="AI119" s="14"/>
      <c r="AJ119" s="9"/>
      <c r="AK119" s="15"/>
      <c r="AM119" s="9"/>
      <c r="AS119" s="16"/>
    </row>
    <row r="120" spans="1:45">
      <c r="A120" s="106" t="s">
        <v>319</v>
      </c>
      <c r="B120" s="106" t="s">
        <v>320</v>
      </c>
      <c r="C120" s="143">
        <f>_xlfn.IFNA(VLOOKUP(B120,$K$6:L$410,2,FALSE),0)</f>
        <v>37.814000000000036</v>
      </c>
      <c r="D120" s="144"/>
      <c r="E120" s="106" t="str">
        <f t="shared" si="2"/>
        <v/>
      </c>
      <c r="F120" s="106"/>
      <c r="G120" s="145">
        <f t="shared" si="3"/>
        <v>37.814000000000036</v>
      </c>
      <c r="J120" s="106" t="s">
        <v>323</v>
      </c>
      <c r="K120" s="106" t="s">
        <v>324</v>
      </c>
      <c r="L120" s="107">
        <v>207.44599999999747</v>
      </c>
      <c r="O120" s="16"/>
      <c r="Y120" s="37"/>
      <c r="AH120" s="8"/>
      <c r="AI120" s="14"/>
      <c r="AJ120" s="9"/>
      <c r="AK120" s="15"/>
      <c r="AM120" s="9"/>
      <c r="AS120" s="16"/>
    </row>
    <row r="121" spans="1:45">
      <c r="A121" s="106" t="s">
        <v>321</v>
      </c>
      <c r="B121" s="106" t="s">
        <v>322</v>
      </c>
      <c r="C121" s="143">
        <f>_xlfn.IFNA(VLOOKUP(B121,$K$6:L$410,2,FALSE),0)</f>
        <v>118.01299999999968</v>
      </c>
      <c r="D121" s="144"/>
      <c r="E121" s="106" t="str">
        <f t="shared" si="2"/>
        <v/>
      </c>
      <c r="F121" s="146"/>
      <c r="G121" s="145">
        <f t="shared" si="3"/>
        <v>118.01299999999968</v>
      </c>
      <c r="J121" s="106" t="s">
        <v>325</v>
      </c>
      <c r="K121" s="106" t="s">
        <v>326</v>
      </c>
      <c r="L121" s="107">
        <v>400.5179999999994</v>
      </c>
      <c r="O121" s="16"/>
      <c r="Y121" s="37"/>
      <c r="AH121" s="8"/>
      <c r="AI121" s="14"/>
      <c r="AJ121" s="9"/>
      <c r="AK121" s="15"/>
      <c r="AM121" s="9"/>
      <c r="AS121" s="16"/>
    </row>
    <row r="122" spans="1:45">
      <c r="A122" s="106" t="s">
        <v>323</v>
      </c>
      <c r="B122" s="106" t="s">
        <v>324</v>
      </c>
      <c r="C122" s="143">
        <f>_xlfn.IFNA(VLOOKUP(B122,$K$6:L$410,2,FALSE),0)</f>
        <v>207.44599999999747</v>
      </c>
      <c r="D122" s="144"/>
      <c r="E122" s="106" t="str">
        <f t="shared" si="2"/>
        <v/>
      </c>
      <c r="F122" s="106"/>
      <c r="G122" s="145">
        <f t="shared" si="3"/>
        <v>207.44599999999747</v>
      </c>
      <c r="J122" s="106" t="s">
        <v>327</v>
      </c>
      <c r="K122" s="106" t="s">
        <v>328</v>
      </c>
      <c r="L122" s="107">
        <v>156.17899999999815</v>
      </c>
      <c r="O122" s="16"/>
      <c r="Y122" s="37"/>
      <c r="AH122" s="8"/>
      <c r="AI122" s="14"/>
      <c r="AJ122" s="9"/>
      <c r="AK122" s="15"/>
      <c r="AM122" s="9"/>
      <c r="AS122" s="16"/>
    </row>
    <row r="123" spans="1:45">
      <c r="A123" s="106" t="s">
        <v>325</v>
      </c>
      <c r="B123" s="106" t="s">
        <v>326</v>
      </c>
      <c r="C123" s="143">
        <f>_xlfn.IFNA(VLOOKUP(B123,$K$6:L$410,2,FALSE),0)</f>
        <v>400.5179999999994</v>
      </c>
      <c r="D123" s="144"/>
      <c r="E123" s="106" t="str">
        <f t="shared" si="2"/>
        <v/>
      </c>
      <c r="F123" s="106"/>
      <c r="G123" s="145">
        <f t="shared" si="3"/>
        <v>400.5179999999994</v>
      </c>
      <c r="J123" s="106" t="s">
        <v>329</v>
      </c>
      <c r="K123" s="106" t="s">
        <v>330</v>
      </c>
      <c r="L123" s="107">
        <v>269.70699999999914</v>
      </c>
      <c r="O123" s="16"/>
      <c r="Y123" s="37"/>
      <c r="AH123" s="8"/>
      <c r="AI123" s="14"/>
      <c r="AJ123" s="9"/>
      <c r="AK123" s="15"/>
      <c r="AM123" s="9"/>
      <c r="AS123" s="16"/>
    </row>
    <row r="124" spans="1:45">
      <c r="A124" s="106" t="s">
        <v>327</v>
      </c>
      <c r="B124" s="106" t="s">
        <v>328</v>
      </c>
      <c r="C124" s="143">
        <f>_xlfn.IFNA(VLOOKUP(B124,$K$6:L$410,2,FALSE),0)</f>
        <v>156.17899999999815</v>
      </c>
      <c r="D124" s="144"/>
      <c r="E124" s="106" t="str">
        <f t="shared" si="2"/>
        <v/>
      </c>
      <c r="F124" s="106"/>
      <c r="G124" s="145">
        <f t="shared" si="3"/>
        <v>156.17899999999815</v>
      </c>
      <c r="J124" s="106" t="s">
        <v>333</v>
      </c>
      <c r="K124" s="106" t="s">
        <v>334</v>
      </c>
      <c r="L124" s="107">
        <v>526.80799999999147</v>
      </c>
      <c r="O124" s="16"/>
      <c r="Y124" s="37"/>
      <c r="AH124" s="8"/>
      <c r="AI124" s="14"/>
      <c r="AJ124" s="9"/>
      <c r="AK124" s="15"/>
      <c r="AM124" s="9"/>
      <c r="AS124" s="16"/>
    </row>
    <row r="125" spans="1:45">
      <c r="A125" s="106" t="s">
        <v>329</v>
      </c>
      <c r="B125" s="106" t="s">
        <v>330</v>
      </c>
      <c r="C125" s="143">
        <f>_xlfn.IFNA(VLOOKUP(B125,$K$6:L$410,2,FALSE),0)</f>
        <v>269.70699999999914</v>
      </c>
      <c r="D125" s="144"/>
      <c r="E125" s="106" t="str">
        <f t="shared" si="2"/>
        <v/>
      </c>
      <c r="F125" s="106"/>
      <c r="G125" s="145">
        <f t="shared" si="3"/>
        <v>269.70699999999914</v>
      </c>
      <c r="J125" s="106" t="s">
        <v>335</v>
      </c>
      <c r="K125" s="106" t="s">
        <v>336</v>
      </c>
      <c r="L125" s="107">
        <v>221.79599999999931</v>
      </c>
      <c r="O125" s="16"/>
      <c r="Y125" s="37"/>
      <c r="AH125" s="8"/>
      <c r="AI125" s="14"/>
      <c r="AJ125" s="9"/>
      <c r="AK125" s="15"/>
      <c r="AM125" s="9"/>
      <c r="AS125" s="16"/>
    </row>
    <row r="126" spans="1:45">
      <c r="A126" s="106" t="s">
        <v>333</v>
      </c>
      <c r="B126" s="106" t="s">
        <v>334</v>
      </c>
      <c r="C126" s="143">
        <f>_xlfn.IFNA(VLOOKUP(B126,$K$6:L$410,2,FALSE),0)</f>
        <v>526.80799999999147</v>
      </c>
      <c r="D126" s="144"/>
      <c r="E126" s="106" t="str">
        <f t="shared" si="2"/>
        <v/>
      </c>
      <c r="F126" s="106"/>
      <c r="G126" s="145">
        <f t="shared" si="3"/>
        <v>526.80799999999147</v>
      </c>
      <c r="J126" s="106" t="s">
        <v>337</v>
      </c>
      <c r="K126" s="106" t="s">
        <v>338</v>
      </c>
      <c r="L126" s="107">
        <v>71.952999999999946</v>
      </c>
      <c r="O126" s="16"/>
      <c r="Y126" s="37"/>
      <c r="AH126" s="8"/>
      <c r="AI126" s="14"/>
      <c r="AJ126" s="9"/>
      <c r="AK126" s="15"/>
      <c r="AM126" s="9"/>
      <c r="AS126" s="16"/>
    </row>
    <row r="127" spans="1:45">
      <c r="A127" s="106" t="s">
        <v>335</v>
      </c>
      <c r="B127" s="106" t="s">
        <v>336</v>
      </c>
      <c r="C127" s="143">
        <f>_xlfn.IFNA(VLOOKUP(B127,$K$6:L$410,2,FALSE),0)</f>
        <v>221.79599999999931</v>
      </c>
      <c r="D127" s="144"/>
      <c r="E127" s="106" t="str">
        <f t="shared" si="2"/>
        <v/>
      </c>
      <c r="F127" s="106"/>
      <c r="G127" s="145">
        <f t="shared" si="3"/>
        <v>221.79599999999931</v>
      </c>
      <c r="J127" s="106" t="s">
        <v>339</v>
      </c>
      <c r="K127" s="106" t="s">
        <v>340</v>
      </c>
      <c r="L127" s="107">
        <v>387.03699999999469</v>
      </c>
      <c r="O127" s="16"/>
      <c r="Y127" s="37"/>
      <c r="AH127" s="8"/>
      <c r="AI127" s="14"/>
      <c r="AJ127" s="9"/>
      <c r="AK127" s="15"/>
      <c r="AM127" s="9"/>
      <c r="AS127" s="16"/>
    </row>
    <row r="128" spans="1:45">
      <c r="A128" s="106" t="s">
        <v>337</v>
      </c>
      <c r="B128" s="106" t="s">
        <v>338</v>
      </c>
      <c r="C128" s="143">
        <f>_xlfn.IFNA(VLOOKUP(B128,$K$6:L$410,2,FALSE),0)</f>
        <v>71.952999999999946</v>
      </c>
      <c r="D128" s="144"/>
      <c r="E128" s="106" t="str">
        <f t="shared" si="2"/>
        <v/>
      </c>
      <c r="F128" s="106"/>
      <c r="G128" s="145">
        <f t="shared" si="3"/>
        <v>71.952999999999946</v>
      </c>
      <c r="J128" s="106" t="s">
        <v>341</v>
      </c>
      <c r="K128" s="106" t="s">
        <v>342</v>
      </c>
      <c r="L128" s="107">
        <v>132.8900000000001</v>
      </c>
      <c r="O128" s="16"/>
      <c r="Y128" s="37"/>
      <c r="AH128" s="8"/>
      <c r="AI128" s="14"/>
      <c r="AJ128" s="9"/>
      <c r="AK128" s="15"/>
      <c r="AM128" s="9"/>
      <c r="AS128" s="16"/>
    </row>
    <row r="129" spans="1:45">
      <c r="A129" s="106" t="s">
        <v>339</v>
      </c>
      <c r="B129" s="106" t="s">
        <v>340</v>
      </c>
      <c r="C129" s="143">
        <f>_xlfn.IFNA(VLOOKUP(B129,$K$6:L$410,2,FALSE),0)</f>
        <v>387.03699999999469</v>
      </c>
      <c r="D129" s="144"/>
      <c r="E129" s="106" t="str">
        <f t="shared" si="2"/>
        <v/>
      </c>
      <c r="F129" s="106"/>
      <c r="G129" s="145">
        <f t="shared" si="3"/>
        <v>387.03699999999469</v>
      </c>
      <c r="J129" s="106" t="s">
        <v>343</v>
      </c>
      <c r="K129" s="106" t="s">
        <v>344</v>
      </c>
      <c r="L129" s="107">
        <v>103.67300000000033</v>
      </c>
      <c r="O129" s="16"/>
      <c r="Y129" s="37"/>
      <c r="AH129" s="8"/>
      <c r="AI129" s="14"/>
      <c r="AJ129" s="9"/>
      <c r="AK129" s="15"/>
      <c r="AM129" s="9"/>
      <c r="AS129" s="16"/>
    </row>
    <row r="130" spans="1:45">
      <c r="A130" s="106" t="s">
        <v>341</v>
      </c>
      <c r="B130" s="106" t="s">
        <v>342</v>
      </c>
      <c r="C130" s="143">
        <f>_xlfn.IFNA(VLOOKUP(B130,$K$6:L$410,2,FALSE),0)</f>
        <v>132.8900000000001</v>
      </c>
      <c r="D130" s="144"/>
      <c r="E130" s="106" t="str">
        <f t="shared" si="2"/>
        <v/>
      </c>
      <c r="F130" s="106"/>
      <c r="G130" s="145">
        <f t="shared" si="3"/>
        <v>132.8900000000001</v>
      </c>
      <c r="J130" s="106" t="s">
        <v>345</v>
      </c>
      <c r="K130" s="106" t="s">
        <v>346</v>
      </c>
      <c r="L130" s="107">
        <v>329.38999999999783</v>
      </c>
      <c r="O130" s="16"/>
      <c r="Y130" s="37"/>
      <c r="AH130" s="8"/>
      <c r="AI130" s="14"/>
      <c r="AJ130" s="9"/>
      <c r="AK130" s="15"/>
      <c r="AM130" s="9"/>
      <c r="AS130" s="16"/>
    </row>
    <row r="131" spans="1:45">
      <c r="A131" s="106" t="s">
        <v>343</v>
      </c>
      <c r="B131" s="106" t="s">
        <v>344</v>
      </c>
      <c r="C131" s="143">
        <f>_xlfn.IFNA(VLOOKUP(B131,$K$6:L$410,2,FALSE),0)</f>
        <v>103.67300000000033</v>
      </c>
      <c r="D131" s="144"/>
      <c r="E131" s="106" t="str">
        <f t="shared" si="2"/>
        <v/>
      </c>
      <c r="F131" s="106"/>
      <c r="G131" s="145">
        <f t="shared" si="3"/>
        <v>103.67300000000033</v>
      </c>
      <c r="J131" s="106" t="s">
        <v>353</v>
      </c>
      <c r="K131" s="106" t="s">
        <v>354</v>
      </c>
      <c r="L131" s="107">
        <v>86.903000000000134</v>
      </c>
      <c r="O131" s="16"/>
      <c r="Y131" s="37"/>
      <c r="AH131" s="8"/>
      <c r="AI131" s="14"/>
      <c r="AJ131" s="9"/>
      <c r="AK131" s="15"/>
      <c r="AM131" s="9"/>
      <c r="AS131" s="16"/>
    </row>
    <row r="132" spans="1:45">
      <c r="A132" s="106" t="s">
        <v>345</v>
      </c>
      <c r="B132" s="106" t="s">
        <v>346</v>
      </c>
      <c r="C132" s="143">
        <f>_xlfn.IFNA(VLOOKUP(B132,$K$6:L$410,2,FALSE),0)</f>
        <v>329.38999999999783</v>
      </c>
      <c r="D132" s="144"/>
      <c r="E132" s="106" t="str">
        <f t="shared" si="2"/>
        <v/>
      </c>
      <c r="F132" s="106"/>
      <c r="G132" s="145">
        <f t="shared" si="3"/>
        <v>329.38999999999783</v>
      </c>
      <c r="J132" s="106" t="s">
        <v>359</v>
      </c>
      <c r="K132" s="106" t="s">
        <v>360</v>
      </c>
      <c r="L132" s="107">
        <v>10.720000000000006</v>
      </c>
      <c r="O132" s="16"/>
      <c r="Y132" s="37"/>
      <c r="AH132" s="8"/>
      <c r="AI132" s="14"/>
      <c r="AJ132" s="9"/>
      <c r="AK132" s="15"/>
      <c r="AM132" s="9"/>
      <c r="AS132" s="16"/>
    </row>
    <row r="133" spans="1:45">
      <c r="A133" s="106" t="s">
        <v>353</v>
      </c>
      <c r="B133" s="106" t="s">
        <v>354</v>
      </c>
      <c r="C133" s="143">
        <f>_xlfn.IFNA(VLOOKUP(B133,$K$6:L$410,2,FALSE),0)</f>
        <v>86.903000000000134</v>
      </c>
      <c r="D133" s="144"/>
      <c r="E133" s="106" t="str">
        <f t="shared" si="2"/>
        <v/>
      </c>
      <c r="F133" s="106"/>
      <c r="G133" s="145">
        <f t="shared" si="3"/>
        <v>86.903000000000134</v>
      </c>
      <c r="J133" s="106" t="s">
        <v>361</v>
      </c>
      <c r="K133" s="106" t="s">
        <v>362</v>
      </c>
      <c r="L133" s="107">
        <v>160.91299999999967</v>
      </c>
      <c r="O133" s="16"/>
      <c r="Y133" s="37"/>
      <c r="AH133" s="8"/>
      <c r="AI133" s="14"/>
      <c r="AJ133" s="9"/>
      <c r="AK133" s="15"/>
      <c r="AM133" s="9"/>
      <c r="AS133" s="16"/>
    </row>
    <row r="134" spans="1:45">
      <c r="A134" s="106" t="s">
        <v>359</v>
      </c>
      <c r="B134" s="106" t="s">
        <v>360</v>
      </c>
      <c r="C134" s="143">
        <f>_xlfn.IFNA(VLOOKUP(B134,$K$6:L$410,2,FALSE),0)</f>
        <v>10.720000000000006</v>
      </c>
      <c r="D134" s="144"/>
      <c r="E134" s="106" t="str">
        <f t="shared" ref="E134:E197" si="4">IFERROR(VLOOKUP(B134, vocFTE, 3, FALSE), "")</f>
        <v/>
      </c>
      <c r="F134" s="106"/>
      <c r="G134" s="145">
        <f t="shared" si="3"/>
        <v>10.720000000000006</v>
      </c>
      <c r="J134" s="106" t="s">
        <v>369</v>
      </c>
      <c r="K134" s="106" t="s">
        <v>370</v>
      </c>
      <c r="L134" s="107">
        <v>454.92599999999931</v>
      </c>
      <c r="O134" s="16"/>
      <c r="Y134" s="37"/>
      <c r="AH134" s="8"/>
      <c r="AI134" s="14"/>
      <c r="AJ134" s="9"/>
      <c r="AK134" s="15"/>
      <c r="AM134" s="9"/>
      <c r="AS134" s="16"/>
    </row>
    <row r="135" spans="1:45">
      <c r="A135" s="106" t="s">
        <v>361</v>
      </c>
      <c r="B135" s="106" t="s">
        <v>362</v>
      </c>
      <c r="C135" s="143">
        <f>_xlfn.IFNA(VLOOKUP(B135,$K$6:L$410,2,FALSE),0)</f>
        <v>160.91299999999967</v>
      </c>
      <c r="D135" s="144"/>
      <c r="E135" s="106" t="str">
        <f t="shared" si="4"/>
        <v/>
      </c>
      <c r="F135" s="106"/>
      <c r="G135" s="145">
        <f t="shared" ref="G135:G198" si="5">SUM(C135:F135)</f>
        <v>160.91299999999967</v>
      </c>
      <c r="J135" s="106" t="s">
        <v>373</v>
      </c>
      <c r="K135" s="106" t="s">
        <v>374</v>
      </c>
      <c r="L135" s="107">
        <v>451.25699999999739</v>
      </c>
      <c r="O135" s="16"/>
      <c r="Y135" s="37"/>
      <c r="AH135" s="8"/>
      <c r="AI135" s="14"/>
      <c r="AJ135" s="9"/>
      <c r="AK135" s="15"/>
      <c r="AM135" s="9"/>
      <c r="AS135" s="16"/>
    </row>
    <row r="136" spans="1:45">
      <c r="A136" s="106" t="s">
        <v>369</v>
      </c>
      <c r="B136" s="106" t="s">
        <v>370</v>
      </c>
      <c r="C136" s="143">
        <f>_xlfn.IFNA(VLOOKUP(B136,$K$6:L$410,2,FALSE),0)</f>
        <v>454.92599999999931</v>
      </c>
      <c r="D136" s="144"/>
      <c r="E136" s="106" t="str">
        <f t="shared" si="4"/>
        <v/>
      </c>
      <c r="F136" s="106"/>
      <c r="G136" s="145">
        <f t="shared" si="5"/>
        <v>454.92599999999931</v>
      </c>
      <c r="J136" s="106" t="s">
        <v>375</v>
      </c>
      <c r="K136" s="106" t="s">
        <v>376</v>
      </c>
      <c r="L136" s="107">
        <v>1097.3550000000268</v>
      </c>
      <c r="O136" s="16"/>
      <c r="Y136" s="37"/>
      <c r="AH136" s="8"/>
      <c r="AI136" s="14"/>
      <c r="AJ136" s="9"/>
      <c r="AK136" s="15"/>
      <c r="AM136" s="9"/>
      <c r="AS136" s="16"/>
    </row>
    <row r="137" spans="1:45">
      <c r="A137" s="106" t="s">
        <v>373</v>
      </c>
      <c r="B137" s="106" t="s">
        <v>374</v>
      </c>
      <c r="C137" s="143">
        <f>_xlfn.IFNA(VLOOKUP(B137,$K$6:L$410,2,FALSE),0)</f>
        <v>451.25699999999739</v>
      </c>
      <c r="D137" s="144"/>
      <c r="E137" s="106" t="str">
        <f t="shared" si="4"/>
        <v/>
      </c>
      <c r="F137" s="106"/>
      <c r="G137" s="145">
        <f t="shared" si="5"/>
        <v>451.25699999999739</v>
      </c>
      <c r="J137" s="106" t="s">
        <v>379</v>
      </c>
      <c r="K137" s="106" t="s">
        <v>380</v>
      </c>
      <c r="L137" s="107">
        <v>216.43499999999776</v>
      </c>
      <c r="O137" s="16"/>
      <c r="Y137" s="37"/>
      <c r="AH137" s="8"/>
      <c r="AI137" s="14"/>
      <c r="AJ137" s="9"/>
      <c r="AK137" s="15"/>
      <c r="AM137" s="9"/>
      <c r="AS137" s="16"/>
    </row>
    <row r="138" spans="1:45">
      <c r="A138" s="106" t="s">
        <v>375</v>
      </c>
      <c r="B138" s="106" t="s">
        <v>376</v>
      </c>
      <c r="C138" s="143">
        <f>_xlfn.IFNA(VLOOKUP(B138,$K$6:L$410,2,FALSE),0)</f>
        <v>1097.3550000000268</v>
      </c>
      <c r="D138" s="144"/>
      <c r="E138" s="106" t="str">
        <f t="shared" si="4"/>
        <v/>
      </c>
      <c r="F138" s="106"/>
      <c r="G138" s="145">
        <f t="shared" si="5"/>
        <v>1097.3550000000268</v>
      </c>
      <c r="J138" s="106" t="s">
        <v>381</v>
      </c>
      <c r="K138" s="106" t="s">
        <v>382</v>
      </c>
      <c r="L138" s="107">
        <v>1091.4440000000145</v>
      </c>
      <c r="O138" s="16"/>
      <c r="Y138" s="37"/>
      <c r="AH138" s="8"/>
      <c r="AI138" s="14"/>
      <c r="AJ138" s="9"/>
      <c r="AK138" s="15"/>
      <c r="AM138" s="9"/>
      <c r="AS138" s="16"/>
    </row>
    <row r="139" spans="1:45">
      <c r="A139" s="106" t="s">
        <v>379</v>
      </c>
      <c r="B139" s="106" t="s">
        <v>380</v>
      </c>
      <c r="C139" s="143">
        <f>_xlfn.IFNA(VLOOKUP(B139,$K$6:L$410,2,FALSE),0)</f>
        <v>216.43499999999776</v>
      </c>
      <c r="D139" s="144"/>
      <c r="E139" s="106" t="str">
        <f t="shared" si="4"/>
        <v/>
      </c>
      <c r="F139" s="106"/>
      <c r="G139" s="145">
        <f t="shared" si="5"/>
        <v>216.43499999999776</v>
      </c>
      <c r="J139" s="106" t="s">
        <v>383</v>
      </c>
      <c r="K139" s="106" t="s">
        <v>384</v>
      </c>
      <c r="L139" s="107">
        <v>85.799999999999969</v>
      </c>
      <c r="O139" s="16"/>
      <c r="Y139" s="37"/>
      <c r="AH139" s="8"/>
      <c r="AI139" s="14"/>
      <c r="AJ139" s="9"/>
      <c r="AK139" s="15"/>
      <c r="AM139" s="9"/>
      <c r="AS139" s="16"/>
    </row>
    <row r="140" spans="1:45">
      <c r="A140" s="106" t="s">
        <v>381</v>
      </c>
      <c r="B140" s="106" t="s">
        <v>382</v>
      </c>
      <c r="C140" s="143">
        <f>_xlfn.IFNA(VLOOKUP(B140,$K$6:L$410,2,FALSE),0)</f>
        <v>1091.4440000000145</v>
      </c>
      <c r="D140" s="144"/>
      <c r="E140" s="106" t="str">
        <f t="shared" si="4"/>
        <v/>
      </c>
      <c r="F140" s="106"/>
      <c r="G140" s="145">
        <f t="shared" si="5"/>
        <v>1091.4440000000145</v>
      </c>
      <c r="J140" s="106" t="s">
        <v>387</v>
      </c>
      <c r="K140" s="106" t="s">
        <v>388</v>
      </c>
      <c r="L140" s="107">
        <v>128.22200000000009</v>
      </c>
      <c r="O140" s="16"/>
      <c r="Y140" s="37"/>
      <c r="AH140" s="8"/>
      <c r="AI140" s="14"/>
      <c r="AJ140" s="9"/>
      <c r="AK140" s="15"/>
      <c r="AM140" s="9"/>
      <c r="AS140" s="16"/>
    </row>
    <row r="141" spans="1:45">
      <c r="A141" s="106" t="s">
        <v>383</v>
      </c>
      <c r="B141" s="106" t="s">
        <v>384</v>
      </c>
      <c r="C141" s="143">
        <f>_xlfn.IFNA(VLOOKUP(B141,$K$6:L$410,2,FALSE),0)</f>
        <v>85.799999999999969</v>
      </c>
      <c r="D141" s="144"/>
      <c r="E141" s="106" t="str">
        <f t="shared" si="4"/>
        <v/>
      </c>
      <c r="F141" s="106"/>
      <c r="G141" s="145">
        <f t="shared" si="5"/>
        <v>85.799999999999969</v>
      </c>
      <c r="J141" s="106" t="s">
        <v>399</v>
      </c>
      <c r="K141" s="106" t="s">
        <v>400</v>
      </c>
      <c r="L141" s="107">
        <v>239.90199999999899</v>
      </c>
      <c r="O141" s="16"/>
      <c r="Y141" s="37"/>
      <c r="AH141" s="8"/>
      <c r="AI141" s="14"/>
      <c r="AJ141" s="9"/>
      <c r="AK141" s="15"/>
      <c r="AM141" s="9"/>
      <c r="AS141" s="16"/>
    </row>
    <row r="142" spans="1:45">
      <c r="A142" s="106" t="s">
        <v>387</v>
      </c>
      <c r="B142" s="106" t="s">
        <v>388</v>
      </c>
      <c r="C142" s="143">
        <f>_xlfn.IFNA(VLOOKUP(B142,$K$6:L$410,2,FALSE),0)</f>
        <v>128.22200000000009</v>
      </c>
      <c r="D142" s="144"/>
      <c r="E142" s="106" t="str">
        <f t="shared" si="4"/>
        <v/>
      </c>
      <c r="F142" s="106"/>
      <c r="G142" s="145">
        <f t="shared" si="5"/>
        <v>128.22200000000009</v>
      </c>
      <c r="J142" s="106" t="s">
        <v>389</v>
      </c>
      <c r="K142" s="106" t="s">
        <v>390</v>
      </c>
      <c r="L142" s="107">
        <v>337.99299999999579</v>
      </c>
      <c r="O142" s="16"/>
      <c r="Y142" s="37"/>
      <c r="AH142" s="8"/>
      <c r="AI142" s="14"/>
      <c r="AJ142" s="9"/>
      <c r="AK142" s="15"/>
      <c r="AM142" s="9"/>
      <c r="AS142" s="16"/>
    </row>
    <row r="143" spans="1:45">
      <c r="A143" s="106" t="s">
        <v>399</v>
      </c>
      <c r="B143" s="106" t="s">
        <v>400</v>
      </c>
      <c r="C143" s="143">
        <f>_xlfn.IFNA(VLOOKUP(B143,$K$6:L$410,2,FALSE),0)</f>
        <v>239.90199999999899</v>
      </c>
      <c r="D143" s="144"/>
      <c r="E143" s="106" t="str">
        <f t="shared" si="4"/>
        <v/>
      </c>
      <c r="F143" s="106"/>
      <c r="G143" s="145">
        <f t="shared" si="5"/>
        <v>239.90199999999899</v>
      </c>
      <c r="J143" s="106" t="s">
        <v>391</v>
      </c>
      <c r="K143" s="106" t="s">
        <v>392</v>
      </c>
      <c r="L143" s="107">
        <v>302.53899999999675</v>
      </c>
      <c r="O143" s="16"/>
      <c r="Y143" s="37"/>
      <c r="AH143" s="8"/>
      <c r="AI143" s="14"/>
      <c r="AJ143" s="9"/>
      <c r="AK143" s="15"/>
      <c r="AM143" s="9"/>
      <c r="AS143" s="16"/>
    </row>
    <row r="144" spans="1:45">
      <c r="A144" s="106" t="s">
        <v>389</v>
      </c>
      <c r="B144" s="106" t="s">
        <v>390</v>
      </c>
      <c r="C144" s="143">
        <f>_xlfn.IFNA(VLOOKUP(B144,$K$6:L$410,2,FALSE),0)</f>
        <v>337.99299999999579</v>
      </c>
      <c r="D144" s="144"/>
      <c r="E144" s="106" t="str">
        <f t="shared" si="4"/>
        <v/>
      </c>
      <c r="F144" s="106"/>
      <c r="G144" s="145">
        <f t="shared" si="5"/>
        <v>337.99299999999579</v>
      </c>
      <c r="J144" s="106" t="s">
        <v>405</v>
      </c>
      <c r="K144" s="106" t="s">
        <v>406</v>
      </c>
      <c r="L144" s="107">
        <v>136.70500000000058</v>
      </c>
      <c r="O144" s="16"/>
      <c r="Y144" s="37"/>
      <c r="AH144" s="8"/>
      <c r="AI144" s="14"/>
      <c r="AJ144" s="9"/>
      <c r="AK144" s="15"/>
      <c r="AM144" s="9"/>
      <c r="AS144" s="16"/>
    </row>
    <row r="145" spans="1:45">
      <c r="A145" s="106" t="s">
        <v>391</v>
      </c>
      <c r="B145" s="106" t="s">
        <v>392</v>
      </c>
      <c r="C145" s="143">
        <f>_xlfn.IFNA(VLOOKUP(B145,$K$6:L$410,2,FALSE),0)</f>
        <v>302.53899999999675</v>
      </c>
      <c r="D145" s="144"/>
      <c r="E145" s="106" t="str">
        <f t="shared" si="4"/>
        <v/>
      </c>
      <c r="F145" s="106"/>
      <c r="G145" s="145">
        <f t="shared" si="5"/>
        <v>302.53899999999675</v>
      </c>
      <c r="J145" s="106" t="s">
        <v>407</v>
      </c>
      <c r="K145" s="106" t="s">
        <v>408</v>
      </c>
      <c r="L145" s="107">
        <v>153.17199999999997</v>
      </c>
      <c r="O145" s="16"/>
      <c r="Y145" s="37"/>
      <c r="AH145" s="8"/>
      <c r="AI145" s="14"/>
      <c r="AJ145" s="9"/>
      <c r="AK145" s="15"/>
      <c r="AM145" s="9"/>
      <c r="AS145" s="16"/>
    </row>
    <row r="146" spans="1:45">
      <c r="A146" s="106" t="s">
        <v>405</v>
      </c>
      <c r="B146" s="106" t="s">
        <v>406</v>
      </c>
      <c r="C146" s="143">
        <f>_xlfn.IFNA(VLOOKUP(B146,$K$6:L$410,2,FALSE),0)</f>
        <v>136.70500000000058</v>
      </c>
      <c r="D146" s="144"/>
      <c r="E146" s="106" t="str">
        <f t="shared" si="4"/>
        <v/>
      </c>
      <c r="F146" s="106"/>
      <c r="G146" s="145">
        <f t="shared" si="5"/>
        <v>136.70500000000058</v>
      </c>
      <c r="J146" s="106" t="s">
        <v>393</v>
      </c>
      <c r="K146" s="106" t="s">
        <v>394</v>
      </c>
      <c r="L146" s="107">
        <v>38.516999999999967</v>
      </c>
      <c r="O146" s="16"/>
      <c r="Y146" s="37"/>
      <c r="AH146" s="8"/>
      <c r="AI146" s="14"/>
      <c r="AJ146" s="9"/>
      <c r="AK146" s="15"/>
      <c r="AM146" s="9"/>
      <c r="AS146" s="16"/>
    </row>
    <row r="147" spans="1:45">
      <c r="A147" s="106" t="s">
        <v>407</v>
      </c>
      <c r="B147" s="106" t="s">
        <v>408</v>
      </c>
      <c r="C147" s="143">
        <f>_xlfn.IFNA(VLOOKUP(B147,$K$6:L$410,2,FALSE),0)</f>
        <v>153.17199999999997</v>
      </c>
      <c r="D147" s="144"/>
      <c r="E147" s="106" t="str">
        <f t="shared" si="4"/>
        <v/>
      </c>
      <c r="F147" s="106"/>
      <c r="G147" s="145">
        <f t="shared" si="5"/>
        <v>153.17199999999997</v>
      </c>
      <c r="J147" s="106" t="s">
        <v>397</v>
      </c>
      <c r="K147" s="106" t="s">
        <v>398</v>
      </c>
      <c r="L147" s="107">
        <v>212.05499999999844</v>
      </c>
      <c r="O147" s="16"/>
      <c r="Y147" s="37"/>
      <c r="AH147" s="8"/>
      <c r="AI147" s="14"/>
      <c r="AJ147" s="9"/>
      <c r="AK147" s="15"/>
      <c r="AM147" s="9"/>
      <c r="AS147" s="16"/>
    </row>
    <row r="148" spans="1:45">
      <c r="A148" s="106" t="s">
        <v>393</v>
      </c>
      <c r="B148" s="106" t="s">
        <v>394</v>
      </c>
      <c r="C148" s="143">
        <f>_xlfn.IFNA(VLOOKUP(B148,$K$6:L$410,2,FALSE),0)</f>
        <v>38.516999999999967</v>
      </c>
      <c r="D148" s="144"/>
      <c r="E148" s="106" t="str">
        <f t="shared" si="4"/>
        <v/>
      </c>
      <c r="F148" s="106"/>
      <c r="G148" s="145">
        <f t="shared" si="5"/>
        <v>38.516999999999967</v>
      </c>
      <c r="J148" s="106" t="s">
        <v>413</v>
      </c>
      <c r="K148" s="106" t="s">
        <v>414</v>
      </c>
      <c r="L148" s="107">
        <v>205.62399999999923</v>
      </c>
      <c r="O148" s="16"/>
      <c r="Y148" s="37"/>
      <c r="AH148" s="8"/>
      <c r="AI148" s="14"/>
      <c r="AJ148" s="9"/>
      <c r="AK148" s="15"/>
      <c r="AM148" s="9"/>
      <c r="AS148" s="16"/>
    </row>
    <row r="149" spans="1:45">
      <c r="A149" s="106" t="s">
        <v>397</v>
      </c>
      <c r="B149" s="106" t="s">
        <v>398</v>
      </c>
      <c r="C149" s="143">
        <f>_xlfn.IFNA(VLOOKUP(B149,$K$6:L$410,2,FALSE),0)</f>
        <v>212.05499999999844</v>
      </c>
      <c r="D149" s="144"/>
      <c r="E149" s="106" t="str">
        <f t="shared" si="4"/>
        <v/>
      </c>
      <c r="F149" s="106"/>
      <c r="G149" s="145">
        <f t="shared" si="5"/>
        <v>212.05499999999844</v>
      </c>
      <c r="J149" s="106" t="s">
        <v>415</v>
      </c>
      <c r="K149" s="106" t="s">
        <v>416</v>
      </c>
      <c r="L149" s="107">
        <v>168.89999999999904</v>
      </c>
      <c r="O149" s="16"/>
      <c r="Y149" s="37"/>
      <c r="AH149" s="8"/>
      <c r="AI149" s="14"/>
      <c r="AJ149" s="9"/>
      <c r="AK149" s="15"/>
      <c r="AM149" s="9"/>
      <c r="AS149" s="16"/>
    </row>
    <row r="150" spans="1:45">
      <c r="A150" s="106" t="s">
        <v>413</v>
      </c>
      <c r="B150" s="106" t="s">
        <v>414</v>
      </c>
      <c r="C150" s="143">
        <f>_xlfn.IFNA(VLOOKUP(B150,$K$6:L$410,2,FALSE),0)</f>
        <v>205.62399999999923</v>
      </c>
      <c r="D150" s="144"/>
      <c r="E150" s="106" t="str">
        <f t="shared" si="4"/>
        <v/>
      </c>
      <c r="F150" s="106"/>
      <c r="G150" s="145">
        <f t="shared" si="5"/>
        <v>205.62399999999923</v>
      </c>
      <c r="J150" s="106" t="s">
        <v>417</v>
      </c>
      <c r="K150" s="106" t="s">
        <v>418</v>
      </c>
      <c r="L150" s="107">
        <v>326.59299999999837</v>
      </c>
      <c r="O150" s="16"/>
      <c r="Y150" s="37"/>
      <c r="AH150" s="8"/>
      <c r="AI150" s="14"/>
      <c r="AJ150" s="9"/>
      <c r="AK150" s="15"/>
      <c r="AM150" s="9"/>
      <c r="AS150" s="16"/>
    </row>
    <row r="151" spans="1:45">
      <c r="A151" s="106" t="s">
        <v>415</v>
      </c>
      <c r="B151" s="106" t="s">
        <v>416</v>
      </c>
      <c r="C151" s="143">
        <f>_xlfn.IFNA(VLOOKUP(B151,$K$6:L$410,2,FALSE),0)</f>
        <v>168.89999999999904</v>
      </c>
      <c r="D151" s="144"/>
      <c r="E151" s="106" t="str">
        <f t="shared" si="4"/>
        <v/>
      </c>
      <c r="F151" s="106"/>
      <c r="G151" s="145">
        <f t="shared" si="5"/>
        <v>168.89999999999904</v>
      </c>
      <c r="J151" s="106" t="s">
        <v>419</v>
      </c>
      <c r="K151" s="106" t="s">
        <v>420</v>
      </c>
      <c r="L151" s="107">
        <v>48.760000000000034</v>
      </c>
      <c r="O151" s="16"/>
      <c r="Y151" s="37"/>
      <c r="AH151" s="8"/>
      <c r="AI151" s="14"/>
      <c r="AJ151" s="9"/>
      <c r="AK151" s="15"/>
      <c r="AM151" s="9"/>
      <c r="AS151" s="16"/>
    </row>
    <row r="152" spans="1:45">
      <c r="A152" s="106" t="s">
        <v>417</v>
      </c>
      <c r="B152" s="106" t="s">
        <v>418</v>
      </c>
      <c r="C152" s="143">
        <f>_xlfn.IFNA(VLOOKUP(B152,$K$6:L$410,2,FALSE),0)</f>
        <v>326.59299999999837</v>
      </c>
      <c r="D152" s="144"/>
      <c r="E152" s="106" t="str">
        <f t="shared" si="4"/>
        <v/>
      </c>
      <c r="F152" s="106"/>
      <c r="G152" s="145">
        <f t="shared" si="5"/>
        <v>326.59299999999837</v>
      </c>
      <c r="J152" s="106" t="s">
        <v>425</v>
      </c>
      <c r="K152" s="106" t="s">
        <v>426</v>
      </c>
      <c r="L152" s="107">
        <v>37.769000000000005</v>
      </c>
      <c r="O152" s="16"/>
      <c r="Y152" s="37"/>
      <c r="AH152" s="8"/>
      <c r="AI152" s="14"/>
      <c r="AJ152" s="9"/>
      <c r="AK152" s="15"/>
      <c r="AM152" s="9"/>
      <c r="AS152" s="16"/>
    </row>
    <row r="153" spans="1:45">
      <c r="A153" s="106" t="s">
        <v>419</v>
      </c>
      <c r="B153" s="106" t="s">
        <v>420</v>
      </c>
      <c r="C153" s="143">
        <f>_xlfn.IFNA(VLOOKUP(B153,$K$6:L$410,2,FALSE),0)</f>
        <v>48.760000000000034</v>
      </c>
      <c r="D153" s="144"/>
      <c r="E153" s="106" t="str">
        <f t="shared" si="4"/>
        <v/>
      </c>
      <c r="F153" s="106"/>
      <c r="G153" s="145">
        <f t="shared" si="5"/>
        <v>48.760000000000034</v>
      </c>
      <c r="J153" s="106" t="s">
        <v>427</v>
      </c>
      <c r="K153" s="106" t="s">
        <v>428</v>
      </c>
      <c r="L153" s="107">
        <v>22.080000000000005</v>
      </c>
      <c r="O153" s="16"/>
      <c r="Y153" s="37"/>
      <c r="AH153" s="8"/>
      <c r="AI153" s="14"/>
      <c r="AJ153" s="9"/>
      <c r="AK153" s="15"/>
      <c r="AM153" s="9"/>
      <c r="AS153" s="16"/>
    </row>
    <row r="154" spans="1:45">
      <c r="A154" s="106" t="s">
        <v>425</v>
      </c>
      <c r="B154" s="106" t="s">
        <v>426</v>
      </c>
      <c r="C154" s="143">
        <f>_xlfn.IFNA(VLOOKUP(B154,$K$6:L$410,2,FALSE),0)</f>
        <v>37.769000000000005</v>
      </c>
      <c r="D154" s="144"/>
      <c r="E154" s="106" t="str">
        <f t="shared" si="4"/>
        <v/>
      </c>
      <c r="F154" s="106"/>
      <c r="G154" s="145">
        <f t="shared" si="5"/>
        <v>37.769000000000005</v>
      </c>
      <c r="J154" s="106" t="s">
        <v>429</v>
      </c>
      <c r="K154" s="106" t="s">
        <v>430</v>
      </c>
      <c r="L154" s="107">
        <v>138.06200000000035</v>
      </c>
      <c r="O154" s="16"/>
      <c r="Y154" s="37"/>
      <c r="AH154" s="8"/>
      <c r="AI154" s="14"/>
      <c r="AJ154" s="9"/>
      <c r="AK154" s="15"/>
      <c r="AM154" s="9"/>
      <c r="AS154" s="16"/>
    </row>
    <row r="155" spans="1:45">
      <c r="A155" s="106" t="s">
        <v>427</v>
      </c>
      <c r="B155" s="106" t="s">
        <v>428</v>
      </c>
      <c r="C155" s="143">
        <f>_xlfn.IFNA(VLOOKUP(B155,$K$6:L$410,2,FALSE),0)</f>
        <v>22.080000000000005</v>
      </c>
      <c r="D155" s="144"/>
      <c r="E155" s="106" t="str">
        <f t="shared" si="4"/>
        <v/>
      </c>
      <c r="F155" s="106"/>
      <c r="G155" s="145">
        <f t="shared" si="5"/>
        <v>22.080000000000005</v>
      </c>
      <c r="J155" s="106" t="s">
        <v>431</v>
      </c>
      <c r="K155" s="106" t="s">
        <v>432</v>
      </c>
      <c r="L155" s="107">
        <v>112.99500000000015</v>
      </c>
      <c r="O155" s="16"/>
      <c r="Y155" s="37"/>
      <c r="AH155" s="8"/>
      <c r="AI155" s="14"/>
      <c r="AJ155" s="9"/>
      <c r="AK155" s="15"/>
      <c r="AM155" s="9"/>
      <c r="AS155" s="16"/>
    </row>
    <row r="156" spans="1:45">
      <c r="A156" s="106" t="s">
        <v>429</v>
      </c>
      <c r="B156" s="106" t="s">
        <v>430</v>
      </c>
      <c r="C156" s="143">
        <f>_xlfn.IFNA(VLOOKUP(B156,$K$6:L$410,2,FALSE),0)</f>
        <v>138.06200000000035</v>
      </c>
      <c r="D156" s="144"/>
      <c r="E156" s="106" t="str">
        <f t="shared" si="4"/>
        <v/>
      </c>
      <c r="F156" s="106"/>
      <c r="G156" s="145">
        <f t="shared" si="5"/>
        <v>138.06200000000035</v>
      </c>
      <c r="J156" s="106" t="s">
        <v>435</v>
      </c>
      <c r="K156" s="106" t="s">
        <v>436</v>
      </c>
      <c r="L156" s="107">
        <v>480.9769999999989</v>
      </c>
      <c r="O156" s="16"/>
      <c r="Y156" s="37"/>
      <c r="AH156" s="8"/>
      <c r="AI156" s="14"/>
      <c r="AJ156" s="9"/>
      <c r="AK156" s="15"/>
      <c r="AM156" s="9"/>
      <c r="AS156" s="16"/>
    </row>
    <row r="157" spans="1:45">
      <c r="A157" s="106" t="s">
        <v>431</v>
      </c>
      <c r="B157" s="106" t="s">
        <v>432</v>
      </c>
      <c r="C157" s="143">
        <f>_xlfn.IFNA(VLOOKUP(B157,$K$6:L$410,2,FALSE),0)</f>
        <v>112.99500000000015</v>
      </c>
      <c r="D157" s="144"/>
      <c r="E157" s="106" t="str">
        <f t="shared" si="4"/>
        <v/>
      </c>
      <c r="F157" s="106"/>
      <c r="G157" s="145">
        <f t="shared" si="5"/>
        <v>112.99500000000015</v>
      </c>
      <c r="J157" s="106" t="s">
        <v>437</v>
      </c>
      <c r="K157" s="106" t="s">
        <v>438</v>
      </c>
      <c r="L157" s="107">
        <v>14.780000000000015</v>
      </c>
      <c r="O157" s="16"/>
      <c r="Y157" s="37"/>
      <c r="AH157" s="8"/>
      <c r="AI157" s="14"/>
      <c r="AJ157" s="9"/>
      <c r="AK157" s="15"/>
      <c r="AM157" s="9"/>
      <c r="AS157" s="16"/>
    </row>
    <row r="158" spans="1:45">
      <c r="A158" s="106" t="s">
        <v>435</v>
      </c>
      <c r="B158" s="106" t="s">
        <v>436</v>
      </c>
      <c r="C158" s="143">
        <f>_xlfn.IFNA(VLOOKUP(B158,$K$6:L$410,2,FALSE),0)</f>
        <v>480.9769999999989</v>
      </c>
      <c r="D158" s="144"/>
      <c r="E158" s="106" t="str">
        <f t="shared" si="4"/>
        <v/>
      </c>
      <c r="F158" s="106"/>
      <c r="G158" s="145">
        <f t="shared" si="5"/>
        <v>480.9769999999989</v>
      </c>
      <c r="J158" s="106" t="s">
        <v>439</v>
      </c>
      <c r="K158" s="106" t="s">
        <v>440</v>
      </c>
      <c r="L158" s="107">
        <v>192.86199999999877</v>
      </c>
      <c r="O158" s="16"/>
      <c r="Y158" s="37"/>
      <c r="AH158" s="8"/>
      <c r="AI158" s="14"/>
      <c r="AJ158" s="9"/>
      <c r="AK158" s="15"/>
      <c r="AM158" s="9"/>
      <c r="AS158" s="16"/>
    </row>
    <row r="159" spans="1:45">
      <c r="A159" s="106" t="s">
        <v>437</v>
      </c>
      <c r="B159" s="106" t="s">
        <v>438</v>
      </c>
      <c r="C159" s="143">
        <f>_xlfn.IFNA(VLOOKUP(B159,$K$6:L$410,2,FALSE),0)</f>
        <v>14.780000000000015</v>
      </c>
      <c r="D159" s="144"/>
      <c r="E159" s="106" t="str">
        <f t="shared" si="4"/>
        <v/>
      </c>
      <c r="F159" s="106"/>
      <c r="G159" s="145">
        <f t="shared" si="5"/>
        <v>14.780000000000015</v>
      </c>
      <c r="J159" s="106" t="s">
        <v>443</v>
      </c>
      <c r="K159" s="106" t="s">
        <v>444</v>
      </c>
      <c r="L159" s="107">
        <v>8.5000000000000036</v>
      </c>
      <c r="O159" s="16"/>
      <c r="Y159" s="37"/>
      <c r="AH159" s="8"/>
      <c r="AI159" s="14"/>
      <c r="AJ159" s="9"/>
      <c r="AK159" s="15"/>
      <c r="AM159" s="9"/>
      <c r="AS159" s="16"/>
    </row>
    <row r="160" spans="1:45">
      <c r="A160" s="106" t="s">
        <v>439</v>
      </c>
      <c r="B160" s="106" t="s">
        <v>440</v>
      </c>
      <c r="C160" s="143">
        <f>_xlfn.IFNA(VLOOKUP(B160,$K$6:L$410,2,FALSE),0)</f>
        <v>192.86199999999877</v>
      </c>
      <c r="D160" s="144"/>
      <c r="E160" s="106" t="str">
        <f t="shared" si="4"/>
        <v/>
      </c>
      <c r="F160" s="106"/>
      <c r="G160" s="145">
        <f t="shared" si="5"/>
        <v>192.86199999999877</v>
      </c>
      <c r="J160" s="106" t="s">
        <v>447</v>
      </c>
      <c r="K160" s="106" t="s">
        <v>448</v>
      </c>
      <c r="L160" s="107">
        <v>519.85499999999354</v>
      </c>
      <c r="O160" s="16"/>
      <c r="Y160" s="37"/>
      <c r="AH160" s="8"/>
      <c r="AI160" s="14"/>
      <c r="AJ160" s="9"/>
      <c r="AK160" s="15"/>
      <c r="AM160" s="9"/>
      <c r="AS160" s="16"/>
    </row>
    <row r="161" spans="1:45">
      <c r="A161" s="106" t="s">
        <v>443</v>
      </c>
      <c r="B161" s="106" t="s">
        <v>444</v>
      </c>
      <c r="C161" s="143">
        <f>_xlfn.IFNA(VLOOKUP(B161,$K$6:L$410,2,FALSE),0)</f>
        <v>8.5000000000000036</v>
      </c>
      <c r="D161" s="144"/>
      <c r="E161" s="106" t="str">
        <f t="shared" si="4"/>
        <v/>
      </c>
      <c r="F161" s="106"/>
      <c r="G161" s="145">
        <f t="shared" si="5"/>
        <v>8.5000000000000036</v>
      </c>
      <c r="J161" s="106" t="s">
        <v>449</v>
      </c>
      <c r="K161" s="106" t="s">
        <v>450</v>
      </c>
      <c r="L161" s="107">
        <v>50.994999999999905</v>
      </c>
      <c r="O161" s="16"/>
      <c r="Y161" s="37"/>
      <c r="AH161" s="8"/>
      <c r="AI161" s="14"/>
      <c r="AJ161" s="9"/>
      <c r="AK161" s="15"/>
      <c r="AM161" s="9"/>
      <c r="AS161" s="16"/>
    </row>
    <row r="162" spans="1:45">
      <c r="A162" s="106" t="s">
        <v>447</v>
      </c>
      <c r="B162" s="106" t="s">
        <v>448</v>
      </c>
      <c r="C162" s="143">
        <f>_xlfn.IFNA(VLOOKUP(B162,$K$6:L$410,2,FALSE),0)</f>
        <v>519.85499999999354</v>
      </c>
      <c r="D162" s="144"/>
      <c r="E162" s="106" t="str">
        <f t="shared" si="4"/>
        <v/>
      </c>
      <c r="F162" s="106"/>
      <c r="G162" s="145">
        <f t="shared" si="5"/>
        <v>519.85499999999354</v>
      </c>
      <c r="J162" s="106" t="s">
        <v>451</v>
      </c>
      <c r="K162" s="106" t="s">
        <v>452</v>
      </c>
      <c r="L162" s="107">
        <v>639.68199999999831</v>
      </c>
      <c r="O162" s="16"/>
      <c r="Y162" s="37"/>
      <c r="AH162" s="8"/>
      <c r="AI162" s="14"/>
      <c r="AJ162" s="9"/>
      <c r="AK162" s="15"/>
      <c r="AM162" s="9"/>
      <c r="AS162" s="16"/>
    </row>
    <row r="163" spans="1:45">
      <c r="A163" s="106" t="s">
        <v>449</v>
      </c>
      <c r="B163" s="106" t="s">
        <v>450</v>
      </c>
      <c r="C163" s="143">
        <f>_xlfn.IFNA(VLOOKUP(B163,$K$6:L$410,2,FALSE),0)</f>
        <v>50.994999999999905</v>
      </c>
      <c r="D163" s="144"/>
      <c r="E163" s="106" t="str">
        <f t="shared" si="4"/>
        <v/>
      </c>
      <c r="F163" s="106"/>
      <c r="G163" s="145">
        <f t="shared" si="5"/>
        <v>50.994999999999905</v>
      </c>
      <c r="J163" s="106" t="s">
        <v>453</v>
      </c>
      <c r="K163" s="106" t="s">
        <v>454</v>
      </c>
      <c r="L163" s="107">
        <v>18.899999999999981</v>
      </c>
      <c r="O163" s="16"/>
      <c r="Y163" s="37"/>
      <c r="AH163" s="8"/>
      <c r="AI163" s="14"/>
      <c r="AJ163" s="9"/>
      <c r="AK163" s="15"/>
      <c r="AM163" s="9"/>
      <c r="AS163" s="16"/>
    </row>
    <row r="164" spans="1:45">
      <c r="A164" s="106" t="s">
        <v>451</v>
      </c>
      <c r="B164" s="106" t="s">
        <v>452</v>
      </c>
      <c r="C164" s="143">
        <f>_xlfn.IFNA(VLOOKUP(B164,$K$6:L$410,2,FALSE),0)</f>
        <v>639.68199999999831</v>
      </c>
      <c r="D164" s="144"/>
      <c r="E164" s="106" t="str">
        <f t="shared" si="4"/>
        <v/>
      </c>
      <c r="F164" s="106"/>
      <c r="G164" s="145">
        <f t="shared" si="5"/>
        <v>639.68199999999831</v>
      </c>
      <c r="J164" s="106" t="s">
        <v>455</v>
      </c>
      <c r="K164" s="106" t="s">
        <v>456</v>
      </c>
      <c r="L164" s="107">
        <v>22.299999999999983</v>
      </c>
      <c r="O164" s="16"/>
      <c r="Y164" s="37"/>
      <c r="AH164" s="8"/>
      <c r="AI164" s="14"/>
      <c r="AJ164" s="9"/>
      <c r="AK164" s="15"/>
      <c r="AM164" s="9"/>
      <c r="AS164" s="16"/>
    </row>
    <row r="165" spans="1:45">
      <c r="A165" s="106" t="s">
        <v>453</v>
      </c>
      <c r="B165" s="106" t="s">
        <v>454</v>
      </c>
      <c r="C165" s="143">
        <f>_xlfn.IFNA(VLOOKUP(B165,$K$6:L$410,2,FALSE),0)</f>
        <v>18.899999999999981</v>
      </c>
      <c r="D165" s="144"/>
      <c r="E165" s="106" t="str">
        <f t="shared" si="4"/>
        <v/>
      </c>
      <c r="F165" s="106"/>
      <c r="G165" s="145">
        <f t="shared" si="5"/>
        <v>18.899999999999981</v>
      </c>
      <c r="J165" s="106" t="s">
        <v>461</v>
      </c>
      <c r="K165" s="106" t="s">
        <v>462</v>
      </c>
      <c r="L165" s="107">
        <v>730.64700000001733</v>
      </c>
      <c r="O165" s="16"/>
      <c r="Y165" s="37"/>
      <c r="AH165" s="8"/>
      <c r="AI165" s="14"/>
      <c r="AJ165" s="9"/>
      <c r="AK165" s="15"/>
      <c r="AM165" s="9"/>
      <c r="AS165" s="16"/>
    </row>
    <row r="166" spans="1:45">
      <c r="A166" s="106" t="s">
        <v>455</v>
      </c>
      <c r="B166" s="106" t="s">
        <v>456</v>
      </c>
      <c r="C166" s="143">
        <f>_xlfn.IFNA(VLOOKUP(B166,$K$6:L$410,2,FALSE),0)</f>
        <v>22.299999999999983</v>
      </c>
      <c r="D166" s="144"/>
      <c r="E166" s="106" t="str">
        <f t="shared" si="4"/>
        <v/>
      </c>
      <c r="F166" s="106"/>
      <c r="G166" s="145">
        <f t="shared" si="5"/>
        <v>22.299999999999983</v>
      </c>
      <c r="J166" s="106" t="s">
        <v>465</v>
      </c>
      <c r="K166" s="106" t="s">
        <v>466</v>
      </c>
      <c r="L166" s="107">
        <v>251.59899999999777</v>
      </c>
      <c r="O166" s="16"/>
      <c r="Y166" s="37"/>
      <c r="AH166" s="8"/>
      <c r="AI166" s="14"/>
      <c r="AJ166" s="9"/>
      <c r="AK166" s="15"/>
      <c r="AM166" s="9"/>
      <c r="AS166" s="16"/>
    </row>
    <row r="167" spans="1:45">
      <c r="A167" s="106" t="s">
        <v>461</v>
      </c>
      <c r="B167" s="106" t="s">
        <v>462</v>
      </c>
      <c r="C167" s="143">
        <f>_xlfn.IFNA(VLOOKUP(B167,$K$6:L$410,2,FALSE),0)</f>
        <v>730.64700000001733</v>
      </c>
      <c r="D167" s="144"/>
      <c r="E167" s="106" t="str">
        <f t="shared" si="4"/>
        <v/>
      </c>
      <c r="F167" s="106"/>
      <c r="G167" s="145">
        <f t="shared" si="5"/>
        <v>730.64700000001733</v>
      </c>
      <c r="J167" s="106" t="s">
        <v>467</v>
      </c>
      <c r="K167" s="106" t="s">
        <v>468</v>
      </c>
      <c r="L167" s="107">
        <v>322.55399999999867</v>
      </c>
      <c r="Y167" s="37"/>
      <c r="AH167" s="8"/>
      <c r="AI167" s="14"/>
      <c r="AJ167" s="9"/>
      <c r="AK167" s="15"/>
      <c r="AM167" s="9"/>
      <c r="AS167" s="16"/>
    </row>
    <row r="168" spans="1:45">
      <c r="A168" s="106" t="s">
        <v>465</v>
      </c>
      <c r="B168" s="106" t="s">
        <v>466</v>
      </c>
      <c r="C168" s="143">
        <f>_xlfn.IFNA(VLOOKUP(B168,$K$6:L$410,2,FALSE),0)</f>
        <v>251.59899999999777</v>
      </c>
      <c r="D168" s="144"/>
      <c r="E168" s="106" t="str">
        <f t="shared" si="4"/>
        <v/>
      </c>
      <c r="F168" s="106"/>
      <c r="G168" s="145">
        <f t="shared" si="5"/>
        <v>251.59899999999777</v>
      </c>
      <c r="J168" s="106" t="s">
        <v>469</v>
      </c>
      <c r="K168" s="106" t="s">
        <v>470</v>
      </c>
      <c r="L168" s="107">
        <v>604.41500000000224</v>
      </c>
      <c r="Y168" s="37"/>
      <c r="AH168" s="8"/>
      <c r="AI168" s="14"/>
      <c r="AJ168" s="9"/>
      <c r="AK168" s="15"/>
      <c r="AM168" s="9"/>
      <c r="AS168" s="16"/>
    </row>
    <row r="169" spans="1:45">
      <c r="A169" s="106" t="s">
        <v>467</v>
      </c>
      <c r="B169" s="106" t="s">
        <v>468</v>
      </c>
      <c r="C169" s="143">
        <f>_xlfn.IFNA(VLOOKUP(B169,$K$6:L$410,2,FALSE),0)</f>
        <v>322.55399999999867</v>
      </c>
      <c r="D169" s="144"/>
      <c r="E169" s="106" t="str">
        <f t="shared" si="4"/>
        <v/>
      </c>
      <c r="F169" s="106"/>
      <c r="G169" s="145">
        <f t="shared" si="5"/>
        <v>322.55399999999867</v>
      </c>
      <c r="J169" s="106" t="s">
        <v>471</v>
      </c>
      <c r="K169" s="106" t="s">
        <v>472</v>
      </c>
      <c r="L169" s="107">
        <v>18.049999999999979</v>
      </c>
      <c r="Y169" s="37"/>
      <c r="AH169" s="8"/>
      <c r="AI169" s="14"/>
      <c r="AJ169" s="9"/>
      <c r="AK169" s="15"/>
      <c r="AM169" s="9"/>
      <c r="AS169" s="16"/>
    </row>
    <row r="170" spans="1:45">
      <c r="A170" s="106" t="s">
        <v>469</v>
      </c>
      <c r="B170" s="106" t="s">
        <v>470</v>
      </c>
      <c r="C170" s="143">
        <f>_xlfn.IFNA(VLOOKUP(B170,$K$6:L$410,2,FALSE),0)</f>
        <v>604.41500000000224</v>
      </c>
      <c r="D170" s="144"/>
      <c r="E170" s="106" t="str">
        <f t="shared" si="4"/>
        <v/>
      </c>
      <c r="F170" s="106"/>
      <c r="G170" s="145">
        <f t="shared" si="5"/>
        <v>604.41500000000224</v>
      </c>
      <c r="J170" s="106" t="s">
        <v>473</v>
      </c>
      <c r="K170" s="106" t="s">
        <v>474</v>
      </c>
      <c r="L170" s="107">
        <v>41.300000000000011</v>
      </c>
      <c r="Y170" s="37"/>
      <c r="AH170" s="8"/>
      <c r="AI170" s="14"/>
      <c r="AJ170" s="9"/>
      <c r="AK170" s="15"/>
      <c r="AM170" s="9"/>
      <c r="AS170" s="16"/>
    </row>
    <row r="171" spans="1:45">
      <c r="A171" s="106" t="s">
        <v>471</v>
      </c>
      <c r="B171" s="106" t="s">
        <v>472</v>
      </c>
      <c r="C171" s="143">
        <f>_xlfn.IFNA(VLOOKUP(B171,$K$6:L$410,2,FALSE),0)</f>
        <v>18.049999999999979</v>
      </c>
      <c r="D171" s="144"/>
      <c r="E171" s="106" t="str">
        <f t="shared" si="4"/>
        <v/>
      </c>
      <c r="F171" s="106"/>
      <c r="G171" s="145">
        <f t="shared" si="5"/>
        <v>18.049999999999979</v>
      </c>
      <c r="J171" s="106" t="s">
        <v>475</v>
      </c>
      <c r="K171" s="106" t="s">
        <v>476</v>
      </c>
      <c r="L171" s="107">
        <v>180.32699999999903</v>
      </c>
      <c r="Y171" s="37"/>
      <c r="AH171" s="8"/>
      <c r="AI171" s="14"/>
      <c r="AJ171" s="9"/>
      <c r="AK171" s="15"/>
      <c r="AM171" s="9"/>
      <c r="AS171" s="16"/>
    </row>
    <row r="172" spans="1:45">
      <c r="A172" s="106" t="s">
        <v>473</v>
      </c>
      <c r="B172" s="106" t="s">
        <v>474</v>
      </c>
      <c r="C172" s="143">
        <f>_xlfn.IFNA(VLOOKUP(B172,$K$6:L$410,2,FALSE),0)</f>
        <v>41.300000000000011</v>
      </c>
      <c r="D172" s="144"/>
      <c r="E172" s="106" t="str">
        <f t="shared" si="4"/>
        <v/>
      </c>
      <c r="F172" s="106"/>
      <c r="G172" s="145">
        <f t="shared" si="5"/>
        <v>41.300000000000011</v>
      </c>
      <c r="J172" s="106" t="s">
        <v>477</v>
      </c>
      <c r="K172" s="106" t="s">
        <v>478</v>
      </c>
      <c r="L172" s="107">
        <v>91.774000000000086</v>
      </c>
      <c r="Y172" s="37"/>
      <c r="AH172" s="8"/>
      <c r="AI172" s="14"/>
      <c r="AJ172" s="9"/>
      <c r="AK172" s="15"/>
      <c r="AM172" s="9"/>
      <c r="AS172" s="16"/>
    </row>
    <row r="173" spans="1:45">
      <c r="A173" s="106" t="s">
        <v>475</v>
      </c>
      <c r="B173" s="106" t="s">
        <v>476</v>
      </c>
      <c r="C173" s="143">
        <f>_xlfn.IFNA(VLOOKUP(B173,$K$6:L$410,2,FALSE),0)</f>
        <v>180.32699999999903</v>
      </c>
      <c r="D173" s="144"/>
      <c r="E173" s="106" t="str">
        <f t="shared" si="4"/>
        <v/>
      </c>
      <c r="F173" s="106"/>
      <c r="G173" s="145">
        <f t="shared" si="5"/>
        <v>180.32699999999903</v>
      </c>
      <c r="J173" s="106" t="s">
        <v>479</v>
      </c>
      <c r="K173" s="106" t="s">
        <v>480</v>
      </c>
      <c r="L173" s="107">
        <v>8.9780000000000086</v>
      </c>
      <c r="Y173" s="37"/>
      <c r="AH173" s="8"/>
      <c r="AI173" s="14"/>
      <c r="AJ173" s="9"/>
      <c r="AK173" s="15"/>
      <c r="AM173" s="9"/>
      <c r="AS173" s="16"/>
    </row>
    <row r="174" spans="1:45">
      <c r="A174" s="106" t="s">
        <v>477</v>
      </c>
      <c r="B174" s="106" t="s">
        <v>478</v>
      </c>
      <c r="C174" s="143">
        <f>_xlfn.IFNA(VLOOKUP(B174,$K$6:L$410,2,FALSE),0)</f>
        <v>91.774000000000086</v>
      </c>
      <c r="D174" s="144"/>
      <c r="E174" s="106" t="str">
        <f t="shared" si="4"/>
        <v/>
      </c>
      <c r="F174" s="106"/>
      <c r="G174" s="145">
        <f t="shared" si="5"/>
        <v>91.774000000000086</v>
      </c>
      <c r="J174" s="106" t="s">
        <v>481</v>
      </c>
      <c r="K174" s="106" t="s">
        <v>482</v>
      </c>
      <c r="L174" s="107">
        <v>382.99199999999968</v>
      </c>
      <c r="Y174" s="37"/>
      <c r="AH174" s="8"/>
      <c r="AI174" s="14"/>
      <c r="AJ174" s="9"/>
      <c r="AK174" s="15"/>
      <c r="AM174" s="9"/>
      <c r="AS174" s="16"/>
    </row>
    <row r="175" spans="1:45">
      <c r="A175" s="106" t="s">
        <v>479</v>
      </c>
      <c r="B175" s="106" t="s">
        <v>480</v>
      </c>
      <c r="C175" s="143">
        <f>_xlfn.IFNA(VLOOKUP(B175,$K$6:L$410,2,FALSE),0)</f>
        <v>8.9780000000000086</v>
      </c>
      <c r="D175" s="144"/>
      <c r="E175" s="106" t="str">
        <f t="shared" si="4"/>
        <v/>
      </c>
      <c r="F175" s="106"/>
      <c r="G175" s="145">
        <f t="shared" si="5"/>
        <v>8.9780000000000086</v>
      </c>
      <c r="J175" s="106" t="s">
        <v>483</v>
      </c>
      <c r="K175" s="106" t="s">
        <v>484</v>
      </c>
      <c r="L175" s="107">
        <v>209.37199999999842</v>
      </c>
      <c r="Y175" s="37"/>
      <c r="AH175" s="8"/>
      <c r="AI175" s="14"/>
      <c r="AJ175" s="9"/>
      <c r="AK175" s="15"/>
      <c r="AM175" s="9"/>
    </row>
    <row r="176" spans="1:45">
      <c r="A176" s="106" t="s">
        <v>481</v>
      </c>
      <c r="B176" s="106" t="s">
        <v>482</v>
      </c>
      <c r="C176" s="143">
        <f>_xlfn.IFNA(VLOOKUP(B176,$K$6:L$410,2,FALSE),0)</f>
        <v>382.99199999999968</v>
      </c>
      <c r="D176" s="144"/>
      <c r="E176" s="106" t="str">
        <f t="shared" si="4"/>
        <v/>
      </c>
      <c r="F176" s="106"/>
      <c r="G176" s="145">
        <f t="shared" si="5"/>
        <v>382.99199999999968</v>
      </c>
      <c r="J176" s="106" t="s">
        <v>485</v>
      </c>
      <c r="K176" s="106" t="s">
        <v>486</v>
      </c>
      <c r="L176" s="107">
        <v>182.92899999999801</v>
      </c>
      <c r="Y176" s="37"/>
      <c r="AH176" s="8"/>
      <c r="AI176" s="14"/>
      <c r="AJ176" s="9"/>
      <c r="AK176" s="15"/>
      <c r="AM176" s="9"/>
    </row>
    <row r="177" spans="1:39">
      <c r="A177" s="106" t="s">
        <v>483</v>
      </c>
      <c r="B177" s="106" t="s">
        <v>484</v>
      </c>
      <c r="C177" s="143">
        <f>_xlfn.IFNA(VLOOKUP(B177,$K$6:L$410,2,FALSE),0)</f>
        <v>209.37199999999842</v>
      </c>
      <c r="D177" s="144"/>
      <c r="E177" s="106" t="str">
        <f t="shared" si="4"/>
        <v/>
      </c>
      <c r="F177" s="106"/>
      <c r="G177" s="145">
        <f t="shared" si="5"/>
        <v>209.37199999999842</v>
      </c>
      <c r="J177" s="106" t="s">
        <v>487</v>
      </c>
      <c r="K177" s="106" t="s">
        <v>488</v>
      </c>
      <c r="L177" s="107">
        <v>8.0969999999999995</v>
      </c>
      <c r="Y177" s="37"/>
      <c r="AH177" s="8"/>
      <c r="AI177" s="14"/>
      <c r="AJ177" s="9"/>
      <c r="AK177" s="15"/>
      <c r="AM177" s="9"/>
    </row>
    <row r="178" spans="1:39">
      <c r="A178" s="106" t="s">
        <v>485</v>
      </c>
      <c r="B178" s="106" t="s">
        <v>486</v>
      </c>
      <c r="C178" s="143">
        <f>_xlfn.IFNA(VLOOKUP(B178,$K$6:L$410,2,FALSE),0)</f>
        <v>182.92899999999801</v>
      </c>
      <c r="D178" s="144"/>
      <c r="E178" s="106" t="str">
        <f t="shared" si="4"/>
        <v/>
      </c>
      <c r="F178" s="106"/>
      <c r="G178" s="145">
        <f t="shared" si="5"/>
        <v>182.92899999999801</v>
      </c>
      <c r="J178" s="106" t="s">
        <v>489</v>
      </c>
      <c r="K178" s="106" t="s">
        <v>490</v>
      </c>
      <c r="L178" s="107">
        <v>237.12299999999777</v>
      </c>
      <c r="Y178" s="37"/>
      <c r="AH178" s="8"/>
      <c r="AI178" s="14"/>
      <c r="AJ178" s="9"/>
      <c r="AK178" s="15"/>
      <c r="AM178" s="9"/>
    </row>
    <row r="179" spans="1:39">
      <c r="A179" s="106" t="s">
        <v>487</v>
      </c>
      <c r="B179" s="106" t="s">
        <v>488</v>
      </c>
      <c r="C179" s="143">
        <f>_xlfn.IFNA(VLOOKUP(B179,$K$6:L$410,2,FALSE),0)</f>
        <v>8.0969999999999995</v>
      </c>
      <c r="D179" s="144"/>
      <c r="E179" s="106" t="str">
        <f t="shared" si="4"/>
        <v/>
      </c>
      <c r="F179" s="106"/>
      <c r="G179" s="145">
        <f t="shared" si="5"/>
        <v>8.0969999999999995</v>
      </c>
      <c r="J179" s="106" t="s">
        <v>491</v>
      </c>
      <c r="K179" s="106" t="s">
        <v>492</v>
      </c>
      <c r="L179" s="107">
        <v>177.91999999999948</v>
      </c>
      <c r="Y179" s="37"/>
      <c r="AH179" s="8"/>
      <c r="AI179" s="14"/>
      <c r="AJ179" s="9"/>
      <c r="AK179" s="15"/>
      <c r="AM179" s="9"/>
    </row>
    <row r="180" spans="1:39">
      <c r="A180" s="106" t="s">
        <v>489</v>
      </c>
      <c r="B180" s="106" t="s">
        <v>490</v>
      </c>
      <c r="C180" s="143">
        <f>_xlfn.IFNA(VLOOKUP(B180,$K$6:L$410,2,FALSE),0)</f>
        <v>237.12299999999777</v>
      </c>
      <c r="D180" s="144"/>
      <c r="E180" s="106" t="str">
        <f t="shared" si="4"/>
        <v/>
      </c>
      <c r="F180" s="106"/>
      <c r="G180" s="145">
        <f t="shared" si="5"/>
        <v>237.12299999999777</v>
      </c>
      <c r="J180" s="106" t="s">
        <v>493</v>
      </c>
      <c r="K180" s="106" t="s">
        <v>494</v>
      </c>
      <c r="L180" s="107">
        <v>270.77299999999786</v>
      </c>
      <c r="Y180" s="37"/>
      <c r="AH180" s="8"/>
      <c r="AI180" s="14"/>
      <c r="AJ180" s="9"/>
      <c r="AK180" s="15"/>
      <c r="AM180" s="9"/>
    </row>
    <row r="181" spans="1:39">
      <c r="A181" s="106" t="s">
        <v>491</v>
      </c>
      <c r="B181" s="106" t="s">
        <v>492</v>
      </c>
      <c r="C181" s="143">
        <f>_xlfn.IFNA(VLOOKUP(B181,$K$6:L$410,2,FALSE),0)</f>
        <v>177.91999999999948</v>
      </c>
      <c r="D181" s="144"/>
      <c r="E181" s="106" t="str">
        <f t="shared" si="4"/>
        <v/>
      </c>
      <c r="F181" s="106"/>
      <c r="G181" s="145">
        <f t="shared" si="5"/>
        <v>177.91999999999948</v>
      </c>
      <c r="J181" s="106" t="s">
        <v>497</v>
      </c>
      <c r="K181" s="106" t="s">
        <v>498</v>
      </c>
      <c r="L181" s="107">
        <v>34.399999999999963</v>
      </c>
      <c r="Y181" s="37"/>
      <c r="AH181" s="8"/>
      <c r="AI181" s="14"/>
      <c r="AJ181" s="9"/>
      <c r="AK181" s="15"/>
      <c r="AM181" s="9"/>
    </row>
    <row r="182" spans="1:39">
      <c r="A182" s="106" t="s">
        <v>493</v>
      </c>
      <c r="B182" s="106" t="s">
        <v>494</v>
      </c>
      <c r="C182" s="143">
        <f>_xlfn.IFNA(VLOOKUP(B182,$K$6:L$410,2,FALSE),0)</f>
        <v>270.77299999999786</v>
      </c>
      <c r="D182" s="144"/>
      <c r="E182" s="106" t="str">
        <f t="shared" si="4"/>
        <v/>
      </c>
      <c r="F182" s="106"/>
      <c r="G182" s="145">
        <f t="shared" si="5"/>
        <v>270.77299999999786</v>
      </c>
      <c r="J182" s="106" t="s">
        <v>499</v>
      </c>
      <c r="K182" s="106" t="s">
        <v>500</v>
      </c>
      <c r="L182" s="107">
        <v>437.39499999999572</v>
      </c>
      <c r="Y182" s="37"/>
      <c r="AH182" s="8"/>
      <c r="AI182" s="14"/>
      <c r="AJ182" s="9"/>
      <c r="AK182" s="15"/>
      <c r="AM182" s="9"/>
    </row>
    <row r="183" spans="1:39">
      <c r="A183" s="106" t="s">
        <v>497</v>
      </c>
      <c r="B183" s="106" t="s">
        <v>498</v>
      </c>
      <c r="C183" s="143">
        <f>_xlfn.IFNA(VLOOKUP(B183,$K$6:L$410,2,FALSE),0)</f>
        <v>34.399999999999963</v>
      </c>
      <c r="D183" s="144"/>
      <c r="E183" s="106" t="str">
        <f t="shared" si="4"/>
        <v/>
      </c>
      <c r="F183" s="106"/>
      <c r="G183" s="145">
        <f t="shared" si="5"/>
        <v>34.399999999999963</v>
      </c>
      <c r="J183" s="106" t="s">
        <v>501</v>
      </c>
      <c r="K183" s="106" t="s">
        <v>502</v>
      </c>
      <c r="L183" s="107">
        <v>17.399999999999991</v>
      </c>
      <c r="Y183" s="37"/>
      <c r="AH183" s="8"/>
      <c r="AI183" s="14"/>
      <c r="AJ183" s="9"/>
      <c r="AK183" s="15"/>
      <c r="AM183" s="9"/>
    </row>
    <row r="184" spans="1:39">
      <c r="A184" s="106" t="s">
        <v>499</v>
      </c>
      <c r="B184" s="106" t="s">
        <v>500</v>
      </c>
      <c r="C184" s="143">
        <f>_xlfn.IFNA(VLOOKUP(B184,$K$6:L$410,2,FALSE),0)</f>
        <v>437.39499999999572</v>
      </c>
      <c r="D184" s="144"/>
      <c r="E184" s="106" t="str">
        <f t="shared" si="4"/>
        <v/>
      </c>
      <c r="F184" s="106"/>
      <c r="G184" s="145">
        <f t="shared" si="5"/>
        <v>437.39499999999572</v>
      </c>
      <c r="J184" s="106" t="s">
        <v>505</v>
      </c>
      <c r="K184" s="106" t="s">
        <v>506</v>
      </c>
      <c r="L184" s="107">
        <v>135.75000000000011</v>
      </c>
      <c r="Y184" s="37"/>
      <c r="AH184" s="8"/>
      <c r="AI184" s="14"/>
      <c r="AJ184" s="9"/>
      <c r="AK184" s="15"/>
      <c r="AM184" s="9"/>
    </row>
    <row r="185" spans="1:39">
      <c r="A185" s="106" t="s">
        <v>501</v>
      </c>
      <c r="B185" s="106" t="s">
        <v>502</v>
      </c>
      <c r="C185" s="143">
        <f>_xlfn.IFNA(VLOOKUP(B185,$K$6:L$410,2,FALSE),0)</f>
        <v>17.399999999999991</v>
      </c>
      <c r="D185" s="144"/>
      <c r="E185" s="106" t="str">
        <f t="shared" si="4"/>
        <v/>
      </c>
      <c r="F185" s="106"/>
      <c r="G185" s="145">
        <f t="shared" si="5"/>
        <v>17.399999999999991</v>
      </c>
      <c r="J185" s="106" t="s">
        <v>509</v>
      </c>
      <c r="K185" s="106" t="s">
        <v>510</v>
      </c>
      <c r="L185" s="107">
        <v>441.62399999999906</v>
      </c>
      <c r="Y185" s="37"/>
      <c r="AH185" s="8"/>
      <c r="AI185" s="14"/>
      <c r="AJ185" s="9"/>
      <c r="AK185" s="15"/>
      <c r="AM185" s="9"/>
    </row>
    <row r="186" spans="1:39">
      <c r="A186" s="106" t="s">
        <v>505</v>
      </c>
      <c r="B186" s="106" t="s">
        <v>506</v>
      </c>
      <c r="C186" s="143">
        <f>_xlfn.IFNA(VLOOKUP(B186,$K$6:L$410,2,FALSE),0)</f>
        <v>135.75000000000011</v>
      </c>
      <c r="D186" s="144"/>
      <c r="E186" s="106" t="str">
        <f t="shared" si="4"/>
        <v/>
      </c>
      <c r="F186" s="106"/>
      <c r="G186" s="145">
        <f t="shared" si="5"/>
        <v>135.75000000000011</v>
      </c>
      <c r="J186" s="106" t="s">
        <v>517</v>
      </c>
      <c r="K186" s="106" t="s">
        <v>518</v>
      </c>
      <c r="L186" s="107">
        <v>38.100000000000037</v>
      </c>
      <c r="Y186" s="37"/>
      <c r="AH186" s="8"/>
      <c r="AI186" s="14"/>
      <c r="AJ186" s="9"/>
      <c r="AK186" s="15"/>
      <c r="AM186" s="9"/>
    </row>
    <row r="187" spans="1:39">
      <c r="A187" s="106" t="s">
        <v>509</v>
      </c>
      <c r="B187" s="106" t="s">
        <v>510</v>
      </c>
      <c r="C187" s="143">
        <f>_xlfn.IFNA(VLOOKUP(B187,$K$6:L$410,2,FALSE),0)</f>
        <v>441.62399999999906</v>
      </c>
      <c r="D187" s="144"/>
      <c r="E187" s="106" t="str">
        <f t="shared" si="4"/>
        <v/>
      </c>
      <c r="F187" s="106"/>
      <c r="G187" s="145">
        <f t="shared" si="5"/>
        <v>441.62399999999906</v>
      </c>
      <c r="J187" s="106" t="s">
        <v>519</v>
      </c>
      <c r="K187" s="106" t="s">
        <v>520</v>
      </c>
      <c r="L187" s="107">
        <v>107.80299999999997</v>
      </c>
      <c r="Y187" s="37"/>
      <c r="AH187" s="8"/>
      <c r="AI187" s="14"/>
      <c r="AJ187" s="9"/>
      <c r="AK187" s="15"/>
      <c r="AM187" s="9"/>
    </row>
    <row r="188" spans="1:39">
      <c r="A188" s="106" t="s">
        <v>517</v>
      </c>
      <c r="B188" s="106" t="s">
        <v>518</v>
      </c>
      <c r="C188" s="143">
        <f>_xlfn.IFNA(VLOOKUP(B188,$K$6:L$410,2,FALSE),0)</f>
        <v>38.100000000000037</v>
      </c>
      <c r="D188" s="144"/>
      <c r="E188" s="106" t="str">
        <f t="shared" si="4"/>
        <v/>
      </c>
      <c r="F188" s="106"/>
      <c r="G188" s="145">
        <f t="shared" si="5"/>
        <v>38.100000000000037</v>
      </c>
      <c r="J188" s="106" t="s">
        <v>521</v>
      </c>
      <c r="K188" s="106" t="s">
        <v>522</v>
      </c>
      <c r="L188" s="107">
        <v>158.1880000000001</v>
      </c>
      <c r="Y188" s="37"/>
      <c r="AH188" s="8"/>
      <c r="AI188" s="14"/>
      <c r="AJ188" s="9"/>
      <c r="AK188" s="15"/>
      <c r="AM188" s="9"/>
    </row>
    <row r="189" spans="1:39">
      <c r="A189" s="106" t="s">
        <v>519</v>
      </c>
      <c r="B189" s="106" t="s">
        <v>520</v>
      </c>
      <c r="C189" s="143">
        <f>_xlfn.IFNA(VLOOKUP(B189,$K$6:L$410,2,FALSE),0)</f>
        <v>107.80299999999997</v>
      </c>
      <c r="D189" s="144"/>
      <c r="E189" s="106" t="str">
        <f t="shared" si="4"/>
        <v/>
      </c>
      <c r="F189" s="106"/>
      <c r="G189" s="145">
        <f t="shared" si="5"/>
        <v>107.80299999999997</v>
      </c>
      <c r="J189" s="106" t="s">
        <v>511</v>
      </c>
      <c r="K189" s="106" t="s">
        <v>512</v>
      </c>
      <c r="L189" s="107">
        <v>149.47399999999985</v>
      </c>
      <c r="Y189" s="37"/>
      <c r="AH189" s="8"/>
      <c r="AI189" s="14"/>
      <c r="AJ189" s="9"/>
      <c r="AK189" s="15"/>
      <c r="AM189" s="9"/>
    </row>
    <row r="190" spans="1:39">
      <c r="A190" s="106" t="s">
        <v>521</v>
      </c>
      <c r="B190" s="106" t="s">
        <v>522</v>
      </c>
      <c r="C190" s="143">
        <f>_xlfn.IFNA(VLOOKUP(B190,$K$6:L$410,2,FALSE),0)</f>
        <v>158.1880000000001</v>
      </c>
      <c r="D190" s="144"/>
      <c r="E190" s="106" t="str">
        <f t="shared" si="4"/>
        <v/>
      </c>
      <c r="F190" s="106"/>
      <c r="G190" s="145">
        <f t="shared" si="5"/>
        <v>158.1880000000001</v>
      </c>
      <c r="J190" s="106" t="s">
        <v>533</v>
      </c>
      <c r="K190" s="106" t="s">
        <v>534</v>
      </c>
      <c r="L190" s="107">
        <v>2150.4709999999568</v>
      </c>
      <c r="Y190" s="37"/>
      <c r="AH190" s="8"/>
      <c r="AI190" s="14"/>
      <c r="AJ190" s="9"/>
      <c r="AK190" s="15"/>
      <c r="AM190" s="9"/>
    </row>
    <row r="191" spans="1:39">
      <c r="A191" s="106" t="s">
        <v>511</v>
      </c>
      <c r="B191" s="106" t="s">
        <v>512</v>
      </c>
      <c r="C191" s="143">
        <f>_xlfn.IFNA(VLOOKUP(B191,$K$6:L$410,2,FALSE),0)</f>
        <v>149.47399999999985</v>
      </c>
      <c r="D191" s="144"/>
      <c r="E191" s="106" t="str">
        <f t="shared" si="4"/>
        <v/>
      </c>
      <c r="F191" s="106"/>
      <c r="G191" s="145">
        <f t="shared" si="5"/>
        <v>149.47399999999985</v>
      </c>
      <c r="J191" s="106" t="s">
        <v>535</v>
      </c>
      <c r="K191" s="106" t="s">
        <v>536</v>
      </c>
      <c r="L191" s="107">
        <v>206.85199999999892</v>
      </c>
      <c r="Y191" s="37"/>
      <c r="AH191" s="8"/>
      <c r="AI191" s="14"/>
      <c r="AJ191" s="9"/>
      <c r="AK191" s="15"/>
      <c r="AM191" s="9"/>
    </row>
    <row r="192" spans="1:39">
      <c r="A192" s="106" t="s">
        <v>533</v>
      </c>
      <c r="B192" s="106" t="s">
        <v>534</v>
      </c>
      <c r="C192" s="143">
        <f>_xlfn.IFNA(VLOOKUP(B192,$K$6:L$410,2,FALSE),0)</f>
        <v>2150.4709999999568</v>
      </c>
      <c r="D192" s="144"/>
      <c r="E192" s="106" t="str">
        <f t="shared" si="4"/>
        <v/>
      </c>
      <c r="F192" s="106"/>
      <c r="G192" s="145">
        <f t="shared" si="5"/>
        <v>2150.4709999999568</v>
      </c>
      <c r="J192" s="106" t="s">
        <v>537</v>
      </c>
      <c r="K192" s="106" t="s">
        <v>538</v>
      </c>
      <c r="L192" s="107">
        <v>317.6989999999966</v>
      </c>
      <c r="Y192" s="37"/>
      <c r="AH192" s="8"/>
      <c r="AI192" s="14"/>
      <c r="AJ192" s="9"/>
      <c r="AK192" s="15"/>
      <c r="AM192" s="9"/>
    </row>
    <row r="193" spans="1:39">
      <c r="A193" s="106" t="s">
        <v>535</v>
      </c>
      <c r="B193" s="106" t="s">
        <v>536</v>
      </c>
      <c r="C193" s="143">
        <f>_xlfn.IFNA(VLOOKUP(B193,$K$6:L$410,2,FALSE),0)</f>
        <v>206.85199999999892</v>
      </c>
      <c r="D193" s="144"/>
      <c r="E193" s="106" t="str">
        <f t="shared" si="4"/>
        <v/>
      </c>
      <c r="F193" s="106"/>
      <c r="G193" s="145">
        <f t="shared" si="5"/>
        <v>206.85199999999892</v>
      </c>
      <c r="J193" s="106" t="s">
        <v>539</v>
      </c>
      <c r="K193" s="106" t="s">
        <v>540</v>
      </c>
      <c r="L193" s="107">
        <v>72.400000000000119</v>
      </c>
      <c r="Y193" s="37"/>
      <c r="AH193" s="8"/>
      <c r="AI193" s="14"/>
      <c r="AJ193" s="9"/>
      <c r="AK193" s="15"/>
      <c r="AM193" s="9"/>
    </row>
    <row r="194" spans="1:39">
      <c r="A194" s="106" t="s">
        <v>537</v>
      </c>
      <c r="B194" s="106" t="s">
        <v>538</v>
      </c>
      <c r="C194" s="143">
        <f>_xlfn.IFNA(VLOOKUP(B194,$K$6:L$410,2,FALSE),0)</f>
        <v>317.6989999999966</v>
      </c>
      <c r="D194" s="144"/>
      <c r="E194" s="106" t="str">
        <f t="shared" si="4"/>
        <v/>
      </c>
      <c r="F194" s="106"/>
      <c r="G194" s="145">
        <f t="shared" si="5"/>
        <v>317.6989999999966</v>
      </c>
      <c r="J194" s="106" t="s">
        <v>541</v>
      </c>
      <c r="K194" s="106" t="s">
        <v>542</v>
      </c>
      <c r="L194" s="107">
        <v>211.10700000000034</v>
      </c>
      <c r="Y194" s="37"/>
      <c r="AH194" s="8"/>
      <c r="AI194" s="14"/>
      <c r="AJ194" s="9"/>
      <c r="AK194" s="15"/>
      <c r="AM194" s="9"/>
    </row>
    <row r="195" spans="1:39">
      <c r="A195" s="106" t="s">
        <v>539</v>
      </c>
      <c r="B195" s="106" t="s">
        <v>540</v>
      </c>
      <c r="C195" s="143">
        <f>_xlfn.IFNA(VLOOKUP(B195,$K$6:L$410,2,FALSE),0)</f>
        <v>72.400000000000119</v>
      </c>
      <c r="D195" s="144"/>
      <c r="E195" s="106" t="str">
        <f t="shared" si="4"/>
        <v/>
      </c>
      <c r="F195" s="106"/>
      <c r="G195" s="145">
        <f t="shared" si="5"/>
        <v>72.400000000000119</v>
      </c>
      <c r="J195" s="106" t="s">
        <v>543</v>
      </c>
      <c r="K195" s="106" t="s">
        <v>544</v>
      </c>
      <c r="L195" s="107">
        <v>24.710000000000022</v>
      </c>
      <c r="Y195" s="37"/>
      <c r="AH195" s="8"/>
      <c r="AI195" s="14"/>
      <c r="AJ195" s="9"/>
      <c r="AK195" s="15"/>
      <c r="AM195" s="9"/>
    </row>
    <row r="196" spans="1:39">
      <c r="A196" s="106" t="s">
        <v>541</v>
      </c>
      <c r="B196" s="106" t="s">
        <v>542</v>
      </c>
      <c r="C196" s="143">
        <f>_xlfn.IFNA(VLOOKUP(B196,$K$6:L$410,2,FALSE),0)</f>
        <v>211.10700000000034</v>
      </c>
      <c r="D196" s="144"/>
      <c r="E196" s="106" t="str">
        <f t="shared" si="4"/>
        <v/>
      </c>
      <c r="F196" s="106"/>
      <c r="G196" s="145">
        <f t="shared" si="5"/>
        <v>211.10700000000034</v>
      </c>
      <c r="J196" s="106" t="s">
        <v>545</v>
      </c>
      <c r="K196" s="106" t="s">
        <v>546</v>
      </c>
      <c r="L196" s="107">
        <v>99.342000000000354</v>
      </c>
      <c r="Y196" s="37"/>
      <c r="AH196" s="8"/>
      <c r="AI196" s="14"/>
      <c r="AJ196" s="9"/>
      <c r="AK196" s="15"/>
      <c r="AM196" s="9"/>
    </row>
    <row r="197" spans="1:39">
      <c r="A197" s="106" t="s">
        <v>543</v>
      </c>
      <c r="B197" s="106" t="s">
        <v>544</v>
      </c>
      <c r="C197" s="143">
        <f>_xlfn.IFNA(VLOOKUP(B197,$K$6:L$410,2,FALSE),0)</f>
        <v>24.710000000000022</v>
      </c>
      <c r="D197" s="144"/>
      <c r="E197" s="106" t="str">
        <f t="shared" si="4"/>
        <v/>
      </c>
      <c r="F197" s="106"/>
      <c r="G197" s="145">
        <f t="shared" si="5"/>
        <v>24.710000000000022</v>
      </c>
      <c r="J197" s="106" t="s">
        <v>547</v>
      </c>
      <c r="K197" s="106" t="s">
        <v>548</v>
      </c>
      <c r="L197" s="107">
        <v>187.1379999999989</v>
      </c>
      <c r="Y197" s="37"/>
      <c r="AH197" s="8"/>
      <c r="AI197" s="14"/>
      <c r="AJ197" s="9"/>
      <c r="AK197" s="15"/>
      <c r="AM197" s="9"/>
    </row>
    <row r="198" spans="1:39">
      <c r="A198" s="106" t="s">
        <v>545</v>
      </c>
      <c r="B198" s="106" t="s">
        <v>546</v>
      </c>
      <c r="C198" s="143">
        <f>_xlfn.IFNA(VLOOKUP(B198,$K$6:L$410,2,FALSE),0)</f>
        <v>99.342000000000354</v>
      </c>
      <c r="D198" s="144"/>
      <c r="E198" s="106" t="str">
        <f t="shared" ref="E198:E261" si="6">IFERROR(VLOOKUP(B198, vocFTE, 3, FALSE), "")</f>
        <v/>
      </c>
      <c r="F198" s="106"/>
      <c r="G198" s="145">
        <f t="shared" si="5"/>
        <v>99.342000000000354</v>
      </c>
      <c r="J198" s="106" t="s">
        <v>549</v>
      </c>
      <c r="K198" s="106" t="s">
        <v>550</v>
      </c>
      <c r="L198" s="107">
        <v>158.01999999999916</v>
      </c>
      <c r="Y198" s="37"/>
      <c r="AH198" s="8"/>
      <c r="AI198" s="14"/>
      <c r="AJ198" s="9"/>
      <c r="AK198" s="15"/>
      <c r="AM198" s="9"/>
    </row>
    <row r="199" spans="1:39">
      <c r="A199" s="106" t="s">
        <v>547</v>
      </c>
      <c r="B199" s="106" t="s">
        <v>548</v>
      </c>
      <c r="C199" s="143">
        <f>_xlfn.IFNA(VLOOKUP(B199,$K$6:L$410,2,FALSE),0)</f>
        <v>187.1379999999989</v>
      </c>
      <c r="D199" s="144"/>
      <c r="E199" s="106" t="str">
        <f t="shared" si="6"/>
        <v/>
      </c>
      <c r="F199" s="106"/>
      <c r="G199" s="145">
        <f t="shared" ref="G199:G262" si="7">SUM(C199:F199)</f>
        <v>187.1379999999989</v>
      </c>
      <c r="J199" s="106" t="s">
        <v>553</v>
      </c>
      <c r="K199" s="106" t="s">
        <v>554</v>
      </c>
      <c r="L199" s="107">
        <v>547.82299999999907</v>
      </c>
      <c r="Y199" s="37"/>
      <c r="AH199" s="8"/>
      <c r="AI199" s="14"/>
      <c r="AJ199" s="9"/>
      <c r="AK199" s="15"/>
      <c r="AM199" s="9"/>
    </row>
    <row r="200" spans="1:39">
      <c r="A200" s="106" t="s">
        <v>549</v>
      </c>
      <c r="B200" s="106" t="s">
        <v>550</v>
      </c>
      <c r="C200" s="143">
        <f>_xlfn.IFNA(VLOOKUP(B200,$K$6:L$410,2,FALSE),0)</f>
        <v>158.01999999999916</v>
      </c>
      <c r="D200" s="144"/>
      <c r="E200" s="106" t="str">
        <f t="shared" si="6"/>
        <v/>
      </c>
      <c r="F200" s="106"/>
      <c r="G200" s="145">
        <f t="shared" si="7"/>
        <v>158.01999999999916</v>
      </c>
      <c r="J200" s="106" t="s">
        <v>555</v>
      </c>
      <c r="K200" s="106" t="s">
        <v>556</v>
      </c>
      <c r="L200" s="107">
        <v>261.2849999999986</v>
      </c>
      <c r="Y200" s="37"/>
      <c r="AH200" s="8"/>
      <c r="AI200" s="14"/>
      <c r="AJ200" s="9"/>
      <c r="AK200" s="15"/>
      <c r="AM200" s="9"/>
    </row>
    <row r="201" spans="1:39">
      <c r="A201" s="106" t="s">
        <v>553</v>
      </c>
      <c r="B201" s="106" t="s">
        <v>554</v>
      </c>
      <c r="C201" s="143">
        <f>_xlfn.IFNA(VLOOKUP(B201,$K$6:L$410,2,FALSE),0)</f>
        <v>547.82299999999907</v>
      </c>
      <c r="D201" s="144"/>
      <c r="E201" s="106" t="str">
        <f t="shared" si="6"/>
        <v/>
      </c>
      <c r="F201" s="106"/>
      <c r="G201" s="145">
        <f t="shared" si="7"/>
        <v>547.82299999999907</v>
      </c>
      <c r="J201" s="106" t="s">
        <v>557</v>
      </c>
      <c r="K201" s="106" t="s">
        <v>558</v>
      </c>
      <c r="L201" s="107">
        <v>38.68</v>
      </c>
      <c r="Y201" s="37"/>
      <c r="AH201" s="8"/>
      <c r="AI201" s="14"/>
      <c r="AJ201" s="9"/>
      <c r="AK201" s="15"/>
      <c r="AM201" s="9"/>
    </row>
    <row r="202" spans="1:39">
      <c r="A202" s="106" t="s">
        <v>555</v>
      </c>
      <c r="B202" s="106" t="s">
        <v>556</v>
      </c>
      <c r="C202" s="143">
        <f>_xlfn.IFNA(VLOOKUP(B202,$K$6:L$410,2,FALSE),0)</f>
        <v>261.2849999999986</v>
      </c>
      <c r="D202" s="144"/>
      <c r="E202" s="106" t="str">
        <f t="shared" si="6"/>
        <v/>
      </c>
      <c r="F202" s="106"/>
      <c r="G202" s="145">
        <f t="shared" si="7"/>
        <v>261.2849999999986</v>
      </c>
      <c r="J202" s="106" t="s">
        <v>559</v>
      </c>
      <c r="K202" s="106" t="s">
        <v>560</v>
      </c>
      <c r="L202" s="107">
        <v>61.180000000000064</v>
      </c>
      <c r="Y202" s="37"/>
      <c r="AH202" s="8"/>
      <c r="AI202" s="14"/>
      <c r="AJ202" s="9"/>
      <c r="AK202" s="15"/>
      <c r="AM202" s="9"/>
    </row>
    <row r="203" spans="1:39">
      <c r="A203" s="106" t="s">
        <v>557</v>
      </c>
      <c r="B203" s="106" t="s">
        <v>558</v>
      </c>
      <c r="C203" s="143">
        <f>_xlfn.IFNA(VLOOKUP(B203,$K$6:L$410,2,FALSE),0)</f>
        <v>38.68</v>
      </c>
      <c r="D203" s="144"/>
      <c r="E203" s="106" t="str">
        <f t="shared" si="6"/>
        <v/>
      </c>
      <c r="F203" s="106"/>
      <c r="G203" s="145">
        <f t="shared" si="7"/>
        <v>38.68</v>
      </c>
      <c r="J203" s="106" t="s">
        <v>565</v>
      </c>
      <c r="K203" s="106" t="s">
        <v>566</v>
      </c>
      <c r="L203" s="107">
        <v>18.143000000000001</v>
      </c>
      <c r="Y203" s="37"/>
      <c r="AH203" s="8"/>
      <c r="AI203" s="14"/>
      <c r="AJ203" s="9"/>
      <c r="AK203" s="15"/>
      <c r="AM203" s="9"/>
    </row>
    <row r="204" spans="1:39">
      <c r="A204" s="106" t="s">
        <v>559</v>
      </c>
      <c r="B204" s="106" t="s">
        <v>560</v>
      </c>
      <c r="C204" s="143">
        <f>_xlfn.IFNA(VLOOKUP(B204,$K$6:L$410,2,FALSE),0)</f>
        <v>61.180000000000064</v>
      </c>
      <c r="D204" s="144"/>
      <c r="E204" s="106" t="str">
        <f t="shared" si="6"/>
        <v/>
      </c>
      <c r="F204" s="106"/>
      <c r="G204" s="145">
        <f t="shared" si="7"/>
        <v>61.180000000000064</v>
      </c>
      <c r="J204" s="106" t="s">
        <v>567</v>
      </c>
      <c r="K204" s="106" t="s">
        <v>568</v>
      </c>
      <c r="L204" s="107">
        <v>128.4230000000006</v>
      </c>
      <c r="Y204" s="37"/>
      <c r="AH204" s="8"/>
      <c r="AI204" s="14"/>
      <c r="AJ204" s="9"/>
      <c r="AK204" s="15"/>
      <c r="AM204" s="9"/>
    </row>
    <row r="205" spans="1:39">
      <c r="A205" s="106" t="s">
        <v>565</v>
      </c>
      <c r="B205" s="106" t="s">
        <v>566</v>
      </c>
      <c r="C205" s="143">
        <f>_xlfn.IFNA(VLOOKUP(B205,$K$6:L$410,2,FALSE),0)</f>
        <v>18.143000000000001</v>
      </c>
      <c r="D205" s="144"/>
      <c r="E205" s="106" t="str">
        <f t="shared" si="6"/>
        <v/>
      </c>
      <c r="F205" s="106"/>
      <c r="G205" s="145">
        <f t="shared" si="7"/>
        <v>18.143000000000001</v>
      </c>
      <c r="J205" s="106" t="s">
        <v>573</v>
      </c>
      <c r="K205" s="106" t="s">
        <v>574</v>
      </c>
      <c r="L205" s="107">
        <v>134.46899999999997</v>
      </c>
      <c r="Y205" s="37"/>
      <c r="AH205" s="8"/>
      <c r="AI205" s="14"/>
      <c r="AJ205" s="9"/>
      <c r="AK205" s="15"/>
      <c r="AM205" s="9"/>
    </row>
    <row r="206" spans="1:39">
      <c r="A206" s="106" t="s">
        <v>567</v>
      </c>
      <c r="B206" s="106" t="s">
        <v>568</v>
      </c>
      <c r="C206" s="143">
        <f>_xlfn.IFNA(VLOOKUP(B206,$K$6:L$410,2,FALSE),0)</f>
        <v>128.4230000000006</v>
      </c>
      <c r="D206" s="144"/>
      <c r="E206" s="106" t="str">
        <f t="shared" si="6"/>
        <v/>
      </c>
      <c r="F206" s="106"/>
      <c r="G206" s="145">
        <f t="shared" si="7"/>
        <v>128.4230000000006</v>
      </c>
      <c r="J206" s="106" t="s">
        <v>577</v>
      </c>
      <c r="K206" s="106" t="s">
        <v>578</v>
      </c>
      <c r="L206" s="107">
        <v>275.96699999999885</v>
      </c>
      <c r="Y206" s="37"/>
      <c r="AH206" s="8"/>
      <c r="AI206" s="14"/>
      <c r="AJ206" s="9"/>
      <c r="AK206" s="15"/>
      <c r="AM206" s="9"/>
    </row>
    <row r="207" spans="1:39">
      <c r="A207" s="106" t="s">
        <v>573</v>
      </c>
      <c r="B207" s="106" t="s">
        <v>574</v>
      </c>
      <c r="C207" s="143">
        <f>_xlfn.IFNA(VLOOKUP(B207,$K$6:L$410,2,FALSE),0)</f>
        <v>134.46899999999997</v>
      </c>
      <c r="D207" s="144"/>
      <c r="E207" s="106" t="str">
        <f t="shared" si="6"/>
        <v/>
      </c>
      <c r="F207" s="106"/>
      <c r="G207" s="145">
        <f t="shared" si="7"/>
        <v>134.46899999999997</v>
      </c>
      <c r="J207" s="106" t="s">
        <v>579</v>
      </c>
      <c r="K207" s="106" t="s">
        <v>580</v>
      </c>
      <c r="L207" s="107">
        <v>9.3000000000000025</v>
      </c>
      <c r="Y207" s="37"/>
      <c r="AH207" s="8"/>
      <c r="AI207" s="14"/>
      <c r="AJ207" s="9"/>
      <c r="AK207" s="15"/>
      <c r="AM207" s="9"/>
    </row>
    <row r="208" spans="1:39">
      <c r="A208" s="106" t="s">
        <v>577</v>
      </c>
      <c r="B208" s="106" t="s">
        <v>578</v>
      </c>
      <c r="C208" s="143">
        <f>_xlfn.IFNA(VLOOKUP(B208,$K$6:L$410,2,FALSE),0)</f>
        <v>275.96699999999885</v>
      </c>
      <c r="D208" s="144"/>
      <c r="E208" s="106" t="str">
        <f t="shared" si="6"/>
        <v/>
      </c>
      <c r="F208" s="106"/>
      <c r="G208" s="145">
        <f t="shared" si="7"/>
        <v>275.96699999999885</v>
      </c>
      <c r="J208" s="106" t="s">
        <v>581</v>
      </c>
      <c r="K208" s="106" t="s">
        <v>582</v>
      </c>
      <c r="L208" s="107">
        <v>311.19699999999557</v>
      </c>
      <c r="Y208" s="37"/>
      <c r="AH208" s="8"/>
      <c r="AI208" s="14"/>
      <c r="AJ208" s="9"/>
      <c r="AK208" s="15"/>
      <c r="AM208" s="9"/>
    </row>
    <row r="209" spans="1:39">
      <c r="A209" s="106" t="s">
        <v>579</v>
      </c>
      <c r="B209" s="106" t="s">
        <v>580</v>
      </c>
      <c r="C209" s="143">
        <f>_xlfn.IFNA(VLOOKUP(B209,$K$6:L$410,2,FALSE),0)</f>
        <v>9.3000000000000025</v>
      </c>
      <c r="D209" s="144"/>
      <c r="E209" s="106" t="str">
        <f t="shared" si="6"/>
        <v/>
      </c>
      <c r="F209" s="106"/>
      <c r="G209" s="145">
        <f t="shared" si="7"/>
        <v>9.3000000000000025</v>
      </c>
      <c r="J209" s="106" t="s">
        <v>583</v>
      </c>
      <c r="K209" s="106" t="s">
        <v>584</v>
      </c>
      <c r="L209" s="107">
        <v>564.27000000000044</v>
      </c>
      <c r="Y209" s="37"/>
      <c r="AH209" s="8"/>
      <c r="AI209" s="14"/>
      <c r="AJ209" s="9"/>
      <c r="AK209" s="15"/>
      <c r="AM209" s="9"/>
    </row>
    <row r="210" spans="1:39">
      <c r="A210" s="106" t="s">
        <v>581</v>
      </c>
      <c r="B210" s="106" t="s">
        <v>582</v>
      </c>
      <c r="C210" s="143">
        <f>_xlfn.IFNA(VLOOKUP(B210,$K$6:L$410,2,FALSE),0)</f>
        <v>311.19699999999557</v>
      </c>
      <c r="D210" s="144"/>
      <c r="E210" s="106" t="str">
        <f t="shared" si="6"/>
        <v/>
      </c>
      <c r="F210" s="106"/>
      <c r="G210" s="145">
        <f t="shared" si="7"/>
        <v>311.19699999999557</v>
      </c>
      <c r="J210" s="106" t="s">
        <v>585</v>
      </c>
      <c r="K210" s="106" t="s">
        <v>586</v>
      </c>
      <c r="L210" s="107">
        <v>91.770000000000081</v>
      </c>
      <c r="Y210" s="37"/>
      <c r="AH210" s="8"/>
      <c r="AI210" s="14"/>
      <c r="AJ210" s="9"/>
      <c r="AK210" s="15"/>
      <c r="AM210" s="9"/>
    </row>
    <row r="211" spans="1:39">
      <c r="A211" s="106" t="s">
        <v>583</v>
      </c>
      <c r="B211" s="106" t="s">
        <v>584</v>
      </c>
      <c r="C211" s="143">
        <f>_xlfn.IFNA(VLOOKUP(B211,$K$6:L$410,2,FALSE),0)</f>
        <v>564.27000000000044</v>
      </c>
      <c r="D211" s="144"/>
      <c r="E211" s="106" t="str">
        <f t="shared" si="6"/>
        <v/>
      </c>
      <c r="F211" s="106"/>
      <c r="G211" s="145">
        <f t="shared" si="7"/>
        <v>564.27000000000044</v>
      </c>
      <c r="J211" s="106" t="s">
        <v>587</v>
      </c>
      <c r="K211" s="106" t="s">
        <v>588</v>
      </c>
      <c r="L211" s="107">
        <v>178.8839999999995</v>
      </c>
      <c r="Y211" s="37"/>
      <c r="AH211" s="8"/>
      <c r="AI211" s="14"/>
      <c r="AJ211" s="9"/>
      <c r="AK211" s="15"/>
      <c r="AM211" s="9"/>
    </row>
    <row r="212" spans="1:39">
      <c r="A212" s="106" t="s">
        <v>585</v>
      </c>
      <c r="B212" s="106" t="s">
        <v>586</v>
      </c>
      <c r="C212" s="143">
        <f>_xlfn.IFNA(VLOOKUP(B212,$K$6:L$410,2,FALSE),0)</f>
        <v>91.770000000000081</v>
      </c>
      <c r="D212" s="144"/>
      <c r="E212" s="106" t="str">
        <f t="shared" si="6"/>
        <v/>
      </c>
      <c r="F212" s="106"/>
      <c r="G212" s="145">
        <f t="shared" si="7"/>
        <v>91.770000000000081</v>
      </c>
      <c r="J212" s="106" t="s">
        <v>589</v>
      </c>
      <c r="K212" s="106" t="s">
        <v>590</v>
      </c>
      <c r="L212" s="107">
        <v>273.01899999999841</v>
      </c>
      <c r="Y212" s="37"/>
      <c r="AH212" s="8"/>
      <c r="AI212" s="14"/>
      <c r="AJ212" s="9"/>
      <c r="AK212" s="15"/>
      <c r="AM212" s="9"/>
    </row>
    <row r="213" spans="1:39">
      <c r="A213" s="106" t="s">
        <v>587</v>
      </c>
      <c r="B213" s="106" t="s">
        <v>588</v>
      </c>
      <c r="C213" s="143">
        <f>_xlfn.IFNA(VLOOKUP(B213,$K$6:L$410,2,FALSE),0)</f>
        <v>178.8839999999995</v>
      </c>
      <c r="D213" s="144"/>
      <c r="E213" s="106" t="str">
        <f t="shared" si="6"/>
        <v/>
      </c>
      <c r="F213" s="106"/>
      <c r="G213" s="145">
        <f t="shared" si="7"/>
        <v>178.8839999999995</v>
      </c>
      <c r="J213" s="106" t="s">
        <v>591</v>
      </c>
      <c r="K213" s="106" t="s">
        <v>592</v>
      </c>
      <c r="L213" s="107">
        <v>236.27099999999911</v>
      </c>
      <c r="Y213" s="37"/>
      <c r="AH213" s="8"/>
      <c r="AI213" s="14"/>
      <c r="AJ213" s="9"/>
      <c r="AK213" s="15"/>
      <c r="AM213" s="9"/>
    </row>
    <row r="214" spans="1:39">
      <c r="A214" s="106" t="s">
        <v>589</v>
      </c>
      <c r="B214" s="106" t="s">
        <v>590</v>
      </c>
      <c r="C214" s="143">
        <f>_xlfn.IFNA(VLOOKUP(B214,$K$6:L$410,2,FALSE),0)</f>
        <v>273.01899999999841</v>
      </c>
      <c r="D214" s="144"/>
      <c r="E214" s="106" t="str">
        <f t="shared" si="6"/>
        <v/>
      </c>
      <c r="F214" s="106"/>
      <c r="G214" s="145">
        <f t="shared" si="7"/>
        <v>273.01899999999841</v>
      </c>
      <c r="J214" s="106" t="s">
        <v>593</v>
      </c>
      <c r="K214" s="106" t="s">
        <v>594</v>
      </c>
      <c r="L214" s="107">
        <v>151.30900000000003</v>
      </c>
      <c r="Y214" s="37"/>
      <c r="AH214" s="8"/>
      <c r="AI214" s="14"/>
      <c r="AJ214" s="9"/>
      <c r="AK214" s="15"/>
      <c r="AM214" s="9"/>
    </row>
    <row r="215" spans="1:39">
      <c r="A215" s="106" t="s">
        <v>591</v>
      </c>
      <c r="B215" s="106" t="s">
        <v>592</v>
      </c>
      <c r="C215" s="143">
        <f>_xlfn.IFNA(VLOOKUP(B215,$K$6:L$410,2,FALSE),0)</f>
        <v>236.27099999999911</v>
      </c>
      <c r="D215" s="144"/>
      <c r="E215" s="106" t="str">
        <f t="shared" si="6"/>
        <v/>
      </c>
      <c r="F215" s="106"/>
      <c r="G215" s="145">
        <f t="shared" si="7"/>
        <v>236.27099999999911</v>
      </c>
      <c r="J215" s="106" t="s">
        <v>595</v>
      </c>
      <c r="K215" s="106" t="s">
        <v>596</v>
      </c>
      <c r="L215" s="107">
        <v>386.06399999999695</v>
      </c>
      <c r="Y215" s="37"/>
      <c r="AH215" s="8"/>
      <c r="AI215" s="14"/>
      <c r="AJ215" s="9"/>
      <c r="AK215" s="15"/>
      <c r="AM215" s="9"/>
    </row>
    <row r="216" spans="1:39">
      <c r="A216" s="106" t="s">
        <v>593</v>
      </c>
      <c r="B216" s="106" t="s">
        <v>594</v>
      </c>
      <c r="C216" s="143">
        <f>_xlfn.IFNA(VLOOKUP(B216,$K$6:L$410,2,FALSE),0)</f>
        <v>151.30900000000003</v>
      </c>
      <c r="D216" s="144"/>
      <c r="E216" s="106" t="str">
        <f t="shared" si="6"/>
        <v/>
      </c>
      <c r="F216" s="106"/>
      <c r="G216" s="145">
        <f t="shared" si="7"/>
        <v>151.30900000000003</v>
      </c>
      <c r="J216" s="106" t="s">
        <v>597</v>
      </c>
      <c r="K216" s="106" t="s">
        <v>598</v>
      </c>
      <c r="L216" s="107">
        <v>11.550000000000004</v>
      </c>
      <c r="Y216" s="37"/>
      <c r="AH216" s="8"/>
      <c r="AI216" s="14"/>
      <c r="AJ216" s="9"/>
      <c r="AK216" s="15"/>
      <c r="AM216" s="9"/>
    </row>
    <row r="217" spans="1:39">
      <c r="A217" s="106" t="s">
        <v>595</v>
      </c>
      <c r="B217" s="106" t="s">
        <v>596</v>
      </c>
      <c r="C217" s="143">
        <f>_xlfn.IFNA(VLOOKUP(B217,$K$6:L$410,2,FALSE),0)</f>
        <v>386.06399999999695</v>
      </c>
      <c r="D217" s="144"/>
      <c r="E217" s="106" t="str">
        <f t="shared" si="6"/>
        <v/>
      </c>
      <c r="F217" s="106"/>
      <c r="G217" s="145">
        <f t="shared" si="7"/>
        <v>386.06399999999695</v>
      </c>
      <c r="J217" s="106" t="s">
        <v>605</v>
      </c>
      <c r="K217" s="106" t="s">
        <v>606</v>
      </c>
      <c r="L217" s="107">
        <v>335.9319999999974</v>
      </c>
      <c r="Y217" s="37"/>
      <c r="AH217" s="8"/>
      <c r="AI217" s="14"/>
      <c r="AJ217" s="9"/>
      <c r="AK217" s="15"/>
      <c r="AM217" s="9"/>
    </row>
    <row r="218" spans="1:39">
      <c r="A218" s="106" t="s">
        <v>597</v>
      </c>
      <c r="B218" s="106" t="s">
        <v>598</v>
      </c>
      <c r="C218" s="143">
        <f>_xlfn.IFNA(VLOOKUP(B218,$K$6:L$410,2,FALSE),0)</f>
        <v>11.550000000000004</v>
      </c>
      <c r="D218" s="144"/>
      <c r="E218" s="106" t="str">
        <f t="shared" si="6"/>
        <v/>
      </c>
      <c r="F218" s="106"/>
      <c r="G218" s="145">
        <f t="shared" si="7"/>
        <v>11.550000000000004</v>
      </c>
      <c r="J218" s="106" t="s">
        <v>599</v>
      </c>
      <c r="K218" s="106" t="s">
        <v>600</v>
      </c>
      <c r="L218" s="107">
        <v>81.655000000000015</v>
      </c>
      <c r="Y218" s="37"/>
      <c r="AH218" s="8"/>
      <c r="AI218" s="14"/>
      <c r="AJ218" s="9"/>
      <c r="AK218" s="15"/>
      <c r="AM218" s="9"/>
    </row>
    <row r="219" spans="1:39">
      <c r="A219" s="106" t="s">
        <v>605</v>
      </c>
      <c r="B219" s="106" t="s">
        <v>606</v>
      </c>
      <c r="C219" s="143">
        <f>_xlfn.IFNA(VLOOKUP(B219,$K$6:L$410,2,FALSE),0)</f>
        <v>335.9319999999974</v>
      </c>
      <c r="D219" s="144"/>
      <c r="E219" s="106" t="str">
        <f t="shared" si="6"/>
        <v/>
      </c>
      <c r="F219" s="106"/>
      <c r="G219" s="145">
        <f t="shared" si="7"/>
        <v>335.9319999999974</v>
      </c>
      <c r="J219" s="106" t="s">
        <v>601</v>
      </c>
      <c r="K219" s="106" t="s">
        <v>602</v>
      </c>
      <c r="L219" s="107">
        <v>99.968000000000387</v>
      </c>
      <c r="Y219" s="37"/>
      <c r="AH219" s="8"/>
      <c r="AI219" s="14"/>
      <c r="AJ219" s="9"/>
      <c r="AK219" s="15"/>
      <c r="AM219" s="9"/>
    </row>
    <row r="220" spans="1:39">
      <c r="A220" s="106" t="s">
        <v>599</v>
      </c>
      <c r="B220" s="106" t="s">
        <v>600</v>
      </c>
      <c r="C220" s="143">
        <f>_xlfn.IFNA(VLOOKUP(B220,$K$6:L$410,2,FALSE),0)</f>
        <v>81.655000000000015</v>
      </c>
      <c r="D220" s="144"/>
      <c r="E220" s="106" t="str">
        <f t="shared" si="6"/>
        <v/>
      </c>
      <c r="F220" s="106"/>
      <c r="G220" s="145">
        <f t="shared" si="7"/>
        <v>81.655000000000015</v>
      </c>
      <c r="J220" s="106" t="s">
        <v>607</v>
      </c>
      <c r="K220" s="106" t="s">
        <v>608</v>
      </c>
      <c r="L220" s="107">
        <v>427.39499999999816</v>
      </c>
      <c r="Y220" s="37"/>
      <c r="AH220" s="8"/>
      <c r="AI220" s="14"/>
      <c r="AJ220" s="9"/>
      <c r="AK220" s="15"/>
      <c r="AM220" s="9"/>
    </row>
    <row r="221" spans="1:39">
      <c r="A221" s="106" t="s">
        <v>601</v>
      </c>
      <c r="B221" s="106" t="s">
        <v>602</v>
      </c>
      <c r="C221" s="143">
        <f>_xlfn.IFNA(VLOOKUP(B221,$K$6:L$410,2,FALSE),0)</f>
        <v>99.968000000000387</v>
      </c>
      <c r="D221" s="144"/>
      <c r="E221" s="106" t="str">
        <f t="shared" si="6"/>
        <v/>
      </c>
      <c r="F221" s="106"/>
      <c r="G221" s="145">
        <f t="shared" si="7"/>
        <v>99.968000000000387</v>
      </c>
      <c r="J221" s="106" t="s">
        <v>609</v>
      </c>
      <c r="K221" s="106" t="s">
        <v>610</v>
      </c>
      <c r="L221" s="107">
        <v>370.95999999999702</v>
      </c>
      <c r="Y221" s="37"/>
      <c r="AH221" s="8"/>
      <c r="AI221" s="14"/>
      <c r="AJ221" s="9"/>
      <c r="AK221" s="15"/>
      <c r="AM221" s="9"/>
    </row>
    <row r="222" spans="1:39">
      <c r="A222" s="106" t="s">
        <v>607</v>
      </c>
      <c r="B222" s="106" t="s">
        <v>608</v>
      </c>
      <c r="C222" s="143">
        <f>_xlfn.IFNA(VLOOKUP(B222,$K$6:L$410,2,FALSE),0)</f>
        <v>427.39499999999816</v>
      </c>
      <c r="D222" s="144"/>
      <c r="E222" s="106" t="str">
        <f t="shared" si="6"/>
        <v/>
      </c>
      <c r="F222" s="106"/>
      <c r="G222" s="145">
        <f t="shared" si="7"/>
        <v>427.39499999999816</v>
      </c>
      <c r="J222" s="106" t="s">
        <v>611</v>
      </c>
      <c r="K222" s="106" t="s">
        <v>612</v>
      </c>
      <c r="L222" s="107">
        <v>16.600000000000009</v>
      </c>
      <c r="Y222" s="37"/>
      <c r="AH222" s="8"/>
      <c r="AI222" s="14"/>
      <c r="AJ222" s="9"/>
      <c r="AK222" s="15"/>
      <c r="AM222" s="9"/>
    </row>
    <row r="223" spans="1:39">
      <c r="A223" s="106" t="s">
        <v>609</v>
      </c>
      <c r="B223" s="106" t="s">
        <v>610</v>
      </c>
      <c r="C223" s="143">
        <f>_xlfn.IFNA(VLOOKUP(B223,$K$6:L$410,2,FALSE),0)</f>
        <v>370.95999999999702</v>
      </c>
      <c r="D223" s="144"/>
      <c r="E223" s="106" t="str">
        <f t="shared" si="6"/>
        <v/>
      </c>
      <c r="F223" s="106"/>
      <c r="G223" s="145">
        <f t="shared" si="7"/>
        <v>370.95999999999702</v>
      </c>
      <c r="J223" s="106" t="s">
        <v>613</v>
      </c>
      <c r="K223" s="106" t="s">
        <v>614</v>
      </c>
      <c r="L223" s="107">
        <v>151.05300000000071</v>
      </c>
      <c r="Y223" s="37"/>
      <c r="AH223" s="8"/>
      <c r="AI223" s="14"/>
      <c r="AJ223" s="9"/>
      <c r="AK223" s="15"/>
      <c r="AM223" s="9"/>
    </row>
    <row r="224" spans="1:39">
      <c r="A224" s="106" t="s">
        <v>611</v>
      </c>
      <c r="B224" s="106" t="s">
        <v>612</v>
      </c>
      <c r="C224" s="143">
        <f>_xlfn.IFNA(VLOOKUP(B224,$K$6:L$410,2,FALSE),0)</f>
        <v>16.600000000000009</v>
      </c>
      <c r="D224" s="144"/>
      <c r="E224" s="106" t="str">
        <f t="shared" si="6"/>
        <v/>
      </c>
      <c r="F224" s="106"/>
      <c r="G224" s="145">
        <f t="shared" si="7"/>
        <v>16.600000000000009</v>
      </c>
      <c r="J224" s="106" t="s">
        <v>615</v>
      </c>
      <c r="K224" s="106" t="s">
        <v>616</v>
      </c>
      <c r="L224" s="107">
        <v>120.91200000000011</v>
      </c>
      <c r="Y224" s="37"/>
      <c r="AH224" s="8"/>
      <c r="AI224" s="14"/>
      <c r="AJ224" s="9"/>
      <c r="AK224" s="15"/>
      <c r="AM224" s="9"/>
    </row>
    <row r="225" spans="1:39">
      <c r="A225" s="106" t="s">
        <v>613</v>
      </c>
      <c r="B225" s="106" t="s">
        <v>614</v>
      </c>
      <c r="C225" s="143">
        <f>_xlfn.IFNA(VLOOKUP(B225,$K$6:L$410,2,FALSE),0)</f>
        <v>151.05300000000071</v>
      </c>
      <c r="D225" s="144"/>
      <c r="E225" s="106" t="str">
        <f t="shared" si="6"/>
        <v/>
      </c>
      <c r="F225" s="106"/>
      <c r="G225" s="145">
        <f t="shared" si="7"/>
        <v>151.05300000000071</v>
      </c>
      <c r="J225" s="106" t="s">
        <v>603</v>
      </c>
      <c r="K225" s="106" t="s">
        <v>604</v>
      </c>
      <c r="L225" s="107">
        <v>349.97399999999681</v>
      </c>
      <c r="Y225" s="37"/>
      <c r="AH225" s="8"/>
      <c r="AI225" s="14"/>
      <c r="AJ225" s="9"/>
      <c r="AK225" s="15"/>
      <c r="AM225" s="9"/>
    </row>
    <row r="226" spans="1:39">
      <c r="A226" s="106" t="s">
        <v>615</v>
      </c>
      <c r="B226" s="106" t="s">
        <v>616</v>
      </c>
      <c r="C226" s="143">
        <f>_xlfn.IFNA(VLOOKUP(B226,$K$6:L$410,2,FALSE),0)</f>
        <v>120.91200000000011</v>
      </c>
      <c r="D226" s="144"/>
      <c r="E226" s="106" t="str">
        <f t="shared" si="6"/>
        <v/>
      </c>
      <c r="F226" s="106"/>
      <c r="G226" s="145">
        <f t="shared" si="7"/>
        <v>120.91200000000011</v>
      </c>
      <c r="J226" s="106" t="s">
        <v>617</v>
      </c>
      <c r="K226" s="106" t="s">
        <v>618</v>
      </c>
      <c r="L226" s="107">
        <v>240.11699999999828</v>
      </c>
      <c r="Y226" s="37"/>
      <c r="AH226" s="8"/>
      <c r="AI226" s="14"/>
      <c r="AJ226" s="9"/>
      <c r="AK226" s="15"/>
      <c r="AM226" s="9"/>
    </row>
    <row r="227" spans="1:39">
      <c r="A227" s="106" t="s">
        <v>603</v>
      </c>
      <c r="B227" s="106" t="s">
        <v>604</v>
      </c>
      <c r="C227" s="143">
        <f>_xlfn.IFNA(VLOOKUP(B227,$K$6:L$410,2,FALSE),0)</f>
        <v>349.97399999999681</v>
      </c>
      <c r="D227" s="144"/>
      <c r="E227" s="106" t="str">
        <f t="shared" si="6"/>
        <v/>
      </c>
      <c r="F227" s="106"/>
      <c r="G227" s="145">
        <f t="shared" si="7"/>
        <v>349.97399999999681</v>
      </c>
      <c r="J227" s="106" t="s">
        <v>619</v>
      </c>
      <c r="K227" s="106" t="s">
        <v>620</v>
      </c>
      <c r="L227" s="107">
        <v>454.33699999999686</v>
      </c>
      <c r="Y227" s="37"/>
      <c r="AH227" s="8"/>
      <c r="AI227" s="14"/>
      <c r="AJ227" s="9"/>
      <c r="AK227" s="15"/>
      <c r="AM227" s="9"/>
    </row>
    <row r="228" spans="1:39">
      <c r="A228" s="106" t="s">
        <v>617</v>
      </c>
      <c r="B228" s="106" t="s">
        <v>618</v>
      </c>
      <c r="C228" s="143">
        <f>_xlfn.IFNA(VLOOKUP(B228,$K$6:L$410,2,FALSE),0)</f>
        <v>240.11699999999828</v>
      </c>
      <c r="D228" s="144"/>
      <c r="E228" s="106" t="str">
        <f t="shared" si="6"/>
        <v/>
      </c>
      <c r="F228" s="106"/>
      <c r="G228" s="145">
        <f t="shared" si="7"/>
        <v>240.11699999999828</v>
      </c>
      <c r="J228" s="106" t="s">
        <v>621</v>
      </c>
      <c r="K228" s="106" t="s">
        <v>622</v>
      </c>
      <c r="L228" s="107">
        <v>14.490000000000009</v>
      </c>
      <c r="Y228" s="37"/>
      <c r="AH228" s="8"/>
      <c r="AI228" s="14"/>
      <c r="AJ228" s="9"/>
      <c r="AK228" s="15"/>
      <c r="AM228" s="9"/>
    </row>
    <row r="229" spans="1:39">
      <c r="A229" s="106" t="s">
        <v>619</v>
      </c>
      <c r="B229" s="106" t="s">
        <v>620</v>
      </c>
      <c r="C229" s="143">
        <f>_xlfn.IFNA(VLOOKUP(B229,$K$6:L$410,2,FALSE),0)</f>
        <v>454.33699999999686</v>
      </c>
      <c r="D229" s="144"/>
      <c r="E229" s="106" t="str">
        <f t="shared" si="6"/>
        <v/>
      </c>
      <c r="F229" s="106"/>
      <c r="G229" s="145">
        <f t="shared" si="7"/>
        <v>454.33699999999686</v>
      </c>
      <c r="J229" s="106" t="s">
        <v>627</v>
      </c>
      <c r="K229" s="106" t="s">
        <v>628</v>
      </c>
      <c r="L229" s="107">
        <v>15.650000000000004</v>
      </c>
      <c r="Y229" s="37"/>
      <c r="AH229" s="8"/>
      <c r="AI229" s="14"/>
      <c r="AJ229" s="9"/>
      <c r="AK229" s="15"/>
      <c r="AM229" s="9"/>
    </row>
    <row r="230" spans="1:39">
      <c r="A230" s="106" t="s">
        <v>621</v>
      </c>
      <c r="B230" s="106" t="s">
        <v>622</v>
      </c>
      <c r="C230" s="143">
        <f>_xlfn.IFNA(VLOOKUP(B230,$K$6:L$410,2,FALSE),0)</f>
        <v>14.490000000000009</v>
      </c>
      <c r="D230" s="144"/>
      <c r="E230" s="106" t="str">
        <f t="shared" si="6"/>
        <v/>
      </c>
      <c r="F230" s="106"/>
      <c r="G230" s="145">
        <f t="shared" si="7"/>
        <v>14.490000000000009</v>
      </c>
      <c r="J230" s="106" t="s">
        <v>631</v>
      </c>
      <c r="K230" s="106" t="s">
        <v>632</v>
      </c>
      <c r="L230" s="107">
        <v>279.584999999996</v>
      </c>
      <c r="Y230" s="37"/>
      <c r="AH230" s="8"/>
      <c r="AI230" s="14"/>
      <c r="AJ230" s="9"/>
      <c r="AK230" s="15"/>
      <c r="AM230" s="9"/>
    </row>
    <row r="231" spans="1:39">
      <c r="A231" s="106" t="s">
        <v>627</v>
      </c>
      <c r="B231" s="106" t="s">
        <v>628</v>
      </c>
      <c r="C231" s="143">
        <f>_xlfn.IFNA(VLOOKUP(B231,$K$6:L$410,2,FALSE),0)</f>
        <v>15.650000000000004</v>
      </c>
      <c r="D231" s="144"/>
      <c r="E231" s="106" t="str">
        <f t="shared" si="6"/>
        <v/>
      </c>
      <c r="F231" s="106"/>
      <c r="G231" s="145">
        <f t="shared" si="7"/>
        <v>15.650000000000004</v>
      </c>
      <c r="J231" s="106" t="s">
        <v>633</v>
      </c>
      <c r="K231" s="106" t="s">
        <v>634</v>
      </c>
      <c r="L231" s="107">
        <v>96.875000000000057</v>
      </c>
      <c r="Y231" s="37"/>
      <c r="AH231" s="8"/>
      <c r="AI231" s="14"/>
      <c r="AJ231" s="9"/>
      <c r="AK231" s="15"/>
      <c r="AM231" s="9"/>
    </row>
    <row r="232" spans="1:39">
      <c r="A232" s="106" t="s">
        <v>631</v>
      </c>
      <c r="B232" s="106" t="s">
        <v>632</v>
      </c>
      <c r="C232" s="143">
        <f>_xlfn.IFNA(VLOOKUP(B232,$K$6:L$410,2,FALSE),0)</f>
        <v>279.584999999996</v>
      </c>
      <c r="D232" s="144"/>
      <c r="E232" s="106" t="str">
        <f t="shared" si="6"/>
        <v/>
      </c>
      <c r="F232" s="106"/>
      <c r="G232" s="145">
        <f t="shared" si="7"/>
        <v>279.584999999996</v>
      </c>
      <c r="J232" s="106" t="s">
        <v>635</v>
      </c>
      <c r="K232" s="106" t="s">
        <v>636</v>
      </c>
      <c r="L232" s="107">
        <v>353.60399999999993</v>
      </c>
      <c r="Y232" s="37"/>
      <c r="AH232" s="8"/>
      <c r="AI232" s="14"/>
      <c r="AJ232" s="9"/>
      <c r="AK232" s="15"/>
      <c r="AM232" s="9"/>
    </row>
    <row r="233" spans="1:39">
      <c r="A233" s="106" t="s">
        <v>633</v>
      </c>
      <c r="B233" s="106" t="s">
        <v>634</v>
      </c>
      <c r="C233" s="143">
        <f>_xlfn.IFNA(VLOOKUP(B233,$K$6:L$410,2,FALSE),0)</f>
        <v>96.875000000000057</v>
      </c>
      <c r="D233" s="144"/>
      <c r="E233" s="106" t="str">
        <f t="shared" si="6"/>
        <v/>
      </c>
      <c r="F233" s="106"/>
      <c r="G233" s="145">
        <f t="shared" si="7"/>
        <v>96.875000000000057</v>
      </c>
      <c r="J233" s="106" t="s">
        <v>637</v>
      </c>
      <c r="K233" s="106" t="s">
        <v>638</v>
      </c>
      <c r="L233" s="107">
        <v>156.55599999999936</v>
      </c>
      <c r="Y233" s="37"/>
      <c r="AH233" s="8"/>
      <c r="AI233" s="14"/>
      <c r="AJ233" s="9"/>
      <c r="AK233" s="15"/>
      <c r="AM233" s="9"/>
    </row>
    <row r="234" spans="1:39">
      <c r="A234" s="106" t="s">
        <v>635</v>
      </c>
      <c r="B234" s="106" t="s">
        <v>636</v>
      </c>
      <c r="C234" s="143">
        <f>_xlfn.IFNA(VLOOKUP(B234,$K$6:L$410,2,FALSE),0)</f>
        <v>353.60399999999993</v>
      </c>
      <c r="D234" s="144"/>
      <c r="E234" s="106" t="str">
        <f t="shared" si="6"/>
        <v/>
      </c>
      <c r="F234" s="106"/>
      <c r="G234" s="145">
        <f t="shared" si="7"/>
        <v>353.60399999999993</v>
      </c>
      <c r="J234" s="106" t="s">
        <v>639</v>
      </c>
      <c r="K234" s="106" t="s">
        <v>640</v>
      </c>
      <c r="L234" s="107">
        <v>381.37099999999555</v>
      </c>
      <c r="Y234" s="37"/>
      <c r="AH234" s="8"/>
      <c r="AI234" s="14"/>
      <c r="AJ234" s="9"/>
      <c r="AK234" s="15"/>
      <c r="AM234" s="9"/>
    </row>
    <row r="235" spans="1:39">
      <c r="A235" s="106" t="s">
        <v>637</v>
      </c>
      <c r="B235" s="106" t="s">
        <v>638</v>
      </c>
      <c r="C235" s="143">
        <f>_xlfn.IFNA(VLOOKUP(B235,$K$6:L$410,2,FALSE),0)</f>
        <v>156.55599999999936</v>
      </c>
      <c r="D235" s="144"/>
      <c r="E235" s="106" t="str">
        <f t="shared" si="6"/>
        <v/>
      </c>
      <c r="F235" s="106"/>
      <c r="G235" s="145">
        <f t="shared" si="7"/>
        <v>156.55599999999936</v>
      </c>
      <c r="J235" s="106" t="s">
        <v>641</v>
      </c>
      <c r="K235" s="106" t="s">
        <v>642</v>
      </c>
      <c r="L235" s="107">
        <v>1753.422999999988</v>
      </c>
      <c r="Y235" s="37"/>
      <c r="AH235" s="8"/>
      <c r="AI235" s="14"/>
      <c r="AJ235" s="9"/>
      <c r="AK235" s="15"/>
      <c r="AM235" s="9"/>
    </row>
    <row r="236" spans="1:39">
      <c r="A236" s="106" t="s">
        <v>639</v>
      </c>
      <c r="B236" s="106" t="s">
        <v>640</v>
      </c>
      <c r="C236" s="143">
        <f>_xlfn.IFNA(VLOOKUP(B236,$K$6:L$410,2,FALSE),0)</f>
        <v>381.37099999999555</v>
      </c>
      <c r="D236" s="144"/>
      <c r="E236" s="106" t="str">
        <f t="shared" si="6"/>
        <v/>
      </c>
      <c r="F236" s="106"/>
      <c r="G236" s="145">
        <f t="shared" si="7"/>
        <v>381.37099999999555</v>
      </c>
      <c r="J236" s="106" t="s">
        <v>643</v>
      </c>
      <c r="K236" s="106" t="s">
        <v>644</v>
      </c>
      <c r="L236" s="107">
        <v>9.2000000000000011</v>
      </c>
      <c r="Y236" s="37"/>
      <c r="AH236" s="8"/>
      <c r="AI236" s="14"/>
      <c r="AJ236" s="9"/>
      <c r="AK236" s="15"/>
      <c r="AM236" s="9"/>
    </row>
    <row r="237" spans="1:39">
      <c r="A237" s="106" t="s">
        <v>641</v>
      </c>
      <c r="B237" s="106" t="s">
        <v>642</v>
      </c>
      <c r="C237" s="143">
        <f>_xlfn.IFNA(VLOOKUP(B237,$K$6:L$410,2,FALSE),0)</f>
        <v>1753.422999999988</v>
      </c>
      <c r="D237" s="144"/>
      <c r="E237" s="106" t="str">
        <f t="shared" si="6"/>
        <v/>
      </c>
      <c r="F237" s="106"/>
      <c r="G237" s="145">
        <f t="shared" si="7"/>
        <v>1753.422999999988</v>
      </c>
      <c r="J237" s="106" t="s">
        <v>645</v>
      </c>
      <c r="K237" s="106" t="s">
        <v>646</v>
      </c>
      <c r="L237" s="107">
        <v>78.046000000000106</v>
      </c>
      <c r="Y237" s="37"/>
      <c r="AH237" s="8"/>
      <c r="AI237" s="14"/>
      <c r="AJ237" s="9"/>
      <c r="AK237" s="15"/>
      <c r="AM237" s="9"/>
    </row>
    <row r="238" spans="1:39">
      <c r="A238" s="106" t="s">
        <v>643</v>
      </c>
      <c r="B238" s="106" t="s">
        <v>644</v>
      </c>
      <c r="C238" s="143">
        <f>_xlfn.IFNA(VLOOKUP(B238,$K$6:L$410,2,FALSE),0)</f>
        <v>9.2000000000000011</v>
      </c>
      <c r="D238" s="144"/>
      <c r="E238" s="106" t="str">
        <f t="shared" si="6"/>
        <v/>
      </c>
      <c r="F238" s="106"/>
      <c r="G238" s="145">
        <f t="shared" si="7"/>
        <v>9.2000000000000011</v>
      </c>
      <c r="J238" s="106" t="s">
        <v>401</v>
      </c>
      <c r="K238" s="106" t="s">
        <v>402</v>
      </c>
      <c r="L238" s="107">
        <v>59.000000000000242</v>
      </c>
      <c r="Y238" s="37"/>
      <c r="AH238" s="8"/>
      <c r="AI238" s="14"/>
      <c r="AJ238" s="9"/>
      <c r="AK238" s="15"/>
      <c r="AM238" s="9"/>
    </row>
    <row r="239" spans="1:39">
      <c r="A239" s="106" t="s">
        <v>645</v>
      </c>
      <c r="B239" s="106" t="s">
        <v>646</v>
      </c>
      <c r="C239" s="143">
        <f>_xlfn.IFNA(VLOOKUP(B239,$K$6:L$410,2,FALSE),0)</f>
        <v>78.046000000000106</v>
      </c>
      <c r="D239" s="144"/>
      <c r="E239" s="106" t="str">
        <f t="shared" si="6"/>
        <v/>
      </c>
      <c r="F239" s="106"/>
      <c r="G239" s="145">
        <f t="shared" si="7"/>
        <v>78.046000000000106</v>
      </c>
      <c r="J239" s="106" t="s">
        <v>1083</v>
      </c>
      <c r="K239" s="106" t="s">
        <v>1084</v>
      </c>
      <c r="L239" s="107">
        <v>19</v>
      </c>
      <c r="Y239" s="37"/>
      <c r="AH239" s="8"/>
      <c r="AI239" s="14"/>
      <c r="AJ239" s="9"/>
      <c r="AK239" s="15"/>
      <c r="AM239" s="9"/>
    </row>
    <row r="240" spans="1:39">
      <c r="A240" s="106" t="s">
        <v>401</v>
      </c>
      <c r="B240" s="106" t="s">
        <v>402</v>
      </c>
      <c r="C240" s="143">
        <f>_xlfn.IFNA(VLOOKUP(B240,$K$6:L$410,2,FALSE),0)</f>
        <v>59.000000000000242</v>
      </c>
      <c r="D240" s="144"/>
      <c r="E240" s="106" t="str">
        <f t="shared" si="6"/>
        <v/>
      </c>
      <c r="F240" s="106"/>
      <c r="G240" s="145">
        <f t="shared" si="7"/>
        <v>59.000000000000242</v>
      </c>
      <c r="J240" s="106" t="s">
        <v>1042</v>
      </c>
      <c r="K240" s="106" t="s">
        <v>1043</v>
      </c>
      <c r="L240" s="107">
        <v>77.995999999999881</v>
      </c>
      <c r="Y240" s="37"/>
      <c r="AH240" s="8"/>
      <c r="AI240" s="14"/>
      <c r="AJ240" s="9"/>
      <c r="AK240" s="15"/>
      <c r="AM240" s="9"/>
    </row>
    <row r="241" spans="1:39">
      <c r="A241" s="106" t="s">
        <v>4</v>
      </c>
      <c r="B241" s="106" t="s">
        <v>5</v>
      </c>
      <c r="C241" s="143">
        <f>_xlfn.IFNA(VLOOKUP(B241,$K$6:L$410,2,FALSE),0)</f>
        <v>394.38299999999822</v>
      </c>
      <c r="D241" s="144"/>
      <c r="E241" s="106" t="str">
        <f t="shared" si="6"/>
        <v/>
      </c>
      <c r="F241" s="106"/>
      <c r="G241" s="145">
        <f t="shared" si="7"/>
        <v>394.38299999999822</v>
      </c>
      <c r="J241" s="106" t="s">
        <v>1086</v>
      </c>
      <c r="K241" s="106" t="s">
        <v>1087</v>
      </c>
      <c r="L241" s="107">
        <v>125.57099999999981</v>
      </c>
      <c r="Y241" s="37"/>
      <c r="AH241" s="8"/>
      <c r="AI241" s="14"/>
      <c r="AJ241" s="9"/>
      <c r="AK241" s="15"/>
      <c r="AM241" s="9"/>
    </row>
    <row r="242" spans="1:39">
      <c r="A242" s="106" t="s">
        <v>1188</v>
      </c>
      <c r="B242" s="106" t="s">
        <v>8</v>
      </c>
      <c r="C242" s="143">
        <f>_xlfn.IFNA(VLOOKUP(B242,$K$6:L$410,2,FALSE),0)</f>
        <v>93.413000000000096</v>
      </c>
      <c r="D242" s="144"/>
      <c r="E242" s="106" t="str">
        <f t="shared" si="6"/>
        <v/>
      </c>
      <c r="F242" s="106"/>
      <c r="G242" s="145">
        <f t="shared" si="7"/>
        <v>93.413000000000096</v>
      </c>
      <c r="J242" s="106" t="s">
        <v>1060</v>
      </c>
      <c r="K242" s="106" t="s">
        <v>1061</v>
      </c>
      <c r="L242" s="107">
        <v>47.499000000000017</v>
      </c>
      <c r="Y242" s="37"/>
      <c r="AH242" s="8"/>
      <c r="AI242" s="14"/>
      <c r="AJ242" s="9"/>
      <c r="AK242" s="15"/>
      <c r="AM242" s="9"/>
    </row>
    <row r="243" spans="1:39">
      <c r="A243" s="106" t="s">
        <v>15</v>
      </c>
      <c r="B243" s="106" t="s">
        <v>16</v>
      </c>
      <c r="C243" s="143">
        <f>_xlfn.IFNA(VLOOKUP(B243,$K$6:L$410,2,FALSE),0)</f>
        <v>122.35700000000007</v>
      </c>
      <c r="D243" s="144"/>
      <c r="E243" s="106" t="str">
        <f t="shared" si="6"/>
        <v/>
      </c>
      <c r="F243" s="106"/>
      <c r="G243" s="145">
        <f t="shared" si="7"/>
        <v>122.35700000000007</v>
      </c>
      <c r="J243" s="106" t="s">
        <v>1038</v>
      </c>
      <c r="K243" s="106" t="s">
        <v>1039</v>
      </c>
      <c r="L243" s="107">
        <v>50.489000000000019</v>
      </c>
      <c r="Y243" s="37"/>
      <c r="AH243" s="8"/>
      <c r="AI243" s="14"/>
      <c r="AJ243" s="9"/>
      <c r="AK243" s="15"/>
      <c r="AM243" s="9"/>
    </row>
    <row r="244" spans="1:39">
      <c r="A244" s="106" t="s">
        <v>21</v>
      </c>
      <c r="B244" s="106" t="s">
        <v>22</v>
      </c>
      <c r="C244" s="143">
        <f>_xlfn.IFNA(VLOOKUP(B244,$K$6:L$410,2,FALSE),0)</f>
        <v>162.20699999999962</v>
      </c>
      <c r="D244" s="144"/>
      <c r="E244" s="106" t="str">
        <f t="shared" si="6"/>
        <v/>
      </c>
      <c r="F244" s="106"/>
      <c r="G244" s="145">
        <f t="shared" si="7"/>
        <v>162.20699999999962</v>
      </c>
      <c r="J244" s="106" t="s">
        <v>1088</v>
      </c>
      <c r="K244" s="106" t="s">
        <v>1089</v>
      </c>
      <c r="L244" s="107">
        <v>17.689999999999991</v>
      </c>
      <c r="Y244" s="37"/>
      <c r="AH244" s="8"/>
      <c r="AI244" s="14"/>
      <c r="AJ244" s="9"/>
      <c r="AK244" s="15"/>
      <c r="AM244" s="9"/>
    </row>
    <row r="245" spans="1:39">
      <c r="A245" s="106" t="s">
        <v>27</v>
      </c>
      <c r="B245" s="106" t="s">
        <v>28</v>
      </c>
      <c r="C245" s="143">
        <f>_xlfn.IFNA(VLOOKUP(B245,$K$6:L$410,2,FALSE),0)</f>
        <v>116.19700000000051</v>
      </c>
      <c r="D245" s="144"/>
      <c r="E245" s="106" t="str">
        <f t="shared" si="6"/>
        <v/>
      </c>
      <c r="F245" s="106"/>
      <c r="G245" s="145">
        <f t="shared" si="7"/>
        <v>116.19700000000051</v>
      </c>
      <c r="J245" s="106" t="s">
        <v>1054</v>
      </c>
      <c r="K245" s="106" t="s">
        <v>1055</v>
      </c>
      <c r="L245" s="107">
        <v>39.143999999999991</v>
      </c>
      <c r="Y245" s="37"/>
      <c r="AH245" s="8"/>
      <c r="AI245" s="14"/>
      <c r="AJ245" s="9"/>
      <c r="AK245" s="15"/>
      <c r="AM245" s="9"/>
    </row>
    <row r="246" spans="1:39">
      <c r="A246" s="106" t="s">
        <v>35</v>
      </c>
      <c r="B246" s="106" t="s">
        <v>36</v>
      </c>
      <c r="C246" s="143">
        <f>_xlfn.IFNA(VLOOKUP(B246,$K$6:L$410,2,FALSE),0)</f>
        <v>123.02300000000022</v>
      </c>
      <c r="D246" s="144"/>
      <c r="E246" s="106" t="str">
        <f t="shared" si="6"/>
        <v/>
      </c>
      <c r="F246" s="106"/>
      <c r="G246" s="145">
        <f t="shared" si="7"/>
        <v>123.02300000000022</v>
      </c>
      <c r="J246" s="106" t="s">
        <v>1062</v>
      </c>
      <c r="K246" s="106" t="s">
        <v>1063</v>
      </c>
      <c r="L246" s="107">
        <v>64.790999999999997</v>
      </c>
      <c r="Y246" s="37"/>
      <c r="AH246" s="8"/>
      <c r="AI246" s="14"/>
      <c r="AJ246" s="9"/>
      <c r="AK246" s="15"/>
      <c r="AM246" s="9"/>
    </row>
    <row r="247" spans="1:39">
      <c r="A247" s="106" t="s">
        <v>49</v>
      </c>
      <c r="B247" s="106" t="s">
        <v>50</v>
      </c>
      <c r="C247" s="143">
        <f>_xlfn.IFNA(VLOOKUP(B247,$K$6:L$410,2,FALSE),0)</f>
        <v>117.54300000000029</v>
      </c>
      <c r="D247" s="144"/>
      <c r="E247" s="106" t="str">
        <f t="shared" si="6"/>
        <v/>
      </c>
      <c r="F247" s="106"/>
      <c r="G247" s="145">
        <f t="shared" si="7"/>
        <v>117.54300000000029</v>
      </c>
      <c r="J247" s="106" t="s">
        <v>1066</v>
      </c>
      <c r="K247" s="106" t="s">
        <v>1067</v>
      </c>
      <c r="L247" s="107">
        <v>30.857000000000017</v>
      </c>
      <c r="Y247" s="37"/>
      <c r="AH247" s="8"/>
      <c r="AI247" s="14"/>
      <c r="AJ247" s="9"/>
      <c r="AK247" s="15"/>
      <c r="AM247" s="9"/>
    </row>
    <row r="248" spans="1:39">
      <c r="A248" s="106" t="s">
        <v>53</v>
      </c>
      <c r="B248" s="106" t="s">
        <v>54</v>
      </c>
      <c r="C248" s="143">
        <f>_xlfn.IFNA(VLOOKUP(B248,$K$6:L$410,2,FALSE),0)</f>
        <v>91.456999999999994</v>
      </c>
      <c r="D248" s="144"/>
      <c r="E248" s="106" t="str">
        <f t="shared" si="6"/>
        <v/>
      </c>
      <c r="F248" s="106"/>
      <c r="G248" s="145">
        <f t="shared" si="7"/>
        <v>91.456999999999994</v>
      </c>
      <c r="J248" s="106" t="s">
        <v>1257</v>
      </c>
      <c r="K248" s="106" t="s">
        <v>1072</v>
      </c>
      <c r="L248" s="107">
        <v>31.649000000000001</v>
      </c>
      <c r="Y248" s="37"/>
      <c r="AH248" s="8"/>
      <c r="AI248" s="14"/>
      <c r="AJ248" s="9"/>
      <c r="AK248" s="15"/>
      <c r="AM248" s="9"/>
    </row>
    <row r="249" spans="1:39">
      <c r="A249" s="106" t="s">
        <v>61</v>
      </c>
      <c r="B249" s="106" t="s">
        <v>62</v>
      </c>
      <c r="C249" s="143">
        <f>_xlfn.IFNA(VLOOKUP(B249,$K$6:L$410,2,FALSE),0)</f>
        <v>118.75500000000039</v>
      </c>
      <c r="D249" s="144"/>
      <c r="E249" s="106" t="str">
        <f t="shared" si="6"/>
        <v/>
      </c>
      <c r="F249" s="106"/>
      <c r="G249" s="145">
        <f t="shared" si="7"/>
        <v>118.75500000000039</v>
      </c>
      <c r="J249" s="106" t="s">
        <v>1101</v>
      </c>
      <c r="K249" s="106" t="s">
        <v>1102</v>
      </c>
      <c r="L249" s="107">
        <v>15.899999999999995</v>
      </c>
      <c r="Y249" s="37"/>
      <c r="AH249" s="8"/>
      <c r="AI249" s="14"/>
      <c r="AJ249" s="9"/>
      <c r="AK249" s="15"/>
      <c r="AM249" s="9"/>
    </row>
    <row r="250" spans="1:39">
      <c r="A250" s="106" t="s">
        <v>77</v>
      </c>
      <c r="B250" s="106" t="s">
        <v>78</v>
      </c>
      <c r="C250" s="143">
        <f>_xlfn.IFNA(VLOOKUP(B250,$K$6:L$410,2,FALSE),0)</f>
        <v>344.38800000000037</v>
      </c>
      <c r="D250" s="144"/>
      <c r="E250" s="106" t="str">
        <f t="shared" si="6"/>
        <v/>
      </c>
      <c r="F250" s="106"/>
      <c r="G250" s="145">
        <f t="shared" si="7"/>
        <v>344.38800000000037</v>
      </c>
      <c r="J250" s="106" t="s">
        <v>1050</v>
      </c>
      <c r="K250" s="106" t="s">
        <v>1051</v>
      </c>
      <c r="L250" s="107">
        <v>20.000000000000004</v>
      </c>
      <c r="Y250" s="37"/>
      <c r="AH250" s="8"/>
      <c r="AI250" s="14"/>
      <c r="AJ250" s="9"/>
      <c r="AK250" s="15"/>
      <c r="AM250" s="9"/>
    </row>
    <row r="251" spans="1:39">
      <c r="A251" s="106" t="s">
        <v>109</v>
      </c>
      <c r="B251" s="106" t="s">
        <v>110</v>
      </c>
      <c r="C251" s="143">
        <f>_xlfn.IFNA(VLOOKUP(B251,$K$6:L$410,2,FALSE),0)</f>
        <v>16.79999999999999</v>
      </c>
      <c r="D251" s="144"/>
      <c r="E251" s="106" t="str">
        <f t="shared" si="6"/>
        <v/>
      </c>
      <c r="F251" s="106"/>
      <c r="G251" s="145">
        <f t="shared" si="7"/>
        <v>16.79999999999999</v>
      </c>
      <c r="J251" s="106" t="s">
        <v>1058</v>
      </c>
      <c r="K251" s="106" t="s">
        <v>1059</v>
      </c>
      <c r="L251" s="107">
        <v>27.077999999999978</v>
      </c>
      <c r="Y251" s="37"/>
      <c r="AH251" s="8"/>
      <c r="AI251" s="14"/>
      <c r="AJ251" s="9"/>
      <c r="AK251" s="15"/>
      <c r="AM251" s="9"/>
    </row>
    <row r="252" spans="1:39">
      <c r="A252" s="106" t="s">
        <v>103</v>
      </c>
      <c r="B252" s="106" t="s">
        <v>104</v>
      </c>
      <c r="C252" s="143">
        <f>_xlfn.IFNA(VLOOKUP(B252,$K$6:L$410,2,FALSE),0)</f>
        <v>119.80000000000065</v>
      </c>
      <c r="D252" s="144"/>
      <c r="E252" s="106" t="str">
        <f t="shared" si="6"/>
        <v/>
      </c>
      <c r="F252" s="106"/>
      <c r="G252" s="145">
        <f t="shared" si="7"/>
        <v>119.80000000000065</v>
      </c>
      <c r="J252" s="106" t="s">
        <v>1068</v>
      </c>
      <c r="K252" s="106" t="s">
        <v>1069</v>
      </c>
      <c r="L252" s="107">
        <v>174.83999999999986</v>
      </c>
      <c r="Y252" s="37"/>
      <c r="AH252" s="8"/>
      <c r="AI252" s="14"/>
      <c r="AJ252" s="9"/>
      <c r="AK252" s="15"/>
      <c r="AM252" s="9"/>
    </row>
    <row r="253" spans="1:39">
      <c r="A253" s="106" t="s">
        <v>121</v>
      </c>
      <c r="B253" s="106" t="s">
        <v>122</v>
      </c>
      <c r="C253" s="143">
        <f>_xlfn.IFNA(VLOOKUP(B253,$K$6:L$410,2,FALSE),0)</f>
        <v>108.56299999999995</v>
      </c>
      <c r="D253" s="144"/>
      <c r="E253" s="106" t="str">
        <f t="shared" si="6"/>
        <v/>
      </c>
      <c r="F253" s="106"/>
      <c r="G253" s="145">
        <f t="shared" si="7"/>
        <v>108.56299999999995</v>
      </c>
      <c r="J253" s="106" t="s">
        <v>1114</v>
      </c>
      <c r="K253" s="106" t="s">
        <v>1115</v>
      </c>
      <c r="L253" s="107">
        <v>114.61400000000005</v>
      </c>
      <c r="Y253" s="37"/>
      <c r="AH253" s="8"/>
      <c r="AI253" s="14"/>
      <c r="AJ253" s="9"/>
      <c r="AK253" s="15"/>
      <c r="AM253" s="9"/>
    </row>
    <row r="254" spans="1:39">
      <c r="A254" s="106" t="s">
        <v>133</v>
      </c>
      <c r="B254" s="106" t="s">
        <v>134</v>
      </c>
      <c r="C254" s="143">
        <f>_xlfn.IFNA(VLOOKUP(B254,$K$6:L$410,2,FALSE),0)</f>
        <v>291.65899999999806</v>
      </c>
      <c r="D254" s="144"/>
      <c r="E254" s="106" t="str">
        <f t="shared" si="6"/>
        <v/>
      </c>
      <c r="F254" s="106"/>
      <c r="G254" s="145">
        <f t="shared" si="7"/>
        <v>291.65899999999806</v>
      </c>
      <c r="J254" s="106" t="s">
        <v>1040</v>
      </c>
      <c r="K254" s="106" t="s">
        <v>1041</v>
      </c>
      <c r="L254" s="107">
        <v>80.556999999999988</v>
      </c>
      <c r="Y254" s="37"/>
      <c r="AH254" s="8"/>
      <c r="AI254" s="14"/>
      <c r="AJ254" s="9"/>
      <c r="AK254" s="15"/>
      <c r="AM254" s="9"/>
    </row>
    <row r="255" spans="1:39">
      <c r="A255" s="106" t="s">
        <v>135</v>
      </c>
      <c r="B255" s="106" t="s">
        <v>136</v>
      </c>
      <c r="C255" s="143">
        <f>_xlfn.IFNA(VLOOKUP(B255,$K$6:L$410,2,FALSE),0)</f>
        <v>222.56399999999783</v>
      </c>
      <c r="D255" s="144"/>
      <c r="E255" s="106" t="str">
        <f t="shared" si="6"/>
        <v/>
      </c>
      <c r="F255" s="106"/>
      <c r="G255" s="145">
        <f t="shared" si="7"/>
        <v>222.56399999999783</v>
      </c>
      <c r="J255" s="106" t="s">
        <v>1070</v>
      </c>
      <c r="K255" s="106" t="s">
        <v>1071</v>
      </c>
      <c r="L255" s="107">
        <v>21.772999999999978</v>
      </c>
      <c r="Y255" s="37"/>
      <c r="AH255" s="8"/>
      <c r="AI255" s="14"/>
      <c r="AJ255" s="9"/>
      <c r="AK255" s="15"/>
      <c r="AM255" s="9"/>
    </row>
    <row r="256" spans="1:39">
      <c r="A256" s="106" t="s">
        <v>141</v>
      </c>
      <c r="B256" s="106" t="s">
        <v>142</v>
      </c>
      <c r="C256" s="143">
        <f>_xlfn.IFNA(VLOOKUP(B256,$K$6:L$410,2,FALSE),0)</f>
        <v>103.38700000000033</v>
      </c>
      <c r="D256" s="144"/>
      <c r="E256" s="106" t="str">
        <f t="shared" si="6"/>
        <v/>
      </c>
      <c r="F256" s="106"/>
      <c r="G256" s="145">
        <f t="shared" si="7"/>
        <v>103.38700000000033</v>
      </c>
      <c r="J256" s="106" t="s">
        <v>1110</v>
      </c>
      <c r="K256" s="106" t="s">
        <v>1111</v>
      </c>
      <c r="L256" s="107">
        <v>70.48099999999998</v>
      </c>
      <c r="Y256" s="37"/>
      <c r="AH256" s="8"/>
      <c r="AI256" s="14"/>
      <c r="AJ256" s="9"/>
      <c r="AK256" s="15"/>
      <c r="AM256" s="9"/>
    </row>
    <row r="257" spans="1:39">
      <c r="A257" s="106" t="s">
        <v>145</v>
      </c>
      <c r="B257" s="106" t="s">
        <v>146</v>
      </c>
      <c r="C257" s="143">
        <f>_xlfn.IFNA(VLOOKUP(B257,$K$6:L$410,2,FALSE),0)</f>
        <v>269.66199999999975</v>
      </c>
      <c r="D257" s="144"/>
      <c r="E257" s="106" t="str">
        <f t="shared" si="6"/>
        <v/>
      </c>
      <c r="F257" s="106"/>
      <c r="G257" s="145">
        <f t="shared" si="7"/>
        <v>269.66199999999975</v>
      </c>
      <c r="J257" s="106" t="s">
        <v>1078</v>
      </c>
      <c r="K257" s="106" t="s">
        <v>1079</v>
      </c>
      <c r="L257" s="107">
        <v>30.425999999999991</v>
      </c>
      <c r="Y257" s="37"/>
      <c r="AH257" s="8"/>
      <c r="AI257" s="14"/>
      <c r="AJ257" s="9"/>
      <c r="AK257" s="15"/>
      <c r="AM257" s="9"/>
    </row>
    <row r="258" spans="1:39">
      <c r="A258" s="106" t="s">
        <v>371</v>
      </c>
      <c r="B258" s="106" t="s">
        <v>372</v>
      </c>
      <c r="C258" s="143">
        <f>_xlfn.IFNA(VLOOKUP(B258,$K$6:L$410,2,FALSE),0)</f>
        <v>131.48700000000025</v>
      </c>
      <c r="D258" s="144"/>
      <c r="E258" s="106" t="str">
        <f t="shared" si="6"/>
        <v/>
      </c>
      <c r="F258" s="106"/>
      <c r="G258" s="145">
        <f t="shared" si="7"/>
        <v>131.48700000000025</v>
      </c>
      <c r="J258" s="106" t="s">
        <v>1213</v>
      </c>
      <c r="K258" s="106" t="s">
        <v>1073</v>
      </c>
      <c r="L258" s="107">
        <v>26.427</v>
      </c>
      <c r="Y258" s="37"/>
      <c r="AH258" s="8"/>
      <c r="AI258" s="14"/>
      <c r="AJ258" s="9"/>
      <c r="AK258" s="15"/>
      <c r="AM258" s="9"/>
    </row>
    <row r="259" spans="1:39">
      <c r="A259" s="106" t="s">
        <v>173</v>
      </c>
      <c r="B259" s="106" t="s">
        <v>174</v>
      </c>
      <c r="C259" s="143">
        <f>_xlfn.IFNA(VLOOKUP(B259,$K$6:L$410,2,FALSE),0)</f>
        <v>14.200000000000022</v>
      </c>
      <c r="D259" s="144"/>
      <c r="E259" s="106" t="str">
        <f t="shared" si="6"/>
        <v/>
      </c>
      <c r="F259" s="106"/>
      <c r="G259" s="145">
        <f t="shared" si="7"/>
        <v>14.200000000000022</v>
      </c>
      <c r="J259" s="106" t="s">
        <v>1074</v>
      </c>
      <c r="K259" s="106" t="s">
        <v>1075</v>
      </c>
      <c r="L259" s="107">
        <v>46.8</v>
      </c>
      <c r="Y259" s="37"/>
      <c r="AH259" s="8"/>
      <c r="AI259" s="14"/>
      <c r="AJ259" s="9"/>
      <c r="AK259" s="15"/>
      <c r="AM259" s="9"/>
    </row>
    <row r="260" spans="1:39">
      <c r="A260" s="106" t="s">
        <v>187</v>
      </c>
      <c r="B260" s="106" t="s">
        <v>188</v>
      </c>
      <c r="C260" s="143">
        <f>_xlfn.IFNA(VLOOKUP(B260,$K$6:L$410,2,FALSE),0)</f>
        <v>212.4949999999981</v>
      </c>
      <c r="D260" s="144"/>
      <c r="E260" s="106" t="str">
        <f t="shared" si="6"/>
        <v/>
      </c>
      <c r="F260" s="106"/>
      <c r="G260" s="145">
        <f t="shared" si="7"/>
        <v>212.4949999999981</v>
      </c>
      <c r="J260" s="106" t="s">
        <v>1081</v>
      </c>
      <c r="K260" s="106" t="s">
        <v>1082</v>
      </c>
      <c r="L260" s="107">
        <v>28.505000000000052</v>
      </c>
      <c r="Y260" s="37"/>
      <c r="AH260" s="8"/>
      <c r="AI260" s="14"/>
      <c r="AJ260" s="9"/>
      <c r="AK260" s="15"/>
      <c r="AM260" s="9"/>
    </row>
    <row r="261" spans="1:39">
      <c r="A261" s="106" t="s">
        <v>189</v>
      </c>
      <c r="B261" s="106" t="s">
        <v>190</v>
      </c>
      <c r="C261" s="143">
        <f>_xlfn.IFNA(VLOOKUP(B261,$K$6:L$410,2,FALSE),0)</f>
        <v>56.544000000000189</v>
      </c>
      <c r="D261" s="144"/>
      <c r="E261" s="106" t="str">
        <f t="shared" si="6"/>
        <v/>
      </c>
      <c r="F261" s="106"/>
      <c r="G261" s="145">
        <f t="shared" si="7"/>
        <v>56.544000000000189</v>
      </c>
      <c r="J261" s="106" t="s">
        <v>1258</v>
      </c>
      <c r="K261" s="106" t="s">
        <v>1080</v>
      </c>
      <c r="L261" s="107">
        <v>122.87499999999993</v>
      </c>
      <c r="Y261" s="37"/>
      <c r="AH261" s="8"/>
      <c r="AI261" s="14"/>
      <c r="AJ261" s="9"/>
      <c r="AK261" s="15"/>
      <c r="AM261" s="9"/>
    </row>
    <row r="262" spans="1:39">
      <c r="A262" s="106" t="s">
        <v>193</v>
      </c>
      <c r="B262" s="106" t="s">
        <v>194</v>
      </c>
      <c r="C262" s="143">
        <f>_xlfn.IFNA(VLOOKUP(B262,$K$6:L$410,2,FALSE),0)</f>
        <v>78.51700000000011</v>
      </c>
      <c r="D262" s="144"/>
      <c r="E262" s="106" t="str">
        <f t="shared" ref="E262:E325" si="8">IFERROR(VLOOKUP(B262, vocFTE, 3, FALSE), "")</f>
        <v/>
      </c>
      <c r="F262" s="106"/>
      <c r="G262" s="145">
        <f t="shared" si="7"/>
        <v>78.51700000000011</v>
      </c>
      <c r="J262" s="106" t="s">
        <v>1216</v>
      </c>
      <c r="K262" s="106" t="s">
        <v>1160</v>
      </c>
      <c r="L262" s="107">
        <v>90.620000000000331</v>
      </c>
      <c r="Y262" s="37"/>
      <c r="AH262" s="8"/>
      <c r="AI262" s="14"/>
      <c r="AJ262" s="9"/>
      <c r="AK262" s="15"/>
      <c r="AM262" s="9"/>
    </row>
    <row r="263" spans="1:39">
      <c r="A263" s="106" t="s">
        <v>217</v>
      </c>
      <c r="B263" s="106" t="s">
        <v>218</v>
      </c>
      <c r="C263" s="143">
        <f>_xlfn.IFNA(VLOOKUP(B263,$K$6:L$410,2,FALSE),0)</f>
        <v>182.10200000000023</v>
      </c>
      <c r="D263" s="144"/>
      <c r="E263" s="106" t="str">
        <f t="shared" si="8"/>
        <v/>
      </c>
      <c r="F263" s="106"/>
      <c r="G263" s="145">
        <f t="shared" ref="G263:G326" si="9">SUM(C263:F263)</f>
        <v>182.10200000000023</v>
      </c>
      <c r="J263" s="106" t="s">
        <v>1134</v>
      </c>
      <c r="K263" s="106" t="s">
        <v>1135</v>
      </c>
      <c r="L263" s="107">
        <v>72.904000000000011</v>
      </c>
      <c r="Y263" s="37"/>
      <c r="AH263" s="8"/>
      <c r="AI263" s="14"/>
      <c r="AJ263" s="9"/>
      <c r="AK263" s="15"/>
      <c r="AM263" s="9"/>
    </row>
    <row r="264" spans="1:39">
      <c r="A264" s="106" t="s">
        <v>197</v>
      </c>
      <c r="B264" s="106" t="s">
        <v>198</v>
      </c>
      <c r="C264" s="143">
        <f>_xlfn.IFNA(VLOOKUP(B264,$K$6:L$410,2,FALSE),0)</f>
        <v>88.071000000000339</v>
      </c>
      <c r="D264" s="144"/>
      <c r="E264" s="106" t="str">
        <f t="shared" si="8"/>
        <v/>
      </c>
      <c r="F264" s="106"/>
      <c r="G264" s="145">
        <f t="shared" si="9"/>
        <v>88.071000000000339</v>
      </c>
      <c r="J264" s="106" t="s">
        <v>1036</v>
      </c>
      <c r="K264" s="106" t="s">
        <v>1037</v>
      </c>
      <c r="L264" s="107">
        <v>118.35500000000025</v>
      </c>
      <c r="Y264" s="37"/>
      <c r="AH264" s="8"/>
      <c r="AI264" s="14"/>
      <c r="AJ264" s="9"/>
      <c r="AK264" s="15"/>
      <c r="AM264" s="9"/>
    </row>
    <row r="265" spans="1:39">
      <c r="A265" s="106" t="s">
        <v>223</v>
      </c>
      <c r="B265" s="106" t="s">
        <v>224</v>
      </c>
      <c r="C265" s="143">
        <f>_xlfn.IFNA(VLOOKUP(B265,$K$6:L$410,2,FALSE),0)</f>
        <v>151.80600000000001</v>
      </c>
      <c r="D265" s="144"/>
      <c r="E265" s="106" t="str">
        <f t="shared" si="8"/>
        <v/>
      </c>
      <c r="F265" s="106"/>
      <c r="G265" s="145">
        <f t="shared" si="9"/>
        <v>151.80600000000001</v>
      </c>
      <c r="J265" s="106" t="s">
        <v>1090</v>
      </c>
      <c r="K265" s="106" t="s">
        <v>1091</v>
      </c>
      <c r="L265" s="107">
        <v>112.43600000000069</v>
      </c>
      <c r="Y265" s="37"/>
      <c r="AH265" s="8"/>
      <c r="AI265" s="14"/>
      <c r="AJ265" s="9"/>
      <c r="AK265" s="15"/>
      <c r="AM265" s="9"/>
    </row>
    <row r="266" spans="1:39">
      <c r="A266" s="106" t="s">
        <v>225</v>
      </c>
      <c r="B266" s="106" t="s">
        <v>226</v>
      </c>
      <c r="C266" s="143">
        <f>_xlfn.IFNA(VLOOKUP(B266,$K$6:L$410,2,FALSE),0)</f>
        <v>211.23799999999983</v>
      </c>
      <c r="D266" s="144"/>
      <c r="E266" s="106" t="str">
        <f t="shared" si="8"/>
        <v/>
      </c>
      <c r="F266" s="106"/>
      <c r="G266" s="145">
        <f t="shared" si="9"/>
        <v>211.23799999999983</v>
      </c>
      <c r="J266" s="106" t="s">
        <v>1052</v>
      </c>
      <c r="K266" s="106" t="s">
        <v>1053</v>
      </c>
      <c r="L266" s="107">
        <v>55.307999999999993</v>
      </c>
      <c r="Y266" s="37"/>
      <c r="AH266" s="8"/>
      <c r="AI266" s="14"/>
      <c r="AJ266" s="9"/>
      <c r="AK266" s="15"/>
      <c r="AM266" s="9"/>
    </row>
    <row r="267" spans="1:39">
      <c r="A267" s="106" t="s">
        <v>227</v>
      </c>
      <c r="B267" s="106" t="s">
        <v>228</v>
      </c>
      <c r="C267" s="143">
        <f>_xlfn.IFNA(VLOOKUP(B267,$K$6:L$410,2,FALSE),0)</f>
        <v>73.471000000000075</v>
      </c>
      <c r="D267" s="144"/>
      <c r="E267" s="106" t="str">
        <f t="shared" si="8"/>
        <v/>
      </c>
      <c r="F267" s="106"/>
      <c r="G267" s="145">
        <f t="shared" si="9"/>
        <v>73.471000000000075</v>
      </c>
      <c r="J267" s="106" t="s">
        <v>1056</v>
      </c>
      <c r="K267" s="106" t="s">
        <v>1057</v>
      </c>
      <c r="L267" s="107">
        <v>74.430000000000007</v>
      </c>
      <c r="Y267" s="37"/>
      <c r="AH267" s="8"/>
      <c r="AI267" s="14"/>
      <c r="AJ267" s="9"/>
      <c r="AK267" s="15"/>
      <c r="AM267" s="9"/>
    </row>
    <row r="268" spans="1:39">
      <c r="A268" s="106" t="s">
        <v>239</v>
      </c>
      <c r="B268" s="106" t="s">
        <v>240</v>
      </c>
      <c r="C268" s="143">
        <f>_xlfn.IFNA(VLOOKUP(B268,$K$6:L$410,2,FALSE),0)</f>
        <v>8.7249999999999961</v>
      </c>
      <c r="D268" s="144"/>
      <c r="E268" s="106" t="str">
        <f t="shared" si="8"/>
        <v/>
      </c>
      <c r="F268" s="106"/>
      <c r="G268" s="145">
        <f t="shared" si="9"/>
        <v>8.7249999999999961</v>
      </c>
      <c r="J268" s="106" t="s">
        <v>1105</v>
      </c>
      <c r="K268" s="106" t="s">
        <v>1106</v>
      </c>
      <c r="L268" s="107">
        <v>21.074999999999996</v>
      </c>
      <c r="Y268" s="37"/>
      <c r="AH268" s="8"/>
      <c r="AI268" s="14"/>
      <c r="AJ268" s="9"/>
      <c r="AK268" s="15"/>
      <c r="AM268" s="9"/>
    </row>
    <row r="269" spans="1:39">
      <c r="A269" s="106" t="s">
        <v>261</v>
      </c>
      <c r="B269" s="106" t="s">
        <v>262</v>
      </c>
      <c r="C269" s="143">
        <f>_xlfn.IFNA(VLOOKUP(B269,$K$6:L$410,2,FALSE),0)</f>
        <v>125.13700000000027</v>
      </c>
      <c r="D269" s="144"/>
      <c r="E269" s="106" t="str">
        <f t="shared" si="8"/>
        <v/>
      </c>
      <c r="F269" s="106"/>
      <c r="G269" s="145">
        <f t="shared" si="9"/>
        <v>125.13700000000027</v>
      </c>
      <c r="J269" s="106" t="s">
        <v>1259</v>
      </c>
      <c r="K269" s="106" t="s">
        <v>1085</v>
      </c>
      <c r="L269" s="107">
        <v>36.791999999999973</v>
      </c>
      <c r="Y269" s="37"/>
      <c r="AH269" s="8"/>
      <c r="AI269" s="14"/>
      <c r="AJ269" s="9"/>
      <c r="AK269" s="15"/>
      <c r="AM269" s="9"/>
    </row>
    <row r="270" spans="1:39">
      <c r="A270" s="106" t="s">
        <v>283</v>
      </c>
      <c r="B270" s="106" t="s">
        <v>284</v>
      </c>
      <c r="C270" s="143">
        <f>_xlfn.IFNA(VLOOKUP(B270,$K$6:L$410,2,FALSE),0)</f>
        <v>129.57000000000011</v>
      </c>
      <c r="D270" s="144"/>
      <c r="E270" s="106" t="str">
        <f t="shared" si="8"/>
        <v/>
      </c>
      <c r="F270" s="106"/>
      <c r="G270" s="145">
        <f t="shared" si="9"/>
        <v>129.57000000000011</v>
      </c>
      <c r="J270" s="106" t="s">
        <v>1107</v>
      </c>
      <c r="K270" s="106" t="s">
        <v>1108</v>
      </c>
      <c r="L270" s="107">
        <v>38.999999999999972</v>
      </c>
      <c r="Y270" s="37"/>
      <c r="AH270" s="8"/>
      <c r="AI270" s="14"/>
      <c r="AJ270" s="9"/>
      <c r="AK270" s="15"/>
      <c r="AM270" s="9"/>
    </row>
    <row r="271" spans="1:39">
      <c r="A271" s="106" t="s">
        <v>301</v>
      </c>
      <c r="B271" s="106" t="s">
        <v>302</v>
      </c>
      <c r="C271" s="143">
        <f>_xlfn.IFNA(VLOOKUP(B271,$K$6:L$410,2,FALSE),0)</f>
        <v>128.29900000000001</v>
      </c>
      <c r="D271" s="144"/>
      <c r="E271" s="106" t="str">
        <f t="shared" si="8"/>
        <v/>
      </c>
      <c r="F271" s="106"/>
      <c r="G271" s="145">
        <f t="shared" si="9"/>
        <v>128.29900000000001</v>
      </c>
      <c r="J271" s="106" t="s">
        <v>1116</v>
      </c>
      <c r="K271" s="106" t="s">
        <v>1117</v>
      </c>
      <c r="L271" s="107">
        <v>51.875000000000142</v>
      </c>
      <c r="Y271" s="37"/>
      <c r="AH271" s="8"/>
      <c r="AI271" s="14"/>
      <c r="AJ271" s="9"/>
      <c r="AK271" s="15"/>
      <c r="AM271" s="9"/>
    </row>
    <row r="272" spans="1:39">
      <c r="A272" s="106" t="s">
        <v>313</v>
      </c>
      <c r="B272" s="106" t="s">
        <v>314</v>
      </c>
      <c r="C272" s="143">
        <f>_xlfn.IFNA(VLOOKUP(B272,$K$6:L$410,2,FALSE),0)</f>
        <v>82.068000000000254</v>
      </c>
      <c r="D272" s="144"/>
      <c r="E272" s="106" t="str">
        <f t="shared" si="8"/>
        <v/>
      </c>
      <c r="F272" s="106"/>
      <c r="G272" s="145">
        <f t="shared" si="9"/>
        <v>82.068000000000254</v>
      </c>
      <c r="J272" s="106" t="s">
        <v>1103</v>
      </c>
      <c r="K272" s="106" t="s">
        <v>1104</v>
      </c>
      <c r="L272" s="107">
        <v>25.130999999999982</v>
      </c>
      <c r="Y272" s="37"/>
      <c r="AH272" s="8"/>
      <c r="AI272" s="14"/>
      <c r="AJ272" s="9"/>
      <c r="AK272" s="15"/>
      <c r="AM272" s="9"/>
    </row>
    <row r="273" spans="1:39">
      <c r="A273" s="106" t="s">
        <v>315</v>
      </c>
      <c r="B273" s="106" t="s">
        <v>316</v>
      </c>
      <c r="C273" s="143">
        <f>_xlfn.IFNA(VLOOKUP(B273,$K$6:L$410,2,FALSE),0)</f>
        <v>133.12200000000058</v>
      </c>
      <c r="D273" s="144"/>
      <c r="E273" s="106" t="str">
        <f t="shared" si="8"/>
        <v/>
      </c>
      <c r="F273" s="106"/>
      <c r="G273" s="145">
        <f t="shared" si="9"/>
        <v>133.12200000000058</v>
      </c>
      <c r="J273" s="106" t="s">
        <v>1119</v>
      </c>
      <c r="K273" s="106" t="s">
        <v>1120</v>
      </c>
      <c r="L273" s="107">
        <v>52.263000000000034</v>
      </c>
      <c r="Y273" s="37"/>
      <c r="AH273" s="8"/>
      <c r="AI273" s="14"/>
      <c r="AJ273" s="9"/>
      <c r="AK273" s="15"/>
      <c r="AM273" s="9"/>
    </row>
    <row r="274" spans="1:39">
      <c r="A274" s="106" t="s">
        <v>331</v>
      </c>
      <c r="B274" s="106" t="s">
        <v>332</v>
      </c>
      <c r="C274" s="143">
        <f>_xlfn.IFNA(VLOOKUP(B274,$K$6:L$410,2,FALSE),0)</f>
        <v>160.80999999999906</v>
      </c>
      <c r="D274" s="144"/>
      <c r="E274" s="106" t="str">
        <f t="shared" si="8"/>
        <v/>
      </c>
      <c r="F274" s="106"/>
      <c r="G274" s="145">
        <f t="shared" si="9"/>
        <v>160.80999999999906</v>
      </c>
      <c r="J274" s="106" t="s">
        <v>1121</v>
      </c>
      <c r="K274" s="106" t="s">
        <v>1122</v>
      </c>
      <c r="L274" s="107">
        <v>6.5079999999999965</v>
      </c>
      <c r="Y274" s="37"/>
      <c r="AH274" s="8"/>
      <c r="AI274" s="14"/>
      <c r="AJ274" s="9"/>
      <c r="AK274" s="15"/>
      <c r="AM274" s="9"/>
    </row>
    <row r="275" spans="1:39">
      <c r="A275" s="106" t="s">
        <v>351</v>
      </c>
      <c r="B275" s="106" t="s">
        <v>352</v>
      </c>
      <c r="C275" s="143">
        <f>_xlfn.IFNA(VLOOKUP(B275,$K$6:L$410,2,FALSE),0)</f>
        <v>172.07899999999984</v>
      </c>
      <c r="D275" s="144"/>
      <c r="E275" s="106" t="str">
        <f t="shared" si="8"/>
        <v/>
      </c>
      <c r="F275" s="106"/>
      <c r="G275" s="145">
        <f t="shared" si="9"/>
        <v>172.07899999999984</v>
      </c>
      <c r="J275" s="106" t="s">
        <v>1112</v>
      </c>
      <c r="K275" s="106" t="s">
        <v>1113</v>
      </c>
      <c r="L275" s="107">
        <v>41.889000000000003</v>
      </c>
      <c r="Y275" s="37"/>
      <c r="AH275" s="8"/>
      <c r="AI275" s="14"/>
      <c r="AJ275" s="9"/>
      <c r="AK275" s="15"/>
      <c r="AM275" s="9"/>
    </row>
    <row r="276" spans="1:39">
      <c r="A276" s="106" t="s">
        <v>357</v>
      </c>
      <c r="B276" s="106" t="s">
        <v>358</v>
      </c>
      <c r="C276" s="143">
        <f>_xlfn.IFNA(VLOOKUP(B276,$K$6:L$410,2,FALSE),0)</f>
        <v>116.51600000000036</v>
      </c>
      <c r="D276" s="144"/>
      <c r="E276" s="106" t="str">
        <f t="shared" si="8"/>
        <v/>
      </c>
      <c r="F276" s="106"/>
      <c r="G276" s="145">
        <f t="shared" si="9"/>
        <v>116.51600000000036</v>
      </c>
      <c r="J276" s="106" t="s">
        <v>1128</v>
      </c>
      <c r="K276" s="106" t="s">
        <v>1129</v>
      </c>
      <c r="L276" s="107">
        <v>22.000000000000014</v>
      </c>
      <c r="Y276" s="37"/>
      <c r="AH276" s="8"/>
      <c r="AI276" s="14"/>
      <c r="AJ276" s="9"/>
      <c r="AK276" s="15"/>
      <c r="AM276" s="9"/>
    </row>
    <row r="277" spans="1:39">
      <c r="A277" s="106" t="s">
        <v>349</v>
      </c>
      <c r="B277" s="106" t="s">
        <v>350</v>
      </c>
      <c r="C277" s="143">
        <f>_xlfn.IFNA(VLOOKUP(B277,$K$6:L$410,2,FALSE),0)</f>
        <v>72.151000000000138</v>
      </c>
      <c r="D277" s="144"/>
      <c r="E277" s="106" t="str">
        <f t="shared" si="8"/>
        <v/>
      </c>
      <c r="F277" s="106"/>
      <c r="G277" s="145">
        <f t="shared" si="9"/>
        <v>72.151000000000138</v>
      </c>
      <c r="J277" s="106" t="s">
        <v>1260</v>
      </c>
      <c r="K277" s="106" t="s">
        <v>1130</v>
      </c>
      <c r="L277" s="107">
        <v>20.500999999999987</v>
      </c>
      <c r="Y277" s="37"/>
      <c r="AH277" s="8"/>
      <c r="AI277" s="14"/>
      <c r="AJ277" s="9"/>
      <c r="AK277" s="15"/>
      <c r="AM277" s="9"/>
    </row>
    <row r="278" spans="1:39">
      <c r="A278" s="106" t="s">
        <v>363</v>
      </c>
      <c r="B278" s="106" t="s">
        <v>364</v>
      </c>
      <c r="C278" s="143">
        <f>_xlfn.IFNA(VLOOKUP(B278,$K$6:L$410,2,FALSE),0)</f>
        <v>103.69900000000078</v>
      </c>
      <c r="D278" s="144"/>
      <c r="E278" s="106" t="str">
        <f t="shared" si="8"/>
        <v/>
      </c>
      <c r="F278" s="106"/>
      <c r="G278" s="145">
        <f t="shared" si="9"/>
        <v>103.69900000000078</v>
      </c>
      <c r="J278" s="106" t="s">
        <v>1124</v>
      </c>
      <c r="K278" s="106" t="s">
        <v>1125</v>
      </c>
      <c r="L278" s="107">
        <v>6.0000000000000009</v>
      </c>
      <c r="Y278" s="37"/>
      <c r="AH278" s="8"/>
      <c r="AI278" s="14"/>
      <c r="AJ278" s="9"/>
      <c r="AK278" s="15"/>
      <c r="AM278" s="9"/>
    </row>
    <row r="279" spans="1:39">
      <c r="A279" s="106" t="s">
        <v>365</v>
      </c>
      <c r="B279" s="106" t="s">
        <v>366</v>
      </c>
      <c r="C279" s="143">
        <f>_xlfn.IFNA(VLOOKUP(B279,$K$6:L$410,2,FALSE),0)</f>
        <v>262.9740000000001</v>
      </c>
      <c r="D279" s="144"/>
      <c r="E279" s="106" t="str">
        <f t="shared" si="8"/>
        <v/>
      </c>
      <c r="F279" s="106"/>
      <c r="G279" s="145">
        <f t="shared" si="9"/>
        <v>262.9740000000001</v>
      </c>
      <c r="J279" s="106" t="s">
        <v>1261</v>
      </c>
      <c r="K279" s="106" t="s">
        <v>1123</v>
      </c>
      <c r="L279" s="107">
        <v>123.90000000000003</v>
      </c>
      <c r="Y279" s="37"/>
      <c r="AH279" s="8"/>
      <c r="AI279" s="14"/>
      <c r="AJ279" s="9"/>
      <c r="AK279" s="15"/>
      <c r="AM279" s="9"/>
    </row>
    <row r="280" spans="1:39">
      <c r="A280" s="106" t="s">
        <v>377</v>
      </c>
      <c r="B280" s="106" t="s">
        <v>378</v>
      </c>
      <c r="C280" s="143">
        <f>_xlfn.IFNA(VLOOKUP(B280,$K$6:L$410,2,FALSE),0)</f>
        <v>14.504</v>
      </c>
      <c r="D280" s="144"/>
      <c r="E280" s="106" t="str">
        <f t="shared" si="8"/>
        <v/>
      </c>
      <c r="F280" s="106"/>
      <c r="G280" s="145">
        <f t="shared" si="9"/>
        <v>14.504</v>
      </c>
      <c r="J280" s="106" t="s">
        <v>1132</v>
      </c>
      <c r="K280" s="106" t="s">
        <v>1133</v>
      </c>
      <c r="L280" s="107">
        <v>101.49300000000007</v>
      </c>
      <c r="Y280" s="37"/>
      <c r="AH280" s="8"/>
      <c r="AI280" s="14"/>
      <c r="AJ280" s="9"/>
      <c r="AK280" s="15"/>
      <c r="AM280" s="9"/>
    </row>
    <row r="281" spans="1:39">
      <c r="A281" s="106" t="s">
        <v>403</v>
      </c>
      <c r="B281" s="106" t="s">
        <v>404</v>
      </c>
      <c r="C281" s="143">
        <f>_xlfn.IFNA(VLOOKUP(B281,$K$6:L$410,2,FALSE),0)</f>
        <v>109.95000000000044</v>
      </c>
      <c r="D281" s="144"/>
      <c r="E281" s="106" t="str">
        <f t="shared" si="8"/>
        <v/>
      </c>
      <c r="F281" s="106"/>
      <c r="G281" s="145">
        <f t="shared" si="9"/>
        <v>109.95000000000044</v>
      </c>
      <c r="J281" s="106" t="s">
        <v>1164</v>
      </c>
      <c r="K281" s="106" t="s">
        <v>1165</v>
      </c>
      <c r="L281" s="107">
        <v>32.765999999999998</v>
      </c>
      <c r="Y281" s="37"/>
      <c r="AH281" s="8"/>
      <c r="AI281" s="14"/>
      <c r="AJ281" s="9"/>
      <c r="AK281" s="15"/>
      <c r="AM281" s="9"/>
    </row>
    <row r="282" spans="1:39">
      <c r="A282" s="106" t="s">
        <v>395</v>
      </c>
      <c r="B282" s="106" t="s">
        <v>396</v>
      </c>
      <c r="C282" s="143">
        <f>_xlfn.IFNA(VLOOKUP(B282,$K$6:L$410,2,FALSE),0)</f>
        <v>248.30499999999813</v>
      </c>
      <c r="D282" s="144"/>
      <c r="E282" s="106" t="str">
        <f t="shared" si="8"/>
        <v/>
      </c>
      <c r="F282" s="106"/>
      <c r="G282" s="145">
        <f t="shared" si="9"/>
        <v>248.30499999999813</v>
      </c>
      <c r="J282" s="106" t="s">
        <v>1092</v>
      </c>
      <c r="K282" s="106" t="s">
        <v>1093</v>
      </c>
      <c r="L282" s="107">
        <v>45.68</v>
      </c>
      <c r="Y282" s="37"/>
      <c r="AH282" s="8"/>
      <c r="AI282" s="14"/>
      <c r="AJ282" s="9"/>
      <c r="AK282" s="15"/>
      <c r="AM282" s="9"/>
    </row>
    <row r="283" spans="1:39">
      <c r="A283" s="106" t="s">
        <v>423</v>
      </c>
      <c r="B283" s="106" t="s">
        <v>424</v>
      </c>
      <c r="C283" s="143">
        <f>_xlfn.IFNA(VLOOKUP(B283,$K$6:L$410,2,FALSE),0)</f>
        <v>90.339000000000212</v>
      </c>
      <c r="D283" s="144"/>
      <c r="E283" s="106" t="str">
        <f t="shared" si="8"/>
        <v/>
      </c>
      <c r="F283" s="106"/>
      <c r="G283" s="145">
        <f t="shared" si="9"/>
        <v>90.339000000000212</v>
      </c>
      <c r="J283" s="106" t="s">
        <v>1150</v>
      </c>
      <c r="K283" s="106" t="s">
        <v>1151</v>
      </c>
      <c r="L283" s="107">
        <v>35.280999999999999</v>
      </c>
      <c r="Y283" s="37"/>
      <c r="AH283" s="8"/>
      <c r="AI283" s="14"/>
      <c r="AJ283" s="9"/>
      <c r="AK283" s="15"/>
      <c r="AM283" s="9"/>
    </row>
    <row r="284" spans="1:39">
      <c r="A284" s="106" t="s">
        <v>441</v>
      </c>
      <c r="B284" s="106" t="s">
        <v>442</v>
      </c>
      <c r="C284" s="143">
        <f>_xlfn.IFNA(VLOOKUP(B284,$K$6:L$410,2,FALSE),0)</f>
        <v>186.18599999999992</v>
      </c>
      <c r="D284" s="144"/>
      <c r="E284" s="106" t="str">
        <f t="shared" si="8"/>
        <v/>
      </c>
      <c r="F284" s="106"/>
      <c r="G284" s="145">
        <f t="shared" si="9"/>
        <v>186.18599999999992</v>
      </c>
      <c r="J284" s="106" t="s">
        <v>1174</v>
      </c>
      <c r="K284" s="106" t="s">
        <v>1175</v>
      </c>
      <c r="L284" s="107">
        <v>36.000000000000036</v>
      </c>
      <c r="Y284" s="37"/>
      <c r="AH284" s="8"/>
      <c r="AI284" s="14"/>
      <c r="AJ284" s="9"/>
      <c r="AK284" s="15"/>
      <c r="AM284" s="9"/>
    </row>
    <row r="285" spans="1:39">
      <c r="A285" s="106" t="s">
        <v>445</v>
      </c>
      <c r="B285" s="106" t="s">
        <v>446</v>
      </c>
      <c r="C285" s="143">
        <f>_xlfn.IFNA(VLOOKUP(B285,$K$6:L$410,2,FALSE),0)</f>
        <v>57.563000000000152</v>
      </c>
      <c r="D285" s="144"/>
      <c r="E285" s="106" t="str">
        <f t="shared" si="8"/>
        <v/>
      </c>
      <c r="F285" s="106"/>
      <c r="G285" s="145">
        <f t="shared" si="9"/>
        <v>57.563000000000152</v>
      </c>
      <c r="J285" s="106" t="s">
        <v>1064</v>
      </c>
      <c r="K285" s="106" t="s">
        <v>1065</v>
      </c>
      <c r="L285" s="107">
        <v>80.497000000000057</v>
      </c>
      <c r="Y285" s="37"/>
      <c r="AH285" s="8"/>
      <c r="AI285" s="14"/>
      <c r="AJ285" s="9"/>
      <c r="AK285" s="15"/>
      <c r="AM285" s="9"/>
    </row>
    <row r="286" spans="1:39">
      <c r="A286" s="106" t="s">
        <v>457</v>
      </c>
      <c r="B286" s="106" t="s">
        <v>458</v>
      </c>
      <c r="C286" s="143">
        <f>_xlfn.IFNA(VLOOKUP(B286,$K$6:L$410,2,FALSE),0)</f>
        <v>148.09999999999971</v>
      </c>
      <c r="D286" s="144"/>
      <c r="E286" s="106" t="str">
        <f t="shared" si="8"/>
        <v/>
      </c>
      <c r="F286" s="106"/>
      <c r="G286" s="145">
        <f t="shared" si="9"/>
        <v>148.09999999999971</v>
      </c>
      <c r="J286" s="106" t="s">
        <v>1156</v>
      </c>
      <c r="K286" s="106" t="s">
        <v>1157</v>
      </c>
      <c r="L286" s="107">
        <v>23.399999999999991</v>
      </c>
      <c r="Y286" s="37"/>
      <c r="AH286" s="8"/>
      <c r="AI286" s="14"/>
      <c r="AJ286" s="9"/>
      <c r="AK286" s="15"/>
      <c r="AM286" s="9"/>
    </row>
    <row r="287" spans="1:39">
      <c r="A287" s="106" t="s">
        <v>463</v>
      </c>
      <c r="B287" s="106" t="s">
        <v>464</v>
      </c>
      <c r="C287" s="143">
        <f>_xlfn.IFNA(VLOOKUP(B287,$K$6:L$410,2,FALSE),0)</f>
        <v>55.84599999999989</v>
      </c>
      <c r="D287" s="144"/>
      <c r="E287" s="106" t="str">
        <f t="shared" si="8"/>
        <v/>
      </c>
      <c r="F287" s="106"/>
      <c r="G287" s="145">
        <f t="shared" si="9"/>
        <v>55.84599999999989</v>
      </c>
      <c r="J287" s="106" t="s">
        <v>1154</v>
      </c>
      <c r="K287" s="106" t="s">
        <v>1155</v>
      </c>
      <c r="L287" s="107">
        <v>60.488000000000177</v>
      </c>
      <c r="Y287" s="37"/>
      <c r="AH287" s="8"/>
      <c r="AI287" s="14"/>
      <c r="AJ287" s="9"/>
      <c r="AK287" s="15"/>
      <c r="AM287" s="9"/>
    </row>
    <row r="288" spans="1:39">
      <c r="A288" s="106" t="s">
        <v>503</v>
      </c>
      <c r="B288" s="106" t="s">
        <v>504</v>
      </c>
      <c r="C288" s="143">
        <f>_xlfn.IFNA(VLOOKUP(B288,$K$6:L$410,2,FALSE),0)</f>
        <v>127.44100000000063</v>
      </c>
      <c r="D288" s="144"/>
      <c r="E288" s="106" t="str">
        <f t="shared" si="8"/>
        <v/>
      </c>
      <c r="F288" s="106"/>
      <c r="G288" s="145">
        <f t="shared" si="9"/>
        <v>127.44100000000063</v>
      </c>
      <c r="J288" s="106" t="s">
        <v>1158</v>
      </c>
      <c r="K288" s="106" t="s">
        <v>1159</v>
      </c>
      <c r="L288" s="107">
        <v>109.29500000000007</v>
      </c>
      <c r="Y288" s="37"/>
      <c r="AH288" s="8"/>
      <c r="AI288" s="14"/>
      <c r="AJ288" s="9"/>
      <c r="AK288" s="15"/>
      <c r="AM288" s="9"/>
    </row>
    <row r="289" spans="1:39">
      <c r="A289" s="106" t="s">
        <v>507</v>
      </c>
      <c r="B289" s="106" t="s">
        <v>508</v>
      </c>
      <c r="C289" s="143">
        <f>_xlfn.IFNA(VLOOKUP(B289,$K$6:L$410,2,FALSE),0)</f>
        <v>79.050000000000168</v>
      </c>
      <c r="D289" s="144"/>
      <c r="E289" s="106" t="str">
        <f t="shared" si="8"/>
        <v/>
      </c>
      <c r="F289" s="106"/>
      <c r="G289" s="145">
        <f t="shared" si="9"/>
        <v>79.050000000000168</v>
      </c>
      <c r="J289" s="106" t="s">
        <v>1161</v>
      </c>
      <c r="K289" s="106" t="s">
        <v>1162</v>
      </c>
      <c r="L289" s="107">
        <v>44.951000000000029</v>
      </c>
      <c r="Y289" s="37"/>
      <c r="AH289" s="8"/>
      <c r="AI289" s="14"/>
      <c r="AJ289" s="9"/>
      <c r="AK289" s="15"/>
      <c r="AM289" s="9"/>
    </row>
    <row r="290" spans="1:39">
      <c r="A290" s="106" t="s">
        <v>525</v>
      </c>
      <c r="B290" s="106" t="s">
        <v>526</v>
      </c>
      <c r="C290" s="143">
        <f>_xlfn.IFNA(VLOOKUP(B290,$K$6:L$410,2,FALSE),0)</f>
        <v>75.693000000000438</v>
      </c>
      <c r="D290" s="144"/>
      <c r="E290" s="106" t="str">
        <f t="shared" si="8"/>
        <v/>
      </c>
      <c r="F290" s="106"/>
      <c r="G290" s="145">
        <f t="shared" si="9"/>
        <v>75.693000000000438</v>
      </c>
      <c r="J290" s="106" t="s">
        <v>1191</v>
      </c>
      <c r="K290" s="106" t="s">
        <v>1163</v>
      </c>
      <c r="L290" s="107">
        <v>31.999999999999936</v>
      </c>
      <c r="Y290" s="37"/>
      <c r="AH290" s="8"/>
      <c r="AI290" s="14"/>
      <c r="AJ290" s="9"/>
      <c r="AK290" s="15"/>
      <c r="AM290" s="9"/>
    </row>
    <row r="291" spans="1:39">
      <c r="A291" s="106" t="s">
        <v>529</v>
      </c>
      <c r="B291" s="106" t="s">
        <v>530</v>
      </c>
      <c r="C291" s="143">
        <f>_xlfn.IFNA(VLOOKUP(B291,$K$6:L$410,2,FALSE),0)</f>
        <v>121.84499999999984</v>
      </c>
      <c r="D291" s="144"/>
      <c r="E291" s="106" t="str">
        <f t="shared" si="8"/>
        <v/>
      </c>
      <c r="F291" s="106"/>
      <c r="G291" s="145">
        <f t="shared" si="9"/>
        <v>121.84499999999984</v>
      </c>
      <c r="J291" s="106" t="s">
        <v>1152</v>
      </c>
      <c r="K291" s="106" t="s">
        <v>1153</v>
      </c>
      <c r="L291" s="107">
        <v>111.65500000000007</v>
      </c>
      <c r="Y291" s="37"/>
      <c r="AH291" s="8"/>
      <c r="AI291" s="14"/>
      <c r="AJ291" s="9"/>
      <c r="AK291" s="15"/>
      <c r="AM291" s="9"/>
    </row>
    <row r="292" spans="1:39">
      <c r="A292" s="106" t="s">
        <v>531</v>
      </c>
      <c r="B292" s="106" t="s">
        <v>532</v>
      </c>
      <c r="C292" s="143">
        <f>_xlfn.IFNA(VLOOKUP(B292,$K$6:L$410,2,FALSE),0)</f>
        <v>109.30200000000011</v>
      </c>
      <c r="D292" s="144"/>
      <c r="E292" s="106" t="str">
        <f t="shared" si="8"/>
        <v/>
      </c>
      <c r="F292" s="106"/>
      <c r="G292" s="145">
        <f t="shared" si="9"/>
        <v>109.30200000000011</v>
      </c>
      <c r="J292" s="106" t="s">
        <v>1166</v>
      </c>
      <c r="K292" s="106" t="s">
        <v>1167</v>
      </c>
      <c r="L292" s="107">
        <v>98.653000000000148</v>
      </c>
      <c r="Y292" s="37"/>
      <c r="AH292" s="8"/>
      <c r="AI292" s="14"/>
      <c r="AJ292" s="9"/>
      <c r="AK292" s="15"/>
      <c r="AM292" s="9"/>
    </row>
    <row r="293" spans="1:39">
      <c r="A293" s="106" t="s">
        <v>551</v>
      </c>
      <c r="B293" s="106" t="s">
        <v>552</v>
      </c>
      <c r="C293" s="143">
        <f>_xlfn.IFNA(VLOOKUP(B293,$K$6:L$410,2,FALSE),0)</f>
        <v>137.04599999999999</v>
      </c>
      <c r="D293" s="144"/>
      <c r="E293" s="106" t="str">
        <f t="shared" si="8"/>
        <v/>
      </c>
      <c r="F293" s="106"/>
      <c r="G293" s="145">
        <f t="shared" si="9"/>
        <v>137.04599999999999</v>
      </c>
      <c r="J293" s="106" t="s">
        <v>1170</v>
      </c>
      <c r="K293" s="106" t="s">
        <v>1171</v>
      </c>
      <c r="L293" s="107">
        <v>88.237000000000222</v>
      </c>
      <c r="Y293" s="37"/>
      <c r="AH293" s="8"/>
      <c r="AI293" s="14"/>
      <c r="AJ293" s="9"/>
      <c r="AK293" s="15"/>
      <c r="AM293" s="9"/>
    </row>
    <row r="294" spans="1:39">
      <c r="A294" s="106" t="s">
        <v>563</v>
      </c>
      <c r="B294" s="106" t="s">
        <v>564</v>
      </c>
      <c r="C294" s="143">
        <f>_xlfn.IFNA(VLOOKUP(B294,$K$6:L$410,2,FALSE),0)</f>
        <v>212.47899999999854</v>
      </c>
      <c r="D294" s="144"/>
      <c r="E294" s="106" t="str">
        <f t="shared" si="8"/>
        <v/>
      </c>
      <c r="F294" s="106"/>
      <c r="G294" s="145">
        <f t="shared" si="9"/>
        <v>212.47899999999854</v>
      </c>
      <c r="J294" s="106" t="s">
        <v>1046</v>
      </c>
      <c r="K294" s="106" t="s">
        <v>1047</v>
      </c>
      <c r="L294" s="107">
        <v>103.6520000000003</v>
      </c>
      <c r="Y294" s="37"/>
      <c r="AH294" s="8"/>
      <c r="AI294" s="14"/>
      <c r="AJ294" s="9"/>
      <c r="AK294" s="15"/>
      <c r="AM294" s="9"/>
    </row>
    <row r="295" spans="1:39">
      <c r="A295" s="106" t="s">
        <v>569</v>
      </c>
      <c r="B295" s="106" t="s">
        <v>570</v>
      </c>
      <c r="C295" s="143">
        <f>_xlfn.IFNA(VLOOKUP(B295,$K$6:L$410,2,FALSE),0)</f>
        <v>52.848000000000027</v>
      </c>
      <c r="D295" s="144"/>
      <c r="E295" s="106" t="str">
        <f t="shared" si="8"/>
        <v/>
      </c>
      <c r="F295" s="106"/>
      <c r="G295" s="145">
        <f t="shared" si="9"/>
        <v>52.848000000000027</v>
      </c>
      <c r="J295" s="106" t="s">
        <v>1262</v>
      </c>
      <c r="K295" s="106" t="s">
        <v>1131</v>
      </c>
      <c r="L295" s="107">
        <v>32.498999999999945</v>
      </c>
      <c r="Y295" s="37"/>
      <c r="AH295" s="8"/>
      <c r="AI295" s="14"/>
      <c r="AJ295" s="9"/>
      <c r="AK295" s="15"/>
      <c r="AM295" s="9"/>
    </row>
    <row r="296" spans="1:39">
      <c r="A296" s="106" t="s">
        <v>575</v>
      </c>
      <c r="B296" s="106" t="s">
        <v>576</v>
      </c>
      <c r="C296" s="143">
        <f>_xlfn.IFNA(VLOOKUP(B296,$K$6:L$410,2,FALSE),0)</f>
        <v>473.09199999999436</v>
      </c>
      <c r="D296" s="144"/>
      <c r="E296" s="106" t="str">
        <f t="shared" si="8"/>
        <v/>
      </c>
      <c r="F296" s="106"/>
      <c r="G296" s="145">
        <f t="shared" si="9"/>
        <v>473.09199999999436</v>
      </c>
      <c r="J296" s="106" t="s">
        <v>1263</v>
      </c>
      <c r="K296" s="106" t="s">
        <v>1144</v>
      </c>
      <c r="L296" s="107">
        <v>12.198</v>
      </c>
      <c r="Y296" s="37"/>
      <c r="AH296" s="8"/>
      <c r="AI296" s="14"/>
      <c r="AJ296" s="9"/>
      <c r="AK296" s="15"/>
      <c r="AM296" s="9"/>
    </row>
    <row r="297" spans="1:39">
      <c r="A297" s="106" t="s">
        <v>459</v>
      </c>
      <c r="B297" s="106" t="s">
        <v>460</v>
      </c>
      <c r="C297" s="143">
        <f>_xlfn.IFNA(VLOOKUP(B297,$K$6:L$410,2,FALSE),0)</f>
        <v>88.661999999999992</v>
      </c>
      <c r="D297" s="144"/>
      <c r="E297" s="106" t="str">
        <f t="shared" si="8"/>
        <v/>
      </c>
      <c r="F297" s="106"/>
      <c r="G297" s="145">
        <f t="shared" si="9"/>
        <v>88.661999999999992</v>
      </c>
      <c r="J297" s="106" t="s">
        <v>1145</v>
      </c>
      <c r="K297" s="106" t="s">
        <v>1146</v>
      </c>
      <c r="L297" s="107">
        <v>75.327000000000126</v>
      </c>
      <c r="Y297" s="37"/>
      <c r="AH297" s="8"/>
      <c r="AI297" s="14"/>
      <c r="AJ297" s="9"/>
      <c r="AK297" s="15"/>
      <c r="AM297" s="9"/>
    </row>
    <row r="298" spans="1:39">
      <c r="A298" s="106" t="s">
        <v>623</v>
      </c>
      <c r="B298" s="106" t="s">
        <v>624</v>
      </c>
      <c r="C298" s="143">
        <f>_xlfn.IFNA(VLOOKUP(B298,$K$6:L$410,2,FALSE),0)</f>
        <v>261.34699999999879</v>
      </c>
      <c r="D298" s="144"/>
      <c r="E298" s="106" t="str">
        <f t="shared" si="8"/>
        <v/>
      </c>
      <c r="F298" s="106"/>
      <c r="G298" s="145">
        <f t="shared" si="9"/>
        <v>261.34699999999879</v>
      </c>
      <c r="J298" s="106" t="s">
        <v>1094</v>
      </c>
      <c r="K298" s="106" t="s">
        <v>1095</v>
      </c>
      <c r="L298" s="107">
        <v>43.252000000000066</v>
      </c>
      <c r="Y298" s="37"/>
      <c r="AH298" s="8"/>
      <c r="AI298" s="14"/>
      <c r="AJ298" s="9"/>
      <c r="AK298" s="15"/>
      <c r="AM298" s="9"/>
    </row>
    <row r="299" spans="1:39">
      <c r="A299" s="106" t="s">
        <v>25</v>
      </c>
      <c r="B299" s="106" t="s">
        <v>26</v>
      </c>
      <c r="C299" s="143">
        <f>_xlfn.IFNA(VLOOKUP(B299,$K$6:L$410,2,FALSE),0)</f>
        <v>113.15999999999993</v>
      </c>
      <c r="D299" s="144"/>
      <c r="E299" s="106">
        <f t="shared" si="8"/>
        <v>5.5</v>
      </c>
      <c r="F299" s="106"/>
      <c r="G299" s="145">
        <f t="shared" si="9"/>
        <v>118.65999999999993</v>
      </c>
      <c r="J299" s="106" t="s">
        <v>1148</v>
      </c>
      <c r="K299" s="106" t="s">
        <v>1149</v>
      </c>
      <c r="L299" s="107">
        <v>64.291000000000096</v>
      </c>
      <c r="Y299" s="37"/>
      <c r="AH299" s="8"/>
      <c r="AI299" s="14"/>
      <c r="AJ299" s="9"/>
      <c r="AK299" s="15"/>
      <c r="AM299" s="9"/>
    </row>
    <row r="300" spans="1:39">
      <c r="A300" s="106" t="s">
        <v>59</v>
      </c>
      <c r="B300" s="106" t="s">
        <v>60</v>
      </c>
      <c r="C300" s="143">
        <f>_xlfn.IFNA(VLOOKUP(B300,$K$6:L$410,2,FALSE),0)</f>
        <v>105</v>
      </c>
      <c r="D300" s="144"/>
      <c r="E300" s="106">
        <f t="shared" si="8"/>
        <v>3.3</v>
      </c>
      <c r="F300" s="106"/>
      <c r="G300" s="145">
        <f t="shared" si="9"/>
        <v>108.3</v>
      </c>
      <c r="J300" s="106" t="s">
        <v>1178</v>
      </c>
      <c r="K300" s="106" t="s">
        <v>1179</v>
      </c>
      <c r="L300" s="107">
        <v>53.703000000000046</v>
      </c>
      <c r="Y300" s="37"/>
      <c r="AH300" s="8"/>
      <c r="AI300" s="14"/>
      <c r="AJ300" s="9"/>
      <c r="AK300" s="15"/>
      <c r="AM300" s="9"/>
    </row>
    <row r="301" spans="1:39">
      <c r="A301" s="106" t="s">
        <v>63</v>
      </c>
      <c r="B301" s="106" t="s">
        <v>64</v>
      </c>
      <c r="C301" s="143">
        <f>_xlfn.IFNA(VLOOKUP(B301,$K$6:L$410,2,FALSE),0)</f>
        <v>81.178000000000083</v>
      </c>
      <c r="D301" s="144"/>
      <c r="E301" s="106">
        <f t="shared" si="8"/>
        <v>4</v>
      </c>
      <c r="F301" s="106"/>
      <c r="G301" s="145">
        <f t="shared" si="9"/>
        <v>85.178000000000083</v>
      </c>
      <c r="J301" s="106" t="s">
        <v>1097</v>
      </c>
      <c r="K301" s="106" t="s">
        <v>1098</v>
      </c>
      <c r="L301" s="107">
        <v>45.199999999999996</v>
      </c>
      <c r="Y301" s="37"/>
      <c r="AH301" s="8"/>
      <c r="AI301" s="14"/>
      <c r="AJ301" s="9"/>
      <c r="AK301" s="15"/>
      <c r="AM301" s="9"/>
    </row>
    <row r="302" spans="1:39">
      <c r="A302" s="106" t="s">
        <v>83</v>
      </c>
      <c r="B302" s="106" t="s">
        <v>84</v>
      </c>
      <c r="C302" s="143">
        <f>_xlfn.IFNA(VLOOKUP(B302,$K$6:L$410,2,FALSE),0)</f>
        <v>103.24600000000001</v>
      </c>
      <c r="D302" s="144"/>
      <c r="E302" s="106">
        <f t="shared" si="8"/>
        <v>6.67</v>
      </c>
      <c r="F302" s="106"/>
      <c r="G302" s="145">
        <f t="shared" si="9"/>
        <v>109.91600000000001</v>
      </c>
      <c r="J302" s="106" t="s">
        <v>4</v>
      </c>
      <c r="K302" s="106" t="s">
        <v>5</v>
      </c>
      <c r="L302" s="107">
        <v>394.38299999999822</v>
      </c>
      <c r="Y302" s="37"/>
      <c r="AH302" s="8"/>
      <c r="AI302" s="14"/>
      <c r="AJ302" s="9"/>
      <c r="AK302" s="15"/>
      <c r="AM302" s="9"/>
    </row>
    <row r="303" spans="1:39">
      <c r="A303" s="106" t="s">
        <v>97</v>
      </c>
      <c r="B303" s="106" t="s">
        <v>98</v>
      </c>
      <c r="C303" s="143">
        <f>_xlfn.IFNA(VLOOKUP(B303,$K$6:L$410,2,FALSE),0)</f>
        <v>66.196000000000168</v>
      </c>
      <c r="D303" s="144"/>
      <c r="E303" s="106" t="str">
        <f t="shared" si="8"/>
        <v/>
      </c>
      <c r="F303" s="106"/>
      <c r="G303" s="145">
        <f t="shared" si="9"/>
        <v>66.196000000000168</v>
      </c>
      <c r="J303" s="106" t="s">
        <v>1109</v>
      </c>
      <c r="K303" s="106" t="s">
        <v>8</v>
      </c>
      <c r="L303" s="107">
        <v>93.413000000000096</v>
      </c>
      <c r="Y303" s="37"/>
      <c r="AH303" s="8"/>
      <c r="AI303" s="14"/>
      <c r="AJ303" s="9"/>
      <c r="AK303" s="15"/>
      <c r="AM303" s="9"/>
    </row>
    <row r="304" spans="1:39">
      <c r="A304" s="106" t="s">
        <v>163</v>
      </c>
      <c r="B304" s="106" t="s">
        <v>164</v>
      </c>
      <c r="C304" s="143">
        <f>_xlfn.IFNA(VLOOKUP(B304,$K$6:L$410,2,FALSE),0)</f>
        <v>148.31600000000017</v>
      </c>
      <c r="D304" s="144"/>
      <c r="E304" s="106" t="str">
        <f t="shared" si="8"/>
        <v/>
      </c>
      <c r="F304" s="106"/>
      <c r="G304" s="145">
        <f t="shared" si="9"/>
        <v>148.31600000000017</v>
      </c>
      <c r="J304" s="106" t="s">
        <v>15</v>
      </c>
      <c r="K304" s="106" t="s">
        <v>16</v>
      </c>
      <c r="L304" s="107">
        <v>122.35700000000007</v>
      </c>
      <c r="Y304" s="37"/>
      <c r="AH304" s="8"/>
      <c r="AI304" s="14"/>
      <c r="AJ304" s="9"/>
      <c r="AK304" s="15"/>
      <c r="AM304" s="9"/>
    </row>
    <row r="305" spans="1:39">
      <c r="A305" s="106" t="s">
        <v>185</v>
      </c>
      <c r="B305" s="106" t="s">
        <v>186</v>
      </c>
      <c r="C305" s="143">
        <f>_xlfn.IFNA(VLOOKUP(B305,$K$6:L$410,2,FALSE),0)</f>
        <v>57.096000000000167</v>
      </c>
      <c r="D305" s="144"/>
      <c r="E305" s="106" t="str">
        <f t="shared" si="8"/>
        <v/>
      </c>
      <c r="F305" s="106"/>
      <c r="G305" s="145">
        <f t="shared" si="9"/>
        <v>57.096000000000167</v>
      </c>
      <c r="J305" s="106" t="s">
        <v>21</v>
      </c>
      <c r="K305" s="106" t="s">
        <v>22</v>
      </c>
      <c r="L305" s="107">
        <v>162.20699999999962</v>
      </c>
      <c r="Y305" s="37"/>
      <c r="AH305" s="8"/>
      <c r="AI305" s="14"/>
      <c r="AJ305" s="9"/>
      <c r="AK305" s="15"/>
      <c r="AM305" s="9"/>
    </row>
    <row r="306" spans="1:39">
      <c r="A306" s="106" t="s">
        <v>207</v>
      </c>
      <c r="B306" s="106" t="s">
        <v>208</v>
      </c>
      <c r="C306" s="143">
        <f>_xlfn.IFNA(VLOOKUP(B306,$K$6:L$410,2,FALSE),0)</f>
        <v>143.24099999999976</v>
      </c>
      <c r="D306" s="144"/>
      <c r="E306" s="106">
        <f t="shared" si="8"/>
        <v>5</v>
      </c>
      <c r="F306" s="106"/>
      <c r="G306" s="145">
        <f t="shared" si="9"/>
        <v>148.24099999999976</v>
      </c>
      <c r="J306" s="106" t="s">
        <v>27</v>
      </c>
      <c r="K306" s="106" t="s">
        <v>28</v>
      </c>
      <c r="L306" s="107">
        <v>116.19700000000051</v>
      </c>
      <c r="Y306" s="37"/>
      <c r="AH306" s="8"/>
      <c r="AI306" s="14"/>
      <c r="AJ306" s="9"/>
      <c r="AK306" s="15"/>
      <c r="AM306" s="9"/>
    </row>
    <row r="307" spans="1:39">
      <c r="A307" s="106" t="s">
        <v>209</v>
      </c>
      <c r="B307" s="106" t="s">
        <v>210</v>
      </c>
      <c r="C307" s="143">
        <f>_xlfn.IFNA(VLOOKUP(B307,$K$6:L$410,2,FALSE),0)</f>
        <v>151.97800000000004</v>
      </c>
      <c r="D307" s="144"/>
      <c r="E307" s="106" t="str">
        <f t="shared" si="8"/>
        <v/>
      </c>
      <c r="F307" s="106"/>
      <c r="G307" s="145">
        <f t="shared" si="9"/>
        <v>151.97800000000004</v>
      </c>
      <c r="J307" s="106" t="s">
        <v>35</v>
      </c>
      <c r="K307" s="106" t="s">
        <v>36</v>
      </c>
      <c r="L307" s="107">
        <v>123.02300000000022</v>
      </c>
      <c r="Y307" s="37"/>
      <c r="AH307" s="8"/>
      <c r="AI307" s="14"/>
      <c r="AJ307" s="9"/>
      <c r="AK307" s="15"/>
      <c r="AM307" s="9"/>
    </row>
    <row r="308" spans="1:39">
      <c r="A308" s="106" t="s">
        <v>213</v>
      </c>
      <c r="B308" s="106" t="s">
        <v>214</v>
      </c>
      <c r="C308" s="143">
        <f>_xlfn.IFNA(VLOOKUP(B308,$K$6:L$410,2,FALSE),0)</f>
        <v>188.40299999999985</v>
      </c>
      <c r="D308" s="144"/>
      <c r="E308" s="106">
        <f t="shared" si="8"/>
        <v>1</v>
      </c>
      <c r="F308" s="106"/>
      <c r="G308" s="145">
        <f t="shared" si="9"/>
        <v>189.40299999999985</v>
      </c>
      <c r="J308" s="106" t="s">
        <v>49</v>
      </c>
      <c r="K308" s="106" t="s">
        <v>50</v>
      </c>
      <c r="L308" s="107">
        <v>117.54300000000029</v>
      </c>
      <c r="Y308" s="37"/>
      <c r="AH308" s="8"/>
      <c r="AI308" s="14"/>
      <c r="AJ308" s="9"/>
      <c r="AK308" s="15"/>
      <c r="AM308" s="9"/>
    </row>
    <row r="309" spans="1:39">
      <c r="A309" s="106" t="s">
        <v>211</v>
      </c>
      <c r="B309" s="106" t="s">
        <v>212</v>
      </c>
      <c r="C309" s="143">
        <f>_xlfn.IFNA(VLOOKUP(B309,$K$6:L$410,2,FALSE),0)</f>
        <v>213.25499999999928</v>
      </c>
      <c r="D309" s="144"/>
      <c r="E309" s="106">
        <f t="shared" si="8"/>
        <v>3</v>
      </c>
      <c r="F309" s="106"/>
      <c r="G309" s="145">
        <f t="shared" si="9"/>
        <v>216.25499999999928</v>
      </c>
      <c r="J309" s="106" t="s">
        <v>53</v>
      </c>
      <c r="K309" s="106" t="s">
        <v>54</v>
      </c>
      <c r="L309" s="107">
        <v>91.456999999999994</v>
      </c>
      <c r="Y309" s="37"/>
      <c r="AH309" s="8"/>
      <c r="AI309" s="14"/>
      <c r="AJ309" s="9"/>
      <c r="AK309" s="15"/>
      <c r="AM309" s="9"/>
    </row>
    <row r="310" spans="1:39">
      <c r="A310" s="106" t="s">
        <v>513</v>
      </c>
      <c r="B310" s="106" t="s">
        <v>514</v>
      </c>
      <c r="C310" s="143">
        <f>_xlfn.IFNA(VLOOKUP(B310,$K$6:L$410,2,FALSE),0)</f>
        <v>86.852000000000118</v>
      </c>
      <c r="D310" s="144"/>
      <c r="E310" s="106" t="str">
        <f t="shared" si="8"/>
        <v/>
      </c>
      <c r="F310" s="106"/>
      <c r="G310" s="145">
        <f t="shared" si="9"/>
        <v>86.852000000000118</v>
      </c>
      <c r="J310" s="106" t="s">
        <v>61</v>
      </c>
      <c r="K310" s="106" t="s">
        <v>62</v>
      </c>
      <c r="L310" s="107">
        <v>118.75500000000039</v>
      </c>
      <c r="Y310" s="37"/>
      <c r="AH310" s="8"/>
      <c r="AI310" s="14"/>
      <c r="AJ310" s="9"/>
      <c r="AK310" s="15"/>
      <c r="AM310" s="9"/>
    </row>
    <row r="311" spans="1:39">
      <c r="A311" s="106" t="s">
        <v>347</v>
      </c>
      <c r="B311" s="106" t="s">
        <v>348</v>
      </c>
      <c r="C311" s="143">
        <f>_xlfn.IFNA(VLOOKUP(B311,$K$6:L$410,2,FALSE),0)</f>
        <v>78.596000000000075</v>
      </c>
      <c r="D311" s="144"/>
      <c r="E311" s="106">
        <f t="shared" si="8"/>
        <v>2</v>
      </c>
      <c r="F311" s="106"/>
      <c r="G311" s="145">
        <f t="shared" si="9"/>
        <v>80.596000000000075</v>
      </c>
      <c r="J311" s="106" t="s">
        <v>77</v>
      </c>
      <c r="K311" s="106" t="s">
        <v>78</v>
      </c>
      <c r="L311" s="107">
        <v>344.38800000000037</v>
      </c>
      <c r="Y311" s="37"/>
      <c r="AH311" s="8"/>
      <c r="AI311" s="14"/>
      <c r="AJ311" s="9"/>
      <c r="AK311" s="15"/>
      <c r="AM311" s="9"/>
    </row>
    <row r="312" spans="1:39">
      <c r="A312" s="106" t="s">
        <v>355</v>
      </c>
      <c r="B312" s="106" t="s">
        <v>356</v>
      </c>
      <c r="C312" s="143">
        <f>_xlfn.IFNA(VLOOKUP(B312,$K$6:L$410,2,FALSE),0)</f>
        <v>119.94800000000011</v>
      </c>
      <c r="D312" s="144"/>
      <c r="E312" s="106">
        <f t="shared" si="8"/>
        <v>3</v>
      </c>
      <c r="F312" s="106"/>
      <c r="G312" s="145">
        <f t="shared" si="9"/>
        <v>122.94800000000011</v>
      </c>
      <c r="J312" s="106" t="s">
        <v>109</v>
      </c>
      <c r="K312" s="106" t="s">
        <v>110</v>
      </c>
      <c r="L312" s="107">
        <v>16.79999999999999</v>
      </c>
      <c r="Y312" s="37"/>
      <c r="AH312" s="8"/>
      <c r="AI312" s="14"/>
      <c r="AJ312" s="9"/>
      <c r="AK312" s="15"/>
      <c r="AM312" s="9"/>
    </row>
    <row r="313" spans="1:39">
      <c r="A313" s="106" t="s">
        <v>411</v>
      </c>
      <c r="B313" s="106" t="s">
        <v>412</v>
      </c>
      <c r="C313" s="143">
        <f>_xlfn.IFNA(VLOOKUP(B313,$K$6:L$410,2,FALSE),0)</f>
        <v>46.594000000000072</v>
      </c>
      <c r="D313" s="144"/>
      <c r="E313" s="106">
        <f t="shared" si="8"/>
        <v>8</v>
      </c>
      <c r="F313" s="106"/>
      <c r="G313" s="145">
        <f t="shared" si="9"/>
        <v>54.594000000000072</v>
      </c>
      <c r="J313" s="106" t="s">
        <v>103</v>
      </c>
      <c r="K313" s="106" t="s">
        <v>104</v>
      </c>
      <c r="L313" s="107">
        <v>119.80000000000065</v>
      </c>
      <c r="Y313" s="37"/>
      <c r="AH313" s="8"/>
      <c r="AI313" s="14"/>
      <c r="AJ313" s="9"/>
      <c r="AK313" s="15"/>
      <c r="AM313" s="9"/>
    </row>
    <row r="314" spans="1:39">
      <c r="A314" s="106" t="s">
        <v>367</v>
      </c>
      <c r="B314" s="106" t="s">
        <v>368</v>
      </c>
      <c r="C314" s="143">
        <f>_xlfn.IFNA(VLOOKUP(B314,$K$6:L$410,2,FALSE),0)</f>
        <v>63.260000000000012</v>
      </c>
      <c r="D314" s="144"/>
      <c r="E314" s="106" t="str">
        <f t="shared" si="8"/>
        <v/>
      </c>
      <c r="F314" s="106"/>
      <c r="G314" s="145">
        <f t="shared" si="9"/>
        <v>63.260000000000012</v>
      </c>
      <c r="J314" s="106" t="s">
        <v>121</v>
      </c>
      <c r="K314" s="106" t="s">
        <v>122</v>
      </c>
      <c r="L314" s="107">
        <v>108.56299999999995</v>
      </c>
      <c r="Y314" s="37"/>
      <c r="AH314" s="8"/>
      <c r="AI314" s="14"/>
      <c r="AJ314" s="9"/>
      <c r="AK314" s="15"/>
      <c r="AM314" s="9"/>
    </row>
    <row r="315" spans="1:39">
      <c r="A315" s="106" t="s">
        <v>409</v>
      </c>
      <c r="B315" s="106" t="s">
        <v>410</v>
      </c>
      <c r="C315" s="143">
        <f>_xlfn.IFNA(VLOOKUP(B315,$K$6:L$410,2,FALSE),0)</f>
        <v>123.69000000000008</v>
      </c>
      <c r="D315" s="144"/>
      <c r="E315" s="106" t="str">
        <f t="shared" si="8"/>
        <v/>
      </c>
      <c r="F315" s="106"/>
      <c r="G315" s="145">
        <f t="shared" si="9"/>
        <v>123.69000000000008</v>
      </c>
      <c r="J315" s="106" t="s">
        <v>133</v>
      </c>
      <c r="K315" s="106" t="s">
        <v>134</v>
      </c>
      <c r="L315" s="107">
        <v>291.65899999999806</v>
      </c>
      <c r="Y315" s="37"/>
      <c r="AH315" s="8"/>
      <c r="AI315" s="14"/>
      <c r="AJ315" s="9"/>
      <c r="AK315" s="15"/>
      <c r="AM315" s="9"/>
    </row>
    <row r="316" spans="1:39">
      <c r="A316" s="106" t="s">
        <v>421</v>
      </c>
      <c r="B316" s="106" t="s">
        <v>422</v>
      </c>
      <c r="C316" s="143">
        <f>_xlfn.IFNA(VLOOKUP(B316,$K$6:L$410,2,FALSE),0)</f>
        <v>60.000000000000256</v>
      </c>
      <c r="D316" s="144"/>
      <c r="E316" s="106" t="str">
        <f t="shared" si="8"/>
        <v/>
      </c>
      <c r="F316" s="106"/>
      <c r="G316" s="145">
        <f t="shared" si="9"/>
        <v>60.000000000000256</v>
      </c>
      <c r="J316" s="106" t="s">
        <v>135</v>
      </c>
      <c r="K316" s="106" t="s">
        <v>136</v>
      </c>
      <c r="L316" s="107">
        <v>222.56399999999783</v>
      </c>
      <c r="Y316" s="37"/>
      <c r="AH316" s="8"/>
      <c r="AI316" s="14"/>
      <c r="AJ316" s="9"/>
      <c r="AK316" s="15"/>
      <c r="AM316" s="9"/>
    </row>
    <row r="317" spans="1:39">
      <c r="A317" s="106" t="s">
        <v>433</v>
      </c>
      <c r="B317" s="106" t="s">
        <v>434</v>
      </c>
      <c r="C317" s="143">
        <f>_xlfn.IFNA(VLOOKUP(B317,$K$6:L$410,2,FALSE),0)</f>
        <v>72.148999999999901</v>
      </c>
      <c r="D317" s="144"/>
      <c r="E317" s="106" t="str">
        <f t="shared" si="8"/>
        <v/>
      </c>
      <c r="F317" s="106"/>
      <c r="G317" s="145">
        <f t="shared" si="9"/>
        <v>72.148999999999901</v>
      </c>
      <c r="J317" s="106" t="s">
        <v>141</v>
      </c>
      <c r="K317" s="106" t="s">
        <v>142</v>
      </c>
      <c r="L317" s="107">
        <v>103.38700000000033</v>
      </c>
      <c r="Y317" s="37"/>
      <c r="AH317" s="8"/>
      <c r="AI317" s="14"/>
      <c r="AJ317" s="9"/>
      <c r="AK317" s="15"/>
      <c r="AM317" s="9"/>
    </row>
    <row r="318" spans="1:39">
      <c r="A318" s="106" t="s">
        <v>495</v>
      </c>
      <c r="B318" s="106" t="s">
        <v>496</v>
      </c>
      <c r="C318" s="143">
        <f>_xlfn.IFNA(VLOOKUP(B318,$K$6:L$410,2,FALSE),0)</f>
        <v>130.60699999999974</v>
      </c>
      <c r="D318" s="144"/>
      <c r="E318" s="106" t="str">
        <f t="shared" si="8"/>
        <v/>
      </c>
      <c r="F318" s="106"/>
      <c r="G318" s="145">
        <f t="shared" si="9"/>
        <v>130.60699999999974</v>
      </c>
      <c r="J318" s="106" t="s">
        <v>145</v>
      </c>
      <c r="K318" s="106" t="s">
        <v>146</v>
      </c>
      <c r="L318" s="107">
        <v>269.66199999999975</v>
      </c>
      <c r="Y318" s="37"/>
      <c r="AH318" s="8"/>
      <c r="AI318" s="14"/>
      <c r="AJ318" s="9"/>
      <c r="AK318" s="15"/>
      <c r="AM318" s="9"/>
    </row>
    <row r="319" spans="1:39">
      <c r="A319" s="106" t="s">
        <v>523</v>
      </c>
      <c r="B319" s="106" t="s">
        <v>524</v>
      </c>
      <c r="C319" s="143">
        <f>_xlfn.IFNA(VLOOKUP(B319,$K$6:L$410,2,FALSE),0)</f>
        <v>124.00000000000003</v>
      </c>
      <c r="D319" s="144"/>
      <c r="E319" s="106">
        <f t="shared" si="8"/>
        <v>14.9</v>
      </c>
      <c r="F319" s="106"/>
      <c r="G319" s="145">
        <f t="shared" si="9"/>
        <v>138.90000000000003</v>
      </c>
      <c r="J319" s="106" t="s">
        <v>371</v>
      </c>
      <c r="K319" s="106" t="s">
        <v>372</v>
      </c>
      <c r="L319" s="107">
        <v>131.48700000000025</v>
      </c>
      <c r="Y319" s="37"/>
      <c r="AH319" s="8"/>
      <c r="AI319" s="14"/>
      <c r="AJ319" s="9"/>
      <c r="AK319" s="15"/>
      <c r="AM319" s="9"/>
    </row>
    <row r="320" spans="1:39">
      <c r="A320" s="106" t="s">
        <v>515</v>
      </c>
      <c r="B320" s="106" t="s">
        <v>516</v>
      </c>
      <c r="C320" s="143">
        <f>_xlfn.IFNA(VLOOKUP(B320,$K$6:L$410,2,FALSE),0)</f>
        <v>62.904000000000039</v>
      </c>
      <c r="D320" s="144"/>
      <c r="E320" s="106" t="str">
        <f t="shared" si="8"/>
        <v/>
      </c>
      <c r="F320" s="106"/>
      <c r="G320" s="145">
        <f t="shared" si="9"/>
        <v>62.904000000000039</v>
      </c>
      <c r="J320" s="106" t="s">
        <v>173</v>
      </c>
      <c r="K320" s="106" t="s">
        <v>174</v>
      </c>
      <c r="L320" s="107">
        <v>14.200000000000022</v>
      </c>
      <c r="Y320" s="37"/>
      <c r="AH320" s="8"/>
      <c r="AI320" s="14"/>
      <c r="AJ320" s="9"/>
      <c r="AK320" s="15"/>
      <c r="AM320" s="9"/>
    </row>
    <row r="321" spans="1:39">
      <c r="A321" s="106" t="s">
        <v>527</v>
      </c>
      <c r="B321" s="106" t="s">
        <v>528</v>
      </c>
      <c r="C321" s="143">
        <f>_xlfn.IFNA(VLOOKUP(B321,$K$6:L$410,2,FALSE),0)</f>
        <v>115.84399999999999</v>
      </c>
      <c r="D321" s="144"/>
      <c r="E321" s="106" t="str">
        <f t="shared" si="8"/>
        <v/>
      </c>
      <c r="F321" s="106"/>
      <c r="G321" s="145">
        <f t="shared" si="9"/>
        <v>115.84399999999999</v>
      </c>
      <c r="J321" s="106" t="s">
        <v>187</v>
      </c>
      <c r="K321" s="106" t="s">
        <v>188</v>
      </c>
      <c r="L321" s="107">
        <v>212.4949999999981</v>
      </c>
      <c r="Y321" s="37"/>
      <c r="AH321" s="8"/>
      <c r="AI321" s="14"/>
      <c r="AJ321" s="9"/>
      <c r="AK321" s="15"/>
      <c r="AM321" s="9"/>
    </row>
    <row r="322" spans="1:39">
      <c r="A322" s="106" t="s">
        <v>1014</v>
      </c>
      <c r="B322" s="106" t="s">
        <v>562</v>
      </c>
      <c r="C322" s="143">
        <f>_xlfn.IFNA(VLOOKUP(B322,$K$6:L$410,2,FALSE),0)</f>
        <v>81.65000000000002</v>
      </c>
      <c r="D322" s="144"/>
      <c r="E322" s="106">
        <f t="shared" si="8"/>
        <v>4</v>
      </c>
      <c r="F322" s="106"/>
      <c r="G322" s="145">
        <f t="shared" si="9"/>
        <v>85.65000000000002</v>
      </c>
      <c r="J322" s="106" t="s">
        <v>189</v>
      </c>
      <c r="K322" s="106" t="s">
        <v>190</v>
      </c>
      <c r="L322" s="107">
        <v>56.544000000000189</v>
      </c>
      <c r="Y322" s="37"/>
      <c r="AH322" s="8"/>
      <c r="AI322" s="14"/>
      <c r="AJ322" s="9"/>
      <c r="AK322" s="15"/>
      <c r="AM322" s="9"/>
    </row>
    <row r="323" spans="1:39">
      <c r="A323" s="106" t="s">
        <v>571</v>
      </c>
      <c r="B323" s="106" t="s">
        <v>572</v>
      </c>
      <c r="C323" s="143">
        <f>_xlfn.IFNA(VLOOKUP(B323,$K$6:L$410,2,FALSE),0)</f>
        <v>82.920999999999836</v>
      </c>
      <c r="D323" s="144"/>
      <c r="E323" s="106">
        <f t="shared" si="8"/>
        <v>4</v>
      </c>
      <c r="F323" s="106"/>
      <c r="G323" s="145">
        <f t="shared" si="9"/>
        <v>86.920999999999836</v>
      </c>
      <c r="J323" s="106" t="s">
        <v>193</v>
      </c>
      <c r="K323" s="106" t="s">
        <v>194</v>
      </c>
      <c r="L323" s="107">
        <v>78.51700000000011</v>
      </c>
      <c r="Y323" s="37"/>
      <c r="AH323" s="8"/>
      <c r="AI323" s="14"/>
      <c r="AJ323" s="9"/>
      <c r="AK323" s="15"/>
      <c r="AM323" s="9"/>
    </row>
    <row r="324" spans="1:39">
      <c r="A324" s="106" t="s">
        <v>625</v>
      </c>
      <c r="B324" s="106" t="s">
        <v>626</v>
      </c>
      <c r="C324" s="143">
        <f>_xlfn.IFNA(VLOOKUP(B324,$K$6:L$410,2,FALSE),0)</f>
        <v>107.34899999999988</v>
      </c>
      <c r="D324" s="144"/>
      <c r="E324" s="106" t="str">
        <f t="shared" si="8"/>
        <v/>
      </c>
      <c r="F324" s="106"/>
      <c r="G324" s="145">
        <f t="shared" si="9"/>
        <v>107.34899999999988</v>
      </c>
      <c r="J324" s="106" t="s">
        <v>217</v>
      </c>
      <c r="K324" s="106" t="s">
        <v>218</v>
      </c>
      <c r="L324" s="107">
        <v>182.10200000000023</v>
      </c>
      <c r="Y324" s="37"/>
      <c r="AH324" s="8"/>
      <c r="AI324" s="14"/>
      <c r="AJ324" s="9"/>
      <c r="AK324" s="15"/>
      <c r="AM324" s="9"/>
    </row>
    <row r="325" spans="1:39">
      <c r="A325" s="106" t="s">
        <v>81</v>
      </c>
      <c r="B325" s="106" t="s">
        <v>82</v>
      </c>
      <c r="C325" s="143">
        <f>_xlfn.IFNA(VLOOKUP(B325,$K$6:L$410,2,FALSE),0)</f>
        <v>47.99500000000004</v>
      </c>
      <c r="D325" s="144"/>
      <c r="E325" s="106" t="str">
        <f t="shared" si="8"/>
        <v/>
      </c>
      <c r="F325" s="106"/>
      <c r="G325" s="145">
        <f t="shared" si="9"/>
        <v>47.99500000000004</v>
      </c>
      <c r="J325" s="106" t="s">
        <v>197</v>
      </c>
      <c r="K325" s="106" t="s">
        <v>198</v>
      </c>
      <c r="L325" s="107">
        <v>88.071000000000339</v>
      </c>
      <c r="AH325" s="8"/>
      <c r="AI325" s="14"/>
      <c r="AJ325" s="9"/>
      <c r="AK325" s="15"/>
      <c r="AM325" s="9"/>
    </row>
    <row r="326" spans="1:39">
      <c r="A326" s="106" t="s">
        <v>385</v>
      </c>
      <c r="B326" s="106" t="s">
        <v>386</v>
      </c>
      <c r="C326" s="143">
        <f>_xlfn.IFNA(VLOOKUP(B326,$K$6:L$410,2,FALSE),0)</f>
        <v>57.273000000000025</v>
      </c>
      <c r="D326" s="144"/>
      <c r="E326" s="106" t="str">
        <f t="shared" ref="E326" si="10">IFERROR(VLOOKUP(B326, vocFTE, 3, FALSE), "")</f>
        <v/>
      </c>
      <c r="F326" s="106"/>
      <c r="G326" s="145">
        <f t="shared" si="9"/>
        <v>57.273000000000025</v>
      </c>
      <c r="J326" s="106" t="s">
        <v>223</v>
      </c>
      <c r="K326" s="106" t="s">
        <v>224</v>
      </c>
      <c r="L326" s="107">
        <v>151.80600000000001</v>
      </c>
      <c r="AH326" s="8"/>
      <c r="AI326" s="14"/>
      <c r="AJ326" s="9"/>
      <c r="AK326" s="15"/>
      <c r="AM326" s="9"/>
    </row>
    <row r="327" spans="1:39">
      <c r="J327" s="106" t="s">
        <v>225</v>
      </c>
      <c r="K327" s="106" t="s">
        <v>226</v>
      </c>
      <c r="L327" s="107">
        <v>211.23799999999983</v>
      </c>
      <c r="AH327" s="8"/>
      <c r="AI327" s="14"/>
      <c r="AJ327" s="9"/>
      <c r="AK327" s="15"/>
      <c r="AM327" s="9"/>
    </row>
    <row r="328" spans="1:39">
      <c r="J328" s="106" t="s">
        <v>227</v>
      </c>
      <c r="K328" s="106" t="s">
        <v>228</v>
      </c>
      <c r="L328" s="107">
        <v>73.471000000000075</v>
      </c>
      <c r="AH328" s="8"/>
      <c r="AI328" s="14"/>
      <c r="AJ328" s="9"/>
      <c r="AK328" s="15"/>
      <c r="AM328" s="9"/>
    </row>
    <row r="329" spans="1:39">
      <c r="J329" s="106" t="s">
        <v>239</v>
      </c>
      <c r="K329" s="106" t="s">
        <v>240</v>
      </c>
      <c r="L329" s="107">
        <v>8.7249999999999961</v>
      </c>
      <c r="AH329" s="8"/>
      <c r="AI329" s="14"/>
      <c r="AJ329" s="9"/>
      <c r="AK329" s="15"/>
      <c r="AM329" s="9"/>
    </row>
    <row r="330" spans="1:39">
      <c r="J330" s="106" t="s">
        <v>261</v>
      </c>
      <c r="K330" s="106" t="s">
        <v>262</v>
      </c>
      <c r="L330" s="107">
        <v>125.13700000000027</v>
      </c>
      <c r="AH330" s="8"/>
      <c r="AI330" s="14"/>
      <c r="AJ330" s="9"/>
      <c r="AK330" s="15"/>
    </row>
    <row r="331" spans="1:39">
      <c r="J331" s="106" t="s">
        <v>283</v>
      </c>
      <c r="K331" s="106" t="s">
        <v>284</v>
      </c>
      <c r="L331" s="107">
        <v>129.57000000000011</v>
      </c>
      <c r="AJ331" s="9"/>
      <c r="AK331" s="15"/>
    </row>
    <row r="332" spans="1:39">
      <c r="J332" s="106" t="s">
        <v>301</v>
      </c>
      <c r="K332" s="106" t="s">
        <v>302</v>
      </c>
      <c r="L332" s="107">
        <v>128.29900000000001</v>
      </c>
      <c r="AJ332" s="9"/>
      <c r="AK332" s="15"/>
    </row>
    <row r="333" spans="1:39">
      <c r="J333" s="106" t="s">
        <v>313</v>
      </c>
      <c r="K333" s="106" t="s">
        <v>314</v>
      </c>
      <c r="L333" s="107">
        <v>82.068000000000254</v>
      </c>
      <c r="AJ333" s="9"/>
      <c r="AK333" s="15"/>
    </row>
    <row r="334" spans="1:39">
      <c r="J334" s="106" t="s">
        <v>315</v>
      </c>
      <c r="K334" s="106" t="s">
        <v>316</v>
      </c>
      <c r="L334" s="107">
        <v>133.12200000000058</v>
      </c>
      <c r="AJ334" s="9"/>
      <c r="AK334" s="15"/>
    </row>
    <row r="335" spans="1:39">
      <c r="J335" s="106" t="s">
        <v>331</v>
      </c>
      <c r="K335" s="106" t="s">
        <v>332</v>
      </c>
      <c r="L335" s="107">
        <v>160.80999999999906</v>
      </c>
      <c r="AJ335" s="9"/>
      <c r="AK335" s="15"/>
    </row>
    <row r="336" spans="1:39">
      <c r="J336" s="106" t="s">
        <v>351</v>
      </c>
      <c r="K336" s="106" t="s">
        <v>352</v>
      </c>
      <c r="L336" s="107">
        <v>172.07899999999984</v>
      </c>
      <c r="AJ336" s="9"/>
      <c r="AK336" s="15"/>
    </row>
    <row r="337" spans="10:37">
      <c r="J337" s="106" t="s">
        <v>357</v>
      </c>
      <c r="K337" s="106" t="s">
        <v>358</v>
      </c>
      <c r="L337" s="107">
        <v>116.51600000000036</v>
      </c>
      <c r="AJ337" s="9"/>
      <c r="AK337" s="15"/>
    </row>
    <row r="338" spans="10:37">
      <c r="J338" s="106" t="s">
        <v>349</v>
      </c>
      <c r="K338" s="106" t="s">
        <v>350</v>
      </c>
      <c r="L338" s="107">
        <v>72.151000000000138</v>
      </c>
      <c r="AJ338" s="9"/>
      <c r="AK338" s="15"/>
    </row>
    <row r="339" spans="10:37">
      <c r="J339" s="106" t="s">
        <v>363</v>
      </c>
      <c r="K339" s="106" t="s">
        <v>364</v>
      </c>
      <c r="L339" s="107">
        <v>103.69900000000078</v>
      </c>
      <c r="AJ339" s="9"/>
      <c r="AK339" s="15"/>
    </row>
    <row r="340" spans="10:37">
      <c r="J340" s="106" t="s">
        <v>365</v>
      </c>
      <c r="K340" s="106" t="s">
        <v>366</v>
      </c>
      <c r="L340" s="107">
        <v>262.9740000000001</v>
      </c>
      <c r="AJ340" s="9"/>
      <c r="AK340" s="15"/>
    </row>
    <row r="341" spans="10:37">
      <c r="J341" s="106" t="s">
        <v>377</v>
      </c>
      <c r="K341" s="106" t="s">
        <v>378</v>
      </c>
      <c r="L341" s="107">
        <v>14.504</v>
      </c>
      <c r="AJ341" s="9"/>
      <c r="AK341" s="15"/>
    </row>
    <row r="342" spans="10:37">
      <c r="J342" s="106" t="s">
        <v>403</v>
      </c>
      <c r="K342" s="106" t="s">
        <v>404</v>
      </c>
      <c r="L342" s="107">
        <v>109.95000000000044</v>
      </c>
      <c r="AJ342" s="9"/>
      <c r="AK342" s="15"/>
    </row>
    <row r="343" spans="10:37">
      <c r="J343" s="106" t="s">
        <v>395</v>
      </c>
      <c r="K343" s="106" t="s">
        <v>396</v>
      </c>
      <c r="L343" s="107">
        <v>248.30499999999813</v>
      </c>
      <c r="AJ343" s="9"/>
      <c r="AK343" s="15"/>
    </row>
    <row r="344" spans="10:37">
      <c r="J344" s="106" t="s">
        <v>423</v>
      </c>
      <c r="K344" s="106" t="s">
        <v>424</v>
      </c>
      <c r="L344" s="107">
        <v>90.339000000000212</v>
      </c>
      <c r="AJ344" s="9"/>
      <c r="AK344" s="15"/>
    </row>
    <row r="345" spans="10:37">
      <c r="J345" s="106" t="s">
        <v>441</v>
      </c>
      <c r="K345" s="106" t="s">
        <v>442</v>
      </c>
      <c r="L345" s="107">
        <v>186.18599999999992</v>
      </c>
      <c r="AJ345" s="9"/>
      <c r="AK345" s="15"/>
    </row>
    <row r="346" spans="10:37">
      <c r="J346" s="106" t="s">
        <v>445</v>
      </c>
      <c r="K346" s="106" t="s">
        <v>446</v>
      </c>
      <c r="L346" s="107">
        <v>57.563000000000152</v>
      </c>
      <c r="AJ346" s="9"/>
      <c r="AK346" s="15"/>
    </row>
    <row r="347" spans="10:37">
      <c r="J347" s="106" t="s">
        <v>457</v>
      </c>
      <c r="K347" s="106" t="s">
        <v>458</v>
      </c>
      <c r="L347" s="107">
        <v>148.09999999999971</v>
      </c>
      <c r="AJ347" s="9"/>
      <c r="AK347" s="15"/>
    </row>
    <row r="348" spans="10:37">
      <c r="J348" s="106" t="s">
        <v>463</v>
      </c>
      <c r="K348" s="106" t="s">
        <v>464</v>
      </c>
      <c r="L348" s="107">
        <v>55.84599999999989</v>
      </c>
      <c r="AJ348" s="9"/>
      <c r="AK348" s="15"/>
    </row>
    <row r="349" spans="10:37">
      <c r="J349" s="106" t="s">
        <v>503</v>
      </c>
      <c r="K349" s="106" t="s">
        <v>504</v>
      </c>
      <c r="L349" s="107">
        <v>127.44100000000063</v>
      </c>
      <c r="AJ349" s="9"/>
      <c r="AK349" s="15"/>
    </row>
    <row r="350" spans="10:37">
      <c r="J350" s="106" t="s">
        <v>507</v>
      </c>
      <c r="K350" s="106" t="s">
        <v>508</v>
      </c>
      <c r="L350" s="107">
        <v>79.050000000000168</v>
      </c>
      <c r="AJ350" s="9"/>
      <c r="AK350" s="15"/>
    </row>
    <row r="351" spans="10:37">
      <c r="J351" s="106" t="s">
        <v>525</v>
      </c>
      <c r="K351" s="106" t="s">
        <v>526</v>
      </c>
      <c r="L351" s="107">
        <v>75.693000000000438</v>
      </c>
      <c r="AJ351" s="9"/>
      <c r="AK351" s="15"/>
    </row>
    <row r="352" spans="10:37">
      <c r="J352" s="106" t="s">
        <v>529</v>
      </c>
      <c r="K352" s="106" t="s">
        <v>530</v>
      </c>
      <c r="L352" s="107">
        <v>121.84499999999984</v>
      </c>
      <c r="AJ352" s="9"/>
      <c r="AK352" s="15"/>
    </row>
    <row r="353" spans="10:37">
      <c r="J353" s="106" t="s">
        <v>531</v>
      </c>
      <c r="K353" s="106" t="s">
        <v>532</v>
      </c>
      <c r="L353" s="107">
        <v>109.30200000000011</v>
      </c>
      <c r="AJ353" s="9"/>
      <c r="AK353" s="15"/>
    </row>
    <row r="354" spans="10:37">
      <c r="J354" s="106" t="s">
        <v>551</v>
      </c>
      <c r="K354" s="106" t="s">
        <v>552</v>
      </c>
      <c r="L354" s="107">
        <v>137.04599999999999</v>
      </c>
      <c r="AJ354" s="9"/>
      <c r="AK354" s="15"/>
    </row>
    <row r="355" spans="10:37">
      <c r="J355" s="106" t="s">
        <v>563</v>
      </c>
      <c r="K355" s="106" t="s">
        <v>564</v>
      </c>
      <c r="L355" s="107">
        <v>212.47899999999854</v>
      </c>
      <c r="AJ355" s="9"/>
      <c r="AK355" s="15"/>
    </row>
    <row r="356" spans="10:37">
      <c r="J356" s="106" t="s">
        <v>569</v>
      </c>
      <c r="K356" s="106" t="s">
        <v>570</v>
      </c>
      <c r="L356" s="107">
        <v>52.848000000000027</v>
      </c>
      <c r="AJ356" s="9"/>
      <c r="AK356" s="15"/>
    </row>
    <row r="357" spans="10:37">
      <c r="J357" s="106" t="s">
        <v>575</v>
      </c>
      <c r="K357" s="106" t="s">
        <v>576</v>
      </c>
      <c r="L357" s="107">
        <v>473.09199999999436</v>
      </c>
      <c r="AJ357" s="9"/>
      <c r="AK357" s="15"/>
    </row>
    <row r="358" spans="10:37">
      <c r="J358" s="106" t="s">
        <v>459</v>
      </c>
      <c r="K358" s="106" t="s">
        <v>460</v>
      </c>
      <c r="L358" s="107">
        <v>88.661999999999992</v>
      </c>
      <c r="AJ358" s="9"/>
      <c r="AK358" s="15"/>
    </row>
    <row r="359" spans="10:37">
      <c r="J359" s="106" t="s">
        <v>623</v>
      </c>
      <c r="K359" s="106" t="s">
        <v>624</v>
      </c>
      <c r="L359" s="107">
        <v>261.34699999999879</v>
      </c>
      <c r="AJ359" s="9"/>
      <c r="AK359" s="15"/>
    </row>
    <row r="360" spans="10:37">
      <c r="J360" s="106" t="s">
        <v>25</v>
      </c>
      <c r="K360" s="106" t="s">
        <v>26</v>
      </c>
      <c r="L360" s="107">
        <v>113.15999999999993</v>
      </c>
      <c r="AJ360" s="9"/>
      <c r="AK360" s="15"/>
    </row>
    <row r="361" spans="10:37">
      <c r="J361" s="106" t="s">
        <v>59</v>
      </c>
      <c r="K361" s="106" t="s">
        <v>60</v>
      </c>
      <c r="L361" s="107">
        <v>105</v>
      </c>
      <c r="AJ361" s="9"/>
      <c r="AK361" s="15"/>
    </row>
    <row r="362" spans="10:37">
      <c r="J362" s="106" t="s">
        <v>63</v>
      </c>
      <c r="K362" s="106" t="s">
        <v>64</v>
      </c>
      <c r="L362" s="107">
        <v>81.178000000000083</v>
      </c>
      <c r="AJ362" s="9"/>
      <c r="AK362" s="15"/>
    </row>
    <row r="363" spans="10:37">
      <c r="J363" s="106" t="s">
        <v>83</v>
      </c>
      <c r="K363" s="106" t="s">
        <v>84</v>
      </c>
      <c r="L363" s="107">
        <v>103.24600000000001</v>
      </c>
      <c r="AJ363" s="9"/>
      <c r="AK363" s="15"/>
    </row>
    <row r="364" spans="10:37">
      <c r="J364" s="106" t="s">
        <v>97</v>
      </c>
      <c r="K364" s="106" t="s">
        <v>98</v>
      </c>
      <c r="L364" s="107">
        <v>66.196000000000168</v>
      </c>
      <c r="AJ364" s="9"/>
      <c r="AK364" s="15"/>
    </row>
    <row r="365" spans="10:37">
      <c r="J365" s="106" t="s">
        <v>163</v>
      </c>
      <c r="K365" s="106" t="s">
        <v>164</v>
      </c>
      <c r="L365" s="107">
        <v>148.31600000000017</v>
      </c>
      <c r="AJ365" s="9"/>
      <c r="AK365" s="15"/>
    </row>
    <row r="366" spans="10:37">
      <c r="J366" s="106" t="s">
        <v>185</v>
      </c>
      <c r="K366" s="106" t="s">
        <v>186</v>
      </c>
      <c r="L366" s="107">
        <v>57.096000000000167</v>
      </c>
      <c r="AJ366" s="9"/>
      <c r="AK366" s="15"/>
    </row>
    <row r="367" spans="10:37">
      <c r="J367" s="106" t="s">
        <v>207</v>
      </c>
      <c r="K367" s="106" t="s">
        <v>208</v>
      </c>
      <c r="L367" s="107">
        <v>143.24099999999976</v>
      </c>
      <c r="AJ367" s="9"/>
      <c r="AK367" s="15"/>
    </row>
    <row r="368" spans="10:37">
      <c r="J368" s="106" t="s">
        <v>209</v>
      </c>
      <c r="K368" s="106" t="s">
        <v>210</v>
      </c>
      <c r="L368" s="107">
        <v>151.97800000000004</v>
      </c>
      <c r="AJ368" s="9"/>
      <c r="AK368" s="15"/>
    </row>
    <row r="369" spans="10:37">
      <c r="J369" s="106" t="s">
        <v>213</v>
      </c>
      <c r="K369" s="106" t="s">
        <v>214</v>
      </c>
      <c r="L369" s="107">
        <v>188.40299999999985</v>
      </c>
      <c r="AJ369" s="9"/>
      <c r="AK369" s="15"/>
    </row>
    <row r="370" spans="10:37">
      <c r="J370" s="106" t="s">
        <v>211</v>
      </c>
      <c r="K370" s="106" t="s">
        <v>212</v>
      </c>
      <c r="L370" s="107">
        <v>213.25499999999928</v>
      </c>
      <c r="AJ370" s="9"/>
      <c r="AK370" s="15"/>
    </row>
    <row r="371" spans="10:37">
      <c r="J371" s="106" t="s">
        <v>513</v>
      </c>
      <c r="K371" s="106" t="s">
        <v>514</v>
      </c>
      <c r="L371" s="107">
        <v>86.852000000000118</v>
      </c>
      <c r="AJ371" s="9"/>
      <c r="AK371" s="15"/>
    </row>
    <row r="372" spans="10:37">
      <c r="J372" s="106" t="s">
        <v>347</v>
      </c>
      <c r="K372" s="106" t="s">
        <v>348</v>
      </c>
      <c r="L372" s="107">
        <v>78.596000000000075</v>
      </c>
      <c r="AJ372" s="9"/>
      <c r="AK372" s="15"/>
    </row>
    <row r="373" spans="10:37">
      <c r="J373" s="106" t="s">
        <v>355</v>
      </c>
      <c r="K373" s="106" t="s">
        <v>356</v>
      </c>
      <c r="L373" s="107">
        <v>119.94800000000011</v>
      </c>
      <c r="AJ373" s="9"/>
      <c r="AK373" s="15"/>
    </row>
    <row r="374" spans="10:37">
      <c r="J374" s="106" t="s">
        <v>411</v>
      </c>
      <c r="K374" s="106" t="s">
        <v>412</v>
      </c>
      <c r="L374" s="107">
        <v>46.594000000000072</v>
      </c>
      <c r="AJ374" s="9"/>
      <c r="AK374" s="15"/>
    </row>
    <row r="375" spans="10:37">
      <c r="J375" s="106" t="s">
        <v>367</v>
      </c>
      <c r="K375" s="106" t="s">
        <v>368</v>
      </c>
      <c r="L375" s="107">
        <v>63.260000000000012</v>
      </c>
      <c r="AJ375" s="9"/>
      <c r="AK375" s="15"/>
    </row>
    <row r="376" spans="10:37">
      <c r="J376" s="106" t="s">
        <v>409</v>
      </c>
      <c r="K376" s="106" t="s">
        <v>410</v>
      </c>
      <c r="L376" s="107">
        <v>123.69000000000008</v>
      </c>
      <c r="AJ376" s="9"/>
      <c r="AK376" s="15"/>
    </row>
    <row r="377" spans="10:37">
      <c r="J377" s="106" t="s">
        <v>421</v>
      </c>
      <c r="K377" s="106" t="s">
        <v>422</v>
      </c>
      <c r="L377" s="107">
        <v>60.000000000000256</v>
      </c>
      <c r="AJ377" s="9"/>
      <c r="AK377" s="15"/>
    </row>
    <row r="378" spans="10:37">
      <c r="J378" s="106" t="s">
        <v>433</v>
      </c>
      <c r="K378" s="106" t="s">
        <v>434</v>
      </c>
      <c r="L378" s="107">
        <v>72.148999999999901</v>
      </c>
      <c r="AJ378" s="9"/>
      <c r="AK378" s="15"/>
    </row>
    <row r="379" spans="10:37">
      <c r="J379" s="106" t="s">
        <v>495</v>
      </c>
      <c r="K379" s="106" t="s">
        <v>496</v>
      </c>
      <c r="L379" s="107">
        <v>130.60699999999974</v>
      </c>
      <c r="AJ379" s="9"/>
      <c r="AK379" s="15"/>
    </row>
    <row r="380" spans="10:37">
      <c r="J380" s="106" t="s">
        <v>523</v>
      </c>
      <c r="K380" s="106" t="s">
        <v>524</v>
      </c>
      <c r="L380" s="107">
        <v>124.00000000000003</v>
      </c>
      <c r="AJ380" s="9"/>
      <c r="AK380" s="15"/>
    </row>
    <row r="381" spans="10:37">
      <c r="J381" s="106" t="s">
        <v>515</v>
      </c>
      <c r="K381" s="106" t="s">
        <v>516</v>
      </c>
      <c r="L381" s="107">
        <v>62.904000000000039</v>
      </c>
      <c r="AJ381" s="9"/>
      <c r="AK381" s="15"/>
    </row>
    <row r="382" spans="10:37">
      <c r="J382" s="106" t="s">
        <v>1215</v>
      </c>
      <c r="K382" s="106" t="s">
        <v>528</v>
      </c>
      <c r="L382" s="107">
        <v>115.84399999999999</v>
      </c>
      <c r="AJ382" s="9"/>
      <c r="AK382" s="15"/>
    </row>
    <row r="383" spans="10:37">
      <c r="J383" s="106" t="s">
        <v>1014</v>
      </c>
      <c r="K383" s="106" t="s">
        <v>562</v>
      </c>
      <c r="L383" s="107">
        <v>81.65000000000002</v>
      </c>
      <c r="AJ383" s="9"/>
      <c r="AK383" s="15"/>
    </row>
    <row r="384" spans="10:37">
      <c r="J384" s="106" t="s">
        <v>571</v>
      </c>
      <c r="K384" s="106" t="s">
        <v>572</v>
      </c>
      <c r="L384" s="107">
        <v>82.920999999999836</v>
      </c>
      <c r="AJ384" s="9"/>
      <c r="AK384" s="15"/>
    </row>
    <row r="385" spans="10:37">
      <c r="J385" s="106" t="s">
        <v>625</v>
      </c>
      <c r="K385" s="106" t="s">
        <v>626</v>
      </c>
      <c r="L385" s="107">
        <v>107.34899999999988</v>
      </c>
      <c r="AJ385" s="9"/>
      <c r="AK385" s="15"/>
    </row>
    <row r="386" spans="10:37">
      <c r="J386" s="106" t="s">
        <v>81</v>
      </c>
      <c r="K386" s="106" t="s">
        <v>82</v>
      </c>
      <c r="L386" s="107">
        <v>47.99500000000004</v>
      </c>
      <c r="AJ386" s="9"/>
      <c r="AK386" s="15"/>
    </row>
    <row r="387" spans="10:37">
      <c r="J387" s="106" t="s">
        <v>385</v>
      </c>
      <c r="K387" s="106" t="s">
        <v>386</v>
      </c>
      <c r="L387" s="107">
        <v>57.273000000000025</v>
      </c>
      <c r="AJ387" s="9"/>
      <c r="AK387" s="15"/>
    </row>
    <row r="388" spans="10:37">
      <c r="J388" s="106" t="s">
        <v>1140</v>
      </c>
      <c r="K388" s="106" t="s">
        <v>1141</v>
      </c>
      <c r="L388" s="107">
        <v>15.497999999999994</v>
      </c>
      <c r="AJ388" s="9"/>
      <c r="AK388" s="15"/>
    </row>
    <row r="389" spans="10:37">
      <c r="J389" s="106" t="s">
        <v>1048</v>
      </c>
      <c r="K389" s="106" t="s">
        <v>1049</v>
      </c>
      <c r="L389" s="107">
        <v>52.476000000000077</v>
      </c>
      <c r="AJ389" s="9"/>
      <c r="AK389" s="15"/>
    </row>
    <row r="390" spans="10:37">
      <c r="J390" s="106" t="s">
        <v>1076</v>
      </c>
      <c r="K390" s="106" t="s">
        <v>1077</v>
      </c>
      <c r="L390" s="107">
        <v>62.233999999999916</v>
      </c>
      <c r="AJ390" s="9"/>
      <c r="AK390" s="15"/>
    </row>
    <row r="391" spans="10:37">
      <c r="J391" s="106" t="s">
        <v>1176</v>
      </c>
      <c r="K391" s="106" t="s">
        <v>1177</v>
      </c>
      <c r="L391" s="107">
        <v>59.700000000000017</v>
      </c>
      <c r="AJ391" s="9"/>
      <c r="AK391" s="15"/>
    </row>
    <row r="392" spans="10:37">
      <c r="J392" s="106" t="s">
        <v>1264</v>
      </c>
      <c r="K392" s="106" t="s">
        <v>1147</v>
      </c>
      <c r="L392" s="107">
        <v>39.068999999999988</v>
      </c>
      <c r="AJ392" s="9"/>
      <c r="AK392" s="15"/>
    </row>
    <row r="393" spans="10:37">
      <c r="J393" s="106" t="s">
        <v>1265</v>
      </c>
      <c r="K393" s="106" t="s">
        <v>1143</v>
      </c>
      <c r="L393" s="107">
        <v>11.999999999999996</v>
      </c>
      <c r="AJ393" s="9"/>
      <c r="AK393" s="15"/>
    </row>
    <row r="394" spans="10:37">
      <c r="J394" s="106" t="s">
        <v>1044</v>
      </c>
      <c r="K394" s="106" t="s">
        <v>1045</v>
      </c>
      <c r="L394" s="107">
        <v>35.628000000000029</v>
      </c>
      <c r="AJ394" s="9"/>
      <c r="AK394" s="15"/>
    </row>
    <row r="395" spans="10:37">
      <c r="J395" s="106" t="s">
        <v>1168</v>
      </c>
      <c r="K395" s="106" t="s">
        <v>1169</v>
      </c>
      <c r="L395" s="107">
        <v>42.370999999999974</v>
      </c>
      <c r="AJ395" s="9"/>
      <c r="AK395" s="15"/>
    </row>
    <row r="396" spans="10:37">
      <c r="J396" s="106" t="s">
        <v>1136</v>
      </c>
      <c r="K396" s="106" t="s">
        <v>1137</v>
      </c>
      <c r="L396" s="107">
        <v>51.385999999999967</v>
      </c>
      <c r="AJ396" s="9"/>
      <c r="AK396" s="15"/>
    </row>
    <row r="397" spans="10:37">
      <c r="J397" s="106" t="s">
        <v>1138</v>
      </c>
      <c r="K397" s="106" t="s">
        <v>1139</v>
      </c>
      <c r="L397" s="107">
        <v>28.499999999999986</v>
      </c>
      <c r="AJ397" s="9"/>
      <c r="AK397" s="15"/>
    </row>
    <row r="398" spans="10:37">
      <c r="J398" s="106" t="s">
        <v>1099</v>
      </c>
      <c r="K398" s="106" t="s">
        <v>1100</v>
      </c>
      <c r="L398" s="107">
        <v>36.000000000000007</v>
      </c>
      <c r="AJ398" s="9"/>
      <c r="AK398" s="15"/>
    </row>
    <row r="399" spans="10:37">
      <c r="J399" s="106" t="s">
        <v>1126</v>
      </c>
      <c r="K399" s="106" t="s">
        <v>1127</v>
      </c>
      <c r="L399" s="107">
        <v>24.04500000000003</v>
      </c>
      <c r="AJ399" s="9"/>
      <c r="AK399" s="15"/>
    </row>
    <row r="400" spans="10:37">
      <c r="J400" s="106" t="s">
        <v>1266</v>
      </c>
      <c r="K400" s="106" t="s">
        <v>1142</v>
      </c>
      <c r="L400" s="107">
        <v>11.556000000000001</v>
      </c>
      <c r="AJ400" s="9"/>
      <c r="AK400" s="15"/>
    </row>
    <row r="401" spans="10:37">
      <c r="J401" s="106" t="s">
        <v>1214</v>
      </c>
      <c r="K401" s="106" t="s">
        <v>1096</v>
      </c>
      <c r="L401" s="107">
        <v>74.812000000000253</v>
      </c>
      <c r="AJ401" s="9"/>
      <c r="AK401" s="15"/>
    </row>
    <row r="402" spans="10:37">
      <c r="J402" s="106" t="s">
        <v>1172</v>
      </c>
      <c r="K402" s="106" t="s">
        <v>1173</v>
      </c>
      <c r="L402" s="107">
        <v>77.960000000000051</v>
      </c>
      <c r="AJ402" s="9"/>
      <c r="AK402" s="15"/>
    </row>
    <row r="403" spans="10:37">
      <c r="L403"/>
      <c r="AJ403" s="9"/>
      <c r="AK403" s="15"/>
    </row>
    <row r="404" spans="10:37">
      <c r="L404"/>
      <c r="AJ404" s="9"/>
      <c r="AK404" s="15"/>
    </row>
    <row r="405" spans="10:37">
      <c r="L405"/>
      <c r="AJ405" s="9"/>
      <c r="AK405" s="15"/>
    </row>
    <row r="406" spans="10:37">
      <c r="L406"/>
      <c r="AJ406" s="9"/>
      <c r="AK406" s="15"/>
    </row>
    <row r="407" spans="10:37">
      <c r="L407"/>
      <c r="AJ407" s="9"/>
      <c r="AK407" s="15"/>
    </row>
    <row r="408" spans="10:37">
      <c r="L408"/>
      <c r="AJ408" s="9"/>
      <c r="AK408" s="15"/>
    </row>
    <row r="409" spans="10:37">
      <c r="AJ409" s="9"/>
      <c r="AK409" s="15"/>
    </row>
    <row r="410" spans="10:37">
      <c r="AJ410" s="9"/>
      <c r="AK410" s="15"/>
    </row>
    <row r="411" spans="10:37">
      <c r="AJ411" s="9"/>
      <c r="AK411" s="15"/>
    </row>
    <row r="412" spans="10:37"/>
  </sheetData>
  <autoFilter ref="A5:H326" xr:uid="{035CE519-D707-49F1-ADFE-175E1EDEA112}"/>
  <sortState xmlns:xlrd2="http://schemas.microsoft.com/office/spreadsheetml/2017/richdata2" ref="J6:L410">
    <sortCondition ref="K6:K410"/>
  </sortState>
  <mergeCells count="1">
    <mergeCell ref="T2:U3"/>
  </mergeCells>
  <phoneticPr fontId="22" type="noConversion"/>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FFF5-B08B-4F5E-BB62-E5B2B7F2DAE9}">
  <dimension ref="A1:C398"/>
  <sheetViews>
    <sheetView workbookViewId="0">
      <selection activeCell="H24" sqref="H24"/>
    </sheetView>
  </sheetViews>
  <sheetFormatPr defaultRowHeight="15"/>
  <cols>
    <col min="2" max="2" width="25" customWidth="1"/>
    <col min="3" max="3" width="8.7109375" bestFit="1" customWidth="1"/>
  </cols>
  <sheetData>
    <row r="1" spans="1:3">
      <c r="A1" t="s">
        <v>1254</v>
      </c>
      <c r="B1" t="s">
        <v>1255</v>
      </c>
      <c r="C1" t="s">
        <v>1256</v>
      </c>
    </row>
    <row r="2" spans="1:3">
      <c r="A2" s="8">
        <v>35140000</v>
      </c>
      <c r="B2" s="8" t="s">
        <v>1118</v>
      </c>
      <c r="C2" s="9">
        <v>45.241999999999983</v>
      </c>
    </row>
    <row r="3" spans="1:3">
      <c r="A3" t="s">
        <v>3</v>
      </c>
      <c r="B3" t="s">
        <v>2</v>
      </c>
      <c r="C3" s="9">
        <v>160.49199999999914</v>
      </c>
    </row>
    <row r="4" spans="1:3">
      <c r="A4" t="s">
        <v>7</v>
      </c>
      <c r="B4" t="s">
        <v>6</v>
      </c>
      <c r="C4" s="9">
        <v>75.998000000000033</v>
      </c>
    </row>
    <row r="5" spans="1:3">
      <c r="A5" t="s">
        <v>10</v>
      </c>
      <c r="B5" t="s">
        <v>9</v>
      </c>
      <c r="C5" s="9">
        <v>277.46899999999596</v>
      </c>
    </row>
    <row r="6" spans="1:3">
      <c r="A6" t="s">
        <v>12</v>
      </c>
      <c r="B6" t="s">
        <v>11</v>
      </c>
      <c r="C6" s="9">
        <v>169.6239999999998</v>
      </c>
    </row>
    <row r="7" spans="1:3">
      <c r="A7" t="s">
        <v>14</v>
      </c>
      <c r="B7" t="s">
        <v>13</v>
      </c>
      <c r="C7" s="9">
        <v>111.92799999999964</v>
      </c>
    </row>
    <row r="8" spans="1:3">
      <c r="A8" t="s">
        <v>18</v>
      </c>
      <c r="B8" t="s">
        <v>17</v>
      </c>
      <c r="C8" s="9">
        <v>483.94600000000003</v>
      </c>
    </row>
    <row r="9" spans="1:3">
      <c r="A9" t="s">
        <v>20</v>
      </c>
      <c r="B9" t="s">
        <v>19</v>
      </c>
      <c r="C9" s="9">
        <v>495.1039999999943</v>
      </c>
    </row>
    <row r="10" spans="1:3">
      <c r="A10" t="s">
        <v>24</v>
      </c>
      <c r="B10" t="s">
        <v>23</v>
      </c>
      <c r="C10" s="9">
        <v>219.36999999999821</v>
      </c>
    </row>
    <row r="11" spans="1:3">
      <c r="A11" t="s">
        <v>30</v>
      </c>
      <c r="B11" t="s">
        <v>29</v>
      </c>
      <c r="C11" s="9">
        <v>390.55499999999586</v>
      </c>
    </row>
    <row r="12" spans="1:3">
      <c r="A12" t="s">
        <v>32</v>
      </c>
      <c r="B12" t="s">
        <v>31</v>
      </c>
      <c r="C12" s="9">
        <v>187.66599999999934</v>
      </c>
    </row>
    <row r="13" spans="1:3">
      <c r="A13" t="s">
        <v>34</v>
      </c>
      <c r="B13" t="s">
        <v>33</v>
      </c>
      <c r="C13" s="9">
        <v>75.433000000000192</v>
      </c>
    </row>
    <row r="14" spans="1:3">
      <c r="A14" t="s">
        <v>38</v>
      </c>
      <c r="B14" t="s">
        <v>37</v>
      </c>
      <c r="C14" s="9">
        <v>433.64900000000279</v>
      </c>
    </row>
    <row r="15" spans="1:3">
      <c r="A15" t="s">
        <v>40</v>
      </c>
      <c r="B15" t="s">
        <v>39</v>
      </c>
      <c r="C15" s="9">
        <v>231.11199999999931</v>
      </c>
    </row>
    <row r="16" spans="1:3">
      <c r="A16" t="s">
        <v>42</v>
      </c>
      <c r="B16" t="s">
        <v>41</v>
      </c>
      <c r="C16" s="9">
        <v>172.04399999999995</v>
      </c>
    </row>
    <row r="17" spans="1:3">
      <c r="A17" t="s">
        <v>44</v>
      </c>
      <c r="B17" t="s">
        <v>43</v>
      </c>
      <c r="C17" s="9">
        <v>160.08999999999992</v>
      </c>
    </row>
    <row r="18" spans="1:3">
      <c r="A18" t="s">
        <v>46</v>
      </c>
      <c r="B18" t="s">
        <v>45</v>
      </c>
      <c r="C18" s="9">
        <v>304.55199999999405</v>
      </c>
    </row>
    <row r="19" spans="1:3">
      <c r="A19" t="s">
        <v>48</v>
      </c>
      <c r="B19" t="s">
        <v>47</v>
      </c>
      <c r="C19" s="9">
        <v>67.235999999999962</v>
      </c>
    </row>
    <row r="20" spans="1:3">
      <c r="A20" t="s">
        <v>56</v>
      </c>
      <c r="B20" t="s">
        <v>55</v>
      </c>
      <c r="C20" s="9">
        <v>381.92999999999716</v>
      </c>
    </row>
    <row r="21" spans="1:3">
      <c r="A21" t="s">
        <v>58</v>
      </c>
      <c r="B21" t="s">
        <v>57</v>
      </c>
      <c r="C21" s="9">
        <v>358.11199999999917</v>
      </c>
    </row>
    <row r="22" spans="1:3">
      <c r="A22" t="s">
        <v>66</v>
      </c>
      <c r="B22" t="s">
        <v>65</v>
      </c>
      <c r="C22" s="9">
        <v>4390.7589999997917</v>
      </c>
    </row>
    <row r="23" spans="1:3">
      <c r="A23" t="s">
        <v>68</v>
      </c>
      <c r="B23" t="s">
        <v>67</v>
      </c>
      <c r="C23" s="9">
        <v>150.33099999999936</v>
      </c>
    </row>
    <row r="24" spans="1:3">
      <c r="A24" t="s">
        <v>70</v>
      </c>
      <c r="B24" t="s">
        <v>69</v>
      </c>
      <c r="C24" s="9">
        <v>71.020999999999958</v>
      </c>
    </row>
    <row r="25" spans="1:3">
      <c r="A25" t="s">
        <v>74</v>
      </c>
      <c r="B25" t="s">
        <v>73</v>
      </c>
      <c r="C25" s="9">
        <v>420.72599999999454</v>
      </c>
    </row>
    <row r="26" spans="1:3">
      <c r="A26" t="s">
        <v>76</v>
      </c>
      <c r="B26" t="s">
        <v>75</v>
      </c>
      <c r="C26" s="9">
        <v>46.801000000000094</v>
      </c>
    </row>
    <row r="27" spans="1:3">
      <c r="A27" t="s">
        <v>80</v>
      </c>
      <c r="B27" t="s">
        <v>79</v>
      </c>
      <c r="C27" s="9">
        <v>26.299999999999994</v>
      </c>
    </row>
    <row r="28" spans="1:3">
      <c r="A28" t="s">
        <v>86</v>
      </c>
      <c r="B28" t="s">
        <v>85</v>
      </c>
      <c r="C28" s="9">
        <v>1115.9840000000193</v>
      </c>
    </row>
    <row r="29" spans="1:3">
      <c r="A29" t="s">
        <v>88</v>
      </c>
      <c r="B29" t="s">
        <v>87</v>
      </c>
      <c r="C29" s="9">
        <v>23.899999999999963</v>
      </c>
    </row>
    <row r="30" spans="1:3">
      <c r="A30" t="s">
        <v>90</v>
      </c>
      <c r="B30" t="s">
        <v>89</v>
      </c>
      <c r="C30" s="9">
        <v>607.03599999999335</v>
      </c>
    </row>
    <row r="31" spans="1:3">
      <c r="A31" t="s">
        <v>92</v>
      </c>
      <c r="B31" t="s">
        <v>91</v>
      </c>
      <c r="C31" s="9">
        <v>321.05899999999741</v>
      </c>
    </row>
    <row r="32" spans="1:3">
      <c r="A32" t="s">
        <v>94</v>
      </c>
      <c r="B32" t="s">
        <v>93</v>
      </c>
      <c r="C32" s="9">
        <v>773.9660000000132</v>
      </c>
    </row>
    <row r="33" spans="1:3">
      <c r="A33" t="s">
        <v>96</v>
      </c>
      <c r="B33" t="s">
        <v>95</v>
      </c>
      <c r="C33" s="9">
        <v>260.26300000000003</v>
      </c>
    </row>
    <row r="34" spans="1:3">
      <c r="A34" t="s">
        <v>100</v>
      </c>
      <c r="B34" t="s">
        <v>99</v>
      </c>
      <c r="C34" s="9">
        <v>60.204999999999963</v>
      </c>
    </row>
    <row r="35" spans="1:3">
      <c r="A35" t="s">
        <v>102</v>
      </c>
      <c r="B35" t="s">
        <v>101</v>
      </c>
      <c r="C35" s="9">
        <v>128.25000000000017</v>
      </c>
    </row>
    <row r="36" spans="1:3">
      <c r="A36" t="s">
        <v>106</v>
      </c>
      <c r="B36" t="s">
        <v>105</v>
      </c>
      <c r="C36" s="9">
        <v>382.88099999999815</v>
      </c>
    </row>
    <row r="37" spans="1:3">
      <c r="A37" t="s">
        <v>108</v>
      </c>
      <c r="B37" t="s">
        <v>107</v>
      </c>
      <c r="C37" s="9">
        <v>477.15700000000021</v>
      </c>
    </row>
    <row r="38" spans="1:3">
      <c r="A38" t="s">
        <v>112</v>
      </c>
      <c r="B38" t="s">
        <v>111</v>
      </c>
      <c r="C38" s="9">
        <v>607.23100000000102</v>
      </c>
    </row>
    <row r="39" spans="1:3">
      <c r="A39" t="s">
        <v>114</v>
      </c>
      <c r="B39" t="s">
        <v>113</v>
      </c>
      <c r="C39" s="9">
        <v>15.600999999999988</v>
      </c>
    </row>
    <row r="40" spans="1:3">
      <c r="A40" t="s">
        <v>116</v>
      </c>
      <c r="B40" t="s">
        <v>115</v>
      </c>
      <c r="C40" s="9">
        <v>164.00499999999974</v>
      </c>
    </row>
    <row r="41" spans="1:3">
      <c r="A41" t="s">
        <v>118</v>
      </c>
      <c r="B41" t="s">
        <v>117</v>
      </c>
      <c r="C41" s="9">
        <v>124.83900000000044</v>
      </c>
    </row>
    <row r="42" spans="1:3">
      <c r="A42" t="s">
        <v>120</v>
      </c>
      <c r="B42" t="s">
        <v>119</v>
      </c>
      <c r="C42" s="9">
        <v>185.09400000000042</v>
      </c>
    </row>
    <row r="43" spans="1:3">
      <c r="A43" t="s">
        <v>124</v>
      </c>
      <c r="B43" t="s">
        <v>123</v>
      </c>
      <c r="C43" s="9">
        <v>17.156000000000017</v>
      </c>
    </row>
    <row r="44" spans="1:3">
      <c r="A44" t="s">
        <v>126</v>
      </c>
      <c r="B44" t="s">
        <v>125</v>
      </c>
      <c r="C44" s="9">
        <v>273.70299999999656</v>
      </c>
    </row>
    <row r="45" spans="1:3">
      <c r="A45" t="s">
        <v>128</v>
      </c>
      <c r="B45" t="s">
        <v>127</v>
      </c>
      <c r="C45" s="9">
        <v>270.74399999999633</v>
      </c>
    </row>
    <row r="46" spans="1:3">
      <c r="A46" t="s">
        <v>130</v>
      </c>
      <c r="B46" t="s">
        <v>129</v>
      </c>
      <c r="C46" s="9">
        <v>241.25199999999739</v>
      </c>
    </row>
    <row r="47" spans="1:3">
      <c r="A47" t="s">
        <v>132</v>
      </c>
      <c r="B47" t="s">
        <v>131</v>
      </c>
      <c r="C47" s="9">
        <v>35.620000000000026</v>
      </c>
    </row>
    <row r="48" spans="1:3">
      <c r="A48" t="s">
        <v>138</v>
      </c>
      <c r="B48" t="s">
        <v>137</v>
      </c>
      <c r="C48" s="9">
        <v>95.011000000000237</v>
      </c>
    </row>
    <row r="49" spans="1:3">
      <c r="A49" t="s">
        <v>140</v>
      </c>
      <c r="B49" t="s">
        <v>139</v>
      </c>
      <c r="C49" s="9">
        <v>46.700999999999979</v>
      </c>
    </row>
    <row r="50" spans="1:3">
      <c r="A50" t="s">
        <v>144</v>
      </c>
      <c r="B50" t="s">
        <v>143</v>
      </c>
      <c r="C50" s="9">
        <v>239.00299999999797</v>
      </c>
    </row>
    <row r="51" spans="1:3">
      <c r="A51" t="s">
        <v>148</v>
      </c>
      <c r="B51" t="s">
        <v>147</v>
      </c>
      <c r="C51" s="9">
        <v>221.99699999999743</v>
      </c>
    </row>
    <row r="52" spans="1:3">
      <c r="A52" t="s">
        <v>150</v>
      </c>
      <c r="B52" t="s">
        <v>149</v>
      </c>
      <c r="C52" s="9">
        <v>166.02499999999947</v>
      </c>
    </row>
    <row r="53" spans="1:3">
      <c r="A53" t="s">
        <v>154</v>
      </c>
      <c r="B53" t="s">
        <v>153</v>
      </c>
      <c r="C53" s="9">
        <v>18.099999999999998</v>
      </c>
    </row>
    <row r="54" spans="1:3">
      <c r="A54" t="s">
        <v>156</v>
      </c>
      <c r="B54" t="s">
        <v>155</v>
      </c>
      <c r="C54" s="9">
        <v>113.82200000000002</v>
      </c>
    </row>
    <row r="55" spans="1:3">
      <c r="A55" t="s">
        <v>152</v>
      </c>
      <c r="B55" t="s">
        <v>151</v>
      </c>
      <c r="C55" s="9">
        <v>208.99699999999856</v>
      </c>
    </row>
    <row r="56" spans="1:3">
      <c r="A56" t="s">
        <v>158</v>
      </c>
      <c r="B56" t="s">
        <v>157</v>
      </c>
      <c r="C56" s="9">
        <v>261.78099999999819</v>
      </c>
    </row>
    <row r="57" spans="1:3">
      <c r="A57" t="s">
        <v>160</v>
      </c>
      <c r="B57" t="s">
        <v>159</v>
      </c>
      <c r="C57" s="9">
        <v>45.519999999999939</v>
      </c>
    </row>
    <row r="58" spans="1:3">
      <c r="A58" t="s">
        <v>162</v>
      </c>
      <c r="B58" t="s">
        <v>161</v>
      </c>
      <c r="C58" s="9">
        <v>19.300000000000004</v>
      </c>
    </row>
    <row r="59" spans="1:3">
      <c r="A59" t="s">
        <v>166</v>
      </c>
      <c r="B59" t="s">
        <v>165</v>
      </c>
      <c r="C59" s="9">
        <v>609.01500000000237</v>
      </c>
    </row>
    <row r="60" spans="1:3">
      <c r="A60" t="s">
        <v>168</v>
      </c>
      <c r="B60" t="s">
        <v>167</v>
      </c>
      <c r="C60" s="9">
        <v>146.90999999999983</v>
      </c>
    </row>
    <row r="61" spans="1:3">
      <c r="A61" t="s">
        <v>170</v>
      </c>
      <c r="B61" t="s">
        <v>169</v>
      </c>
      <c r="C61" s="9">
        <v>805.46300000000849</v>
      </c>
    </row>
    <row r="62" spans="1:3">
      <c r="A62" t="s">
        <v>172</v>
      </c>
      <c r="B62" t="s">
        <v>171</v>
      </c>
      <c r="C62" s="9">
        <v>296.35099999999761</v>
      </c>
    </row>
    <row r="63" spans="1:3">
      <c r="A63" t="s">
        <v>176</v>
      </c>
      <c r="B63" t="s">
        <v>175</v>
      </c>
      <c r="C63" s="9">
        <v>419.84999999999519</v>
      </c>
    </row>
    <row r="64" spans="1:3">
      <c r="A64" t="s">
        <v>178</v>
      </c>
      <c r="B64" t="s">
        <v>177</v>
      </c>
      <c r="C64" s="9">
        <v>12.995999999999995</v>
      </c>
    </row>
    <row r="65" spans="1:3">
      <c r="A65" t="s">
        <v>180</v>
      </c>
      <c r="B65" t="s">
        <v>179</v>
      </c>
      <c r="C65" s="9">
        <v>205.53899999999908</v>
      </c>
    </row>
    <row r="66" spans="1:3">
      <c r="A66" t="s">
        <v>182</v>
      </c>
      <c r="B66" t="s">
        <v>181</v>
      </c>
      <c r="C66" s="9">
        <v>766.08900000000062</v>
      </c>
    </row>
    <row r="67" spans="1:3">
      <c r="A67" t="s">
        <v>184</v>
      </c>
      <c r="B67" t="s">
        <v>183</v>
      </c>
      <c r="C67" s="9">
        <v>398.87799999999714</v>
      </c>
    </row>
    <row r="68" spans="1:3">
      <c r="A68" t="s">
        <v>192</v>
      </c>
      <c r="B68" t="s">
        <v>191</v>
      </c>
      <c r="C68" s="9">
        <v>159.79499999999985</v>
      </c>
    </row>
    <row r="69" spans="1:3">
      <c r="A69" t="s">
        <v>196</v>
      </c>
      <c r="B69" t="s">
        <v>195</v>
      </c>
      <c r="C69" s="9">
        <v>99.117000000000516</v>
      </c>
    </row>
    <row r="70" spans="1:3">
      <c r="A70" t="s">
        <v>200</v>
      </c>
      <c r="B70" t="s">
        <v>199</v>
      </c>
      <c r="C70" s="9">
        <v>269.11599999999947</v>
      </c>
    </row>
    <row r="71" spans="1:3">
      <c r="A71" t="s">
        <v>204</v>
      </c>
      <c r="B71" t="s">
        <v>203</v>
      </c>
      <c r="C71" s="9">
        <v>249.49199999999777</v>
      </c>
    </row>
    <row r="72" spans="1:3">
      <c r="A72" t="s">
        <v>206</v>
      </c>
      <c r="B72" t="s">
        <v>205</v>
      </c>
      <c r="C72" s="9">
        <v>60.240000000000023</v>
      </c>
    </row>
    <row r="73" spans="1:3">
      <c r="A73" t="s">
        <v>216</v>
      </c>
      <c r="B73" t="s">
        <v>215</v>
      </c>
      <c r="C73" s="9">
        <v>135.56800000000027</v>
      </c>
    </row>
    <row r="74" spans="1:3">
      <c r="A74" t="s">
        <v>220</v>
      </c>
      <c r="B74" t="s">
        <v>219</v>
      </c>
      <c r="C74" s="9">
        <v>52.008000000000031</v>
      </c>
    </row>
    <row r="75" spans="1:3">
      <c r="A75" t="s">
        <v>222</v>
      </c>
      <c r="B75" t="s">
        <v>221</v>
      </c>
      <c r="C75" s="9">
        <v>38.60000000000008</v>
      </c>
    </row>
    <row r="76" spans="1:3">
      <c r="A76" t="s">
        <v>230</v>
      </c>
      <c r="B76" t="s">
        <v>229</v>
      </c>
      <c r="C76" s="9">
        <v>7.7500000000000009</v>
      </c>
    </row>
    <row r="77" spans="1:3">
      <c r="A77" t="s">
        <v>232</v>
      </c>
      <c r="B77" t="s">
        <v>231</v>
      </c>
      <c r="C77" s="9">
        <v>203.5500000000003</v>
      </c>
    </row>
    <row r="78" spans="1:3">
      <c r="A78" t="s">
        <v>234</v>
      </c>
      <c r="B78" t="s">
        <v>233</v>
      </c>
      <c r="C78" s="9">
        <v>90.291000000000651</v>
      </c>
    </row>
    <row r="79" spans="1:3">
      <c r="A79" t="s">
        <v>236</v>
      </c>
      <c r="B79" t="s">
        <v>235</v>
      </c>
      <c r="C79" s="9">
        <v>39.304000000000059</v>
      </c>
    </row>
    <row r="80" spans="1:3">
      <c r="A80" t="s">
        <v>238</v>
      </c>
      <c r="B80" t="s">
        <v>237</v>
      </c>
      <c r="C80" s="9">
        <v>662.71300000000178</v>
      </c>
    </row>
    <row r="81" spans="1:3">
      <c r="A81" t="s">
        <v>242</v>
      </c>
      <c r="B81" t="s">
        <v>241</v>
      </c>
      <c r="C81" s="9">
        <v>315.79399999999896</v>
      </c>
    </row>
    <row r="82" spans="1:3">
      <c r="A82" t="s">
        <v>244</v>
      </c>
      <c r="B82" t="s">
        <v>243</v>
      </c>
      <c r="C82" s="9">
        <v>98.501999999999882</v>
      </c>
    </row>
    <row r="83" spans="1:3">
      <c r="A83" t="s">
        <v>246</v>
      </c>
      <c r="B83" t="s">
        <v>245</v>
      </c>
      <c r="C83" s="9">
        <v>19.749999999999996</v>
      </c>
    </row>
    <row r="84" spans="1:3">
      <c r="A84" t="s">
        <v>248</v>
      </c>
      <c r="B84" t="s">
        <v>247</v>
      </c>
      <c r="C84" s="9">
        <v>205.87399999999874</v>
      </c>
    </row>
    <row r="85" spans="1:3">
      <c r="A85" t="s">
        <v>250</v>
      </c>
      <c r="B85" t="s">
        <v>249</v>
      </c>
      <c r="C85" s="9">
        <v>443.26900000000046</v>
      </c>
    </row>
    <row r="86" spans="1:3">
      <c r="A86" t="s">
        <v>252</v>
      </c>
      <c r="B86" t="s">
        <v>251</v>
      </c>
      <c r="C86" s="9">
        <v>98.219000000000165</v>
      </c>
    </row>
    <row r="87" spans="1:3">
      <c r="A87" t="s">
        <v>254</v>
      </c>
      <c r="B87" t="s">
        <v>253</v>
      </c>
      <c r="C87" s="9">
        <v>294.61999999999568</v>
      </c>
    </row>
    <row r="88" spans="1:3">
      <c r="A88" t="s">
        <v>256</v>
      </c>
      <c r="B88" t="s">
        <v>255</v>
      </c>
      <c r="C88" s="9">
        <v>238.00099999999864</v>
      </c>
    </row>
    <row r="89" spans="1:3">
      <c r="A89" t="s">
        <v>258</v>
      </c>
      <c r="B89" t="s">
        <v>257</v>
      </c>
      <c r="C89" s="9">
        <v>83.399000000000342</v>
      </c>
    </row>
    <row r="90" spans="1:3">
      <c r="A90" t="s">
        <v>260</v>
      </c>
      <c r="B90" t="s">
        <v>259</v>
      </c>
      <c r="C90" s="9">
        <v>164.58999999999963</v>
      </c>
    </row>
    <row r="91" spans="1:3">
      <c r="A91" t="s">
        <v>264</v>
      </c>
      <c r="B91" t="s">
        <v>263</v>
      </c>
      <c r="C91" s="9">
        <v>78.300000000000097</v>
      </c>
    </row>
    <row r="92" spans="1:3">
      <c r="A92" t="s">
        <v>268</v>
      </c>
      <c r="B92" t="s">
        <v>267</v>
      </c>
      <c r="C92" s="9">
        <v>1118.9860000000567</v>
      </c>
    </row>
    <row r="93" spans="1:3">
      <c r="A93" t="s">
        <v>270</v>
      </c>
      <c r="B93" t="s">
        <v>269</v>
      </c>
      <c r="C93" s="9">
        <v>71.300000000000068</v>
      </c>
    </row>
    <row r="94" spans="1:3">
      <c r="A94" t="s">
        <v>272</v>
      </c>
      <c r="B94" t="s">
        <v>271</v>
      </c>
      <c r="C94" s="9">
        <v>105.0150000000003</v>
      </c>
    </row>
    <row r="95" spans="1:3">
      <c r="A95" t="s">
        <v>274</v>
      </c>
      <c r="B95" t="s">
        <v>273</v>
      </c>
      <c r="C95" s="9">
        <v>84.899000000000115</v>
      </c>
    </row>
    <row r="96" spans="1:3">
      <c r="A96" t="s">
        <v>276</v>
      </c>
      <c r="B96" t="s">
        <v>275</v>
      </c>
      <c r="C96" s="9">
        <v>439.549999999992</v>
      </c>
    </row>
    <row r="97" spans="1:3">
      <c r="A97" t="s">
        <v>278</v>
      </c>
      <c r="B97" t="s">
        <v>277</v>
      </c>
      <c r="C97" s="9">
        <v>10.904999999999999</v>
      </c>
    </row>
    <row r="98" spans="1:3">
      <c r="A98" t="s">
        <v>280</v>
      </c>
      <c r="B98" t="s">
        <v>279</v>
      </c>
      <c r="C98" s="9">
        <v>631.51500000000351</v>
      </c>
    </row>
    <row r="99" spans="1:3">
      <c r="A99" t="s">
        <v>282</v>
      </c>
      <c r="B99" t="s">
        <v>281</v>
      </c>
      <c r="C99" s="9">
        <v>115.40599999999998</v>
      </c>
    </row>
    <row r="100" spans="1:3">
      <c r="A100" t="s">
        <v>286</v>
      </c>
      <c r="B100" t="s">
        <v>285</v>
      </c>
      <c r="C100" s="9">
        <v>125.93800000000053</v>
      </c>
    </row>
    <row r="101" spans="1:3">
      <c r="A101" t="s">
        <v>288</v>
      </c>
      <c r="B101" t="s">
        <v>287</v>
      </c>
      <c r="C101" s="9">
        <v>250.12399999999946</v>
      </c>
    </row>
    <row r="102" spans="1:3">
      <c r="A102" t="s">
        <v>290</v>
      </c>
      <c r="B102" t="s">
        <v>289</v>
      </c>
      <c r="C102" s="9">
        <v>1117.5970000000168</v>
      </c>
    </row>
    <row r="103" spans="1:3">
      <c r="A103" t="s">
        <v>292</v>
      </c>
      <c r="B103" t="s">
        <v>291</v>
      </c>
      <c r="C103" s="9">
        <v>213.00499999999744</v>
      </c>
    </row>
    <row r="104" spans="1:3">
      <c r="A104" t="s">
        <v>294</v>
      </c>
      <c r="B104" t="s">
        <v>293</v>
      </c>
      <c r="C104" s="9">
        <v>111.87200000000061</v>
      </c>
    </row>
    <row r="105" spans="1:3">
      <c r="A105" t="s">
        <v>296</v>
      </c>
      <c r="B105" t="s">
        <v>295</v>
      </c>
      <c r="C105" s="9">
        <v>1277.283000000021</v>
      </c>
    </row>
    <row r="106" spans="1:3">
      <c r="A106" t="s">
        <v>298</v>
      </c>
      <c r="B106" t="s">
        <v>297</v>
      </c>
      <c r="C106" s="9">
        <v>152.29399999999976</v>
      </c>
    </row>
    <row r="107" spans="1:3">
      <c r="A107" t="s">
        <v>300</v>
      </c>
      <c r="B107" t="s">
        <v>299</v>
      </c>
      <c r="C107" s="9">
        <v>459.84799999999564</v>
      </c>
    </row>
    <row r="108" spans="1:3">
      <c r="A108" t="s">
        <v>304</v>
      </c>
      <c r="B108" t="s">
        <v>303</v>
      </c>
      <c r="C108" s="9">
        <v>301.00199999999671</v>
      </c>
    </row>
    <row r="109" spans="1:3">
      <c r="A109" t="s">
        <v>306</v>
      </c>
      <c r="B109" t="s">
        <v>305</v>
      </c>
      <c r="C109" s="9">
        <v>256.07599999999763</v>
      </c>
    </row>
    <row r="110" spans="1:3">
      <c r="A110" t="s">
        <v>308</v>
      </c>
      <c r="B110" t="s">
        <v>307</v>
      </c>
      <c r="C110" s="9">
        <v>33.799999999999976</v>
      </c>
    </row>
    <row r="111" spans="1:3">
      <c r="A111" t="s">
        <v>310</v>
      </c>
      <c r="B111" t="s">
        <v>309</v>
      </c>
      <c r="C111" s="9">
        <v>406.86499999999376</v>
      </c>
    </row>
    <row r="112" spans="1:3">
      <c r="A112" t="s">
        <v>312</v>
      </c>
      <c r="B112" t="s">
        <v>311</v>
      </c>
      <c r="C112" s="9">
        <v>333.55699999999712</v>
      </c>
    </row>
    <row r="113" spans="1:3">
      <c r="A113" t="s">
        <v>318</v>
      </c>
      <c r="B113" t="s">
        <v>317</v>
      </c>
      <c r="C113" s="9">
        <v>134.95299999999975</v>
      </c>
    </row>
    <row r="114" spans="1:3">
      <c r="A114" t="s">
        <v>320</v>
      </c>
      <c r="B114" t="s">
        <v>319</v>
      </c>
      <c r="C114" s="9">
        <v>37.814000000000036</v>
      </c>
    </row>
    <row r="115" spans="1:3">
      <c r="A115" t="s">
        <v>322</v>
      </c>
      <c r="B115" t="s">
        <v>321</v>
      </c>
      <c r="C115" s="9">
        <v>118.01299999999968</v>
      </c>
    </row>
    <row r="116" spans="1:3">
      <c r="A116" t="s">
        <v>324</v>
      </c>
      <c r="B116" t="s">
        <v>323</v>
      </c>
      <c r="C116" s="9">
        <v>207.44599999999747</v>
      </c>
    </row>
    <row r="117" spans="1:3">
      <c r="A117" t="s">
        <v>326</v>
      </c>
      <c r="B117" t="s">
        <v>325</v>
      </c>
      <c r="C117" s="9">
        <v>400.5179999999994</v>
      </c>
    </row>
    <row r="118" spans="1:3">
      <c r="A118" t="s">
        <v>328</v>
      </c>
      <c r="B118" t="s">
        <v>327</v>
      </c>
      <c r="C118" s="9">
        <v>156.17899999999815</v>
      </c>
    </row>
    <row r="119" spans="1:3">
      <c r="A119" t="s">
        <v>330</v>
      </c>
      <c r="B119" t="s">
        <v>329</v>
      </c>
      <c r="C119" s="9">
        <v>269.70699999999914</v>
      </c>
    </row>
    <row r="120" spans="1:3">
      <c r="A120" t="s">
        <v>334</v>
      </c>
      <c r="B120" t="s">
        <v>333</v>
      </c>
      <c r="C120" s="9">
        <v>526.80799999999147</v>
      </c>
    </row>
    <row r="121" spans="1:3">
      <c r="A121" t="s">
        <v>336</v>
      </c>
      <c r="B121" t="s">
        <v>335</v>
      </c>
      <c r="C121" s="9">
        <v>221.79599999999931</v>
      </c>
    </row>
    <row r="122" spans="1:3">
      <c r="A122" t="s">
        <v>338</v>
      </c>
      <c r="B122" t="s">
        <v>337</v>
      </c>
      <c r="C122" s="9">
        <v>71.952999999999946</v>
      </c>
    </row>
    <row r="123" spans="1:3">
      <c r="A123" t="s">
        <v>340</v>
      </c>
      <c r="B123" t="s">
        <v>339</v>
      </c>
      <c r="C123" s="9">
        <v>387.03699999999469</v>
      </c>
    </row>
    <row r="124" spans="1:3">
      <c r="A124" t="s">
        <v>342</v>
      </c>
      <c r="B124" t="s">
        <v>341</v>
      </c>
      <c r="C124" s="9">
        <v>132.8900000000001</v>
      </c>
    </row>
    <row r="125" spans="1:3">
      <c r="A125" t="s">
        <v>344</v>
      </c>
      <c r="B125" t="s">
        <v>343</v>
      </c>
      <c r="C125" s="9">
        <v>103.67300000000033</v>
      </c>
    </row>
    <row r="126" spans="1:3">
      <c r="A126" t="s">
        <v>346</v>
      </c>
      <c r="B126" t="s">
        <v>345</v>
      </c>
      <c r="C126" s="9">
        <v>329.38999999999783</v>
      </c>
    </row>
    <row r="127" spans="1:3">
      <c r="A127" t="s">
        <v>354</v>
      </c>
      <c r="B127" t="s">
        <v>353</v>
      </c>
      <c r="C127" s="9">
        <v>86.903000000000134</v>
      </c>
    </row>
    <row r="128" spans="1:3">
      <c r="A128" t="s">
        <v>360</v>
      </c>
      <c r="B128" t="s">
        <v>359</v>
      </c>
      <c r="C128" s="9">
        <v>10.720000000000006</v>
      </c>
    </row>
    <row r="129" spans="1:3">
      <c r="A129" t="s">
        <v>362</v>
      </c>
      <c r="B129" t="s">
        <v>361</v>
      </c>
      <c r="C129" s="9">
        <v>160.91299999999967</v>
      </c>
    </row>
    <row r="130" spans="1:3">
      <c r="A130" t="s">
        <v>370</v>
      </c>
      <c r="B130" t="s">
        <v>369</v>
      </c>
      <c r="C130" s="9">
        <v>454.92599999999931</v>
      </c>
    </row>
    <row r="131" spans="1:3">
      <c r="A131" t="s">
        <v>374</v>
      </c>
      <c r="B131" t="s">
        <v>373</v>
      </c>
      <c r="C131" s="9">
        <v>451.25699999999739</v>
      </c>
    </row>
    <row r="132" spans="1:3">
      <c r="A132" t="s">
        <v>376</v>
      </c>
      <c r="B132" t="s">
        <v>375</v>
      </c>
      <c r="C132" s="9">
        <v>1097.3550000000268</v>
      </c>
    </row>
    <row r="133" spans="1:3">
      <c r="A133" t="s">
        <v>380</v>
      </c>
      <c r="B133" t="s">
        <v>379</v>
      </c>
      <c r="C133" s="9">
        <v>216.43499999999776</v>
      </c>
    </row>
    <row r="134" spans="1:3">
      <c r="A134" t="s">
        <v>382</v>
      </c>
      <c r="B134" t="s">
        <v>381</v>
      </c>
      <c r="C134" s="9">
        <v>1091.4440000000145</v>
      </c>
    </row>
    <row r="135" spans="1:3">
      <c r="A135" t="s">
        <v>384</v>
      </c>
      <c r="B135" t="s">
        <v>383</v>
      </c>
      <c r="C135" s="9">
        <v>85.799999999999969</v>
      </c>
    </row>
    <row r="136" spans="1:3">
      <c r="A136" t="s">
        <v>388</v>
      </c>
      <c r="B136" t="s">
        <v>387</v>
      </c>
      <c r="C136" s="9">
        <v>128.22200000000009</v>
      </c>
    </row>
    <row r="137" spans="1:3">
      <c r="A137" t="s">
        <v>400</v>
      </c>
      <c r="B137" t="s">
        <v>399</v>
      </c>
      <c r="C137" s="9">
        <v>239.90199999999899</v>
      </c>
    </row>
    <row r="138" spans="1:3">
      <c r="A138" t="s">
        <v>390</v>
      </c>
      <c r="B138" t="s">
        <v>389</v>
      </c>
      <c r="C138" s="9">
        <v>337.99299999999579</v>
      </c>
    </row>
    <row r="139" spans="1:3">
      <c r="A139" t="s">
        <v>392</v>
      </c>
      <c r="B139" t="s">
        <v>391</v>
      </c>
      <c r="C139" s="9">
        <v>302.53899999999675</v>
      </c>
    </row>
    <row r="140" spans="1:3">
      <c r="A140" t="s">
        <v>406</v>
      </c>
      <c r="B140" t="s">
        <v>405</v>
      </c>
      <c r="C140" s="9">
        <v>136.70500000000058</v>
      </c>
    </row>
    <row r="141" spans="1:3">
      <c r="A141" t="s">
        <v>408</v>
      </c>
      <c r="B141" t="s">
        <v>407</v>
      </c>
      <c r="C141" s="9">
        <v>153.17199999999997</v>
      </c>
    </row>
    <row r="142" spans="1:3">
      <c r="A142" t="s">
        <v>394</v>
      </c>
      <c r="B142" t="s">
        <v>393</v>
      </c>
      <c r="C142" s="9">
        <v>38.516999999999967</v>
      </c>
    </row>
    <row r="143" spans="1:3">
      <c r="A143" t="s">
        <v>398</v>
      </c>
      <c r="B143" t="s">
        <v>397</v>
      </c>
      <c r="C143" s="9">
        <v>212.05499999999844</v>
      </c>
    </row>
    <row r="144" spans="1:3">
      <c r="A144" t="s">
        <v>414</v>
      </c>
      <c r="B144" t="s">
        <v>413</v>
      </c>
      <c r="C144" s="9">
        <v>205.62399999999923</v>
      </c>
    </row>
    <row r="145" spans="1:3">
      <c r="A145" t="s">
        <v>416</v>
      </c>
      <c r="B145" t="s">
        <v>415</v>
      </c>
      <c r="C145" s="9">
        <v>168.89999999999904</v>
      </c>
    </row>
    <row r="146" spans="1:3">
      <c r="A146" t="s">
        <v>418</v>
      </c>
      <c r="B146" t="s">
        <v>417</v>
      </c>
      <c r="C146" s="9">
        <v>326.59299999999837</v>
      </c>
    </row>
    <row r="147" spans="1:3">
      <c r="A147" t="s">
        <v>420</v>
      </c>
      <c r="B147" t="s">
        <v>419</v>
      </c>
      <c r="C147" s="9">
        <v>48.760000000000034</v>
      </c>
    </row>
    <row r="148" spans="1:3">
      <c r="A148" t="s">
        <v>426</v>
      </c>
      <c r="B148" t="s">
        <v>425</v>
      </c>
      <c r="C148" s="9">
        <v>37.769000000000005</v>
      </c>
    </row>
    <row r="149" spans="1:3">
      <c r="A149" t="s">
        <v>428</v>
      </c>
      <c r="B149" t="s">
        <v>427</v>
      </c>
      <c r="C149" s="9">
        <v>22.080000000000005</v>
      </c>
    </row>
    <row r="150" spans="1:3">
      <c r="A150" t="s">
        <v>430</v>
      </c>
      <c r="B150" t="s">
        <v>429</v>
      </c>
      <c r="C150" s="9">
        <v>138.06200000000035</v>
      </c>
    </row>
    <row r="151" spans="1:3">
      <c r="A151" t="s">
        <v>432</v>
      </c>
      <c r="B151" t="s">
        <v>431</v>
      </c>
      <c r="C151" s="9">
        <v>112.99500000000015</v>
      </c>
    </row>
    <row r="152" spans="1:3">
      <c r="A152" t="s">
        <v>436</v>
      </c>
      <c r="B152" t="s">
        <v>435</v>
      </c>
      <c r="C152" s="9">
        <v>480.9769999999989</v>
      </c>
    </row>
    <row r="153" spans="1:3">
      <c r="A153" t="s">
        <v>438</v>
      </c>
      <c r="B153" t="s">
        <v>437</v>
      </c>
      <c r="C153" s="9">
        <v>14.780000000000015</v>
      </c>
    </row>
    <row r="154" spans="1:3">
      <c r="A154" t="s">
        <v>440</v>
      </c>
      <c r="B154" t="s">
        <v>439</v>
      </c>
      <c r="C154" s="9">
        <v>192.86199999999877</v>
      </c>
    </row>
    <row r="155" spans="1:3">
      <c r="A155" t="s">
        <v>444</v>
      </c>
      <c r="B155" t="s">
        <v>443</v>
      </c>
      <c r="C155" s="9">
        <v>8.5000000000000036</v>
      </c>
    </row>
    <row r="156" spans="1:3">
      <c r="A156" t="s">
        <v>448</v>
      </c>
      <c r="B156" t="s">
        <v>447</v>
      </c>
      <c r="C156" s="9">
        <v>519.85499999999354</v>
      </c>
    </row>
    <row r="157" spans="1:3">
      <c r="A157" t="s">
        <v>450</v>
      </c>
      <c r="B157" t="s">
        <v>449</v>
      </c>
      <c r="C157" s="9">
        <v>50.994999999999905</v>
      </c>
    </row>
    <row r="158" spans="1:3">
      <c r="A158" t="s">
        <v>452</v>
      </c>
      <c r="B158" t="s">
        <v>451</v>
      </c>
      <c r="C158" s="9">
        <v>639.68199999999831</v>
      </c>
    </row>
    <row r="159" spans="1:3">
      <c r="A159" t="s">
        <v>454</v>
      </c>
      <c r="B159" t="s">
        <v>453</v>
      </c>
      <c r="C159" s="9">
        <v>18.899999999999981</v>
      </c>
    </row>
    <row r="160" spans="1:3">
      <c r="A160" t="s">
        <v>456</v>
      </c>
      <c r="B160" t="s">
        <v>455</v>
      </c>
      <c r="C160" s="9">
        <v>22.299999999999983</v>
      </c>
    </row>
    <row r="161" spans="1:3">
      <c r="A161" t="s">
        <v>462</v>
      </c>
      <c r="B161" t="s">
        <v>461</v>
      </c>
      <c r="C161" s="9">
        <v>730.64700000001733</v>
      </c>
    </row>
    <row r="162" spans="1:3">
      <c r="A162" t="s">
        <v>466</v>
      </c>
      <c r="B162" t="s">
        <v>465</v>
      </c>
      <c r="C162" s="9">
        <v>251.59899999999777</v>
      </c>
    </row>
    <row r="163" spans="1:3">
      <c r="A163" t="s">
        <v>468</v>
      </c>
      <c r="B163" t="s">
        <v>467</v>
      </c>
      <c r="C163" s="9">
        <v>322.55399999999867</v>
      </c>
    </row>
    <row r="164" spans="1:3">
      <c r="A164" t="s">
        <v>470</v>
      </c>
      <c r="B164" t="s">
        <v>469</v>
      </c>
      <c r="C164" s="9">
        <v>604.41500000000224</v>
      </c>
    </row>
    <row r="165" spans="1:3">
      <c r="A165" t="s">
        <v>472</v>
      </c>
      <c r="B165" t="s">
        <v>471</v>
      </c>
      <c r="C165" s="9">
        <v>18.049999999999979</v>
      </c>
    </row>
    <row r="166" spans="1:3">
      <c r="A166" t="s">
        <v>474</v>
      </c>
      <c r="B166" t="s">
        <v>473</v>
      </c>
      <c r="C166" s="9">
        <v>41.300000000000011</v>
      </c>
    </row>
    <row r="167" spans="1:3">
      <c r="A167" t="s">
        <v>476</v>
      </c>
      <c r="B167" t="s">
        <v>475</v>
      </c>
      <c r="C167" s="9">
        <v>180.32699999999903</v>
      </c>
    </row>
    <row r="168" spans="1:3">
      <c r="A168" t="s">
        <v>478</v>
      </c>
      <c r="B168" t="s">
        <v>477</v>
      </c>
      <c r="C168" s="9">
        <v>91.774000000000086</v>
      </c>
    </row>
    <row r="169" spans="1:3">
      <c r="A169" t="s">
        <v>480</v>
      </c>
      <c r="B169" t="s">
        <v>479</v>
      </c>
      <c r="C169" s="9">
        <v>8.9780000000000086</v>
      </c>
    </row>
    <row r="170" spans="1:3">
      <c r="A170" t="s">
        <v>482</v>
      </c>
      <c r="B170" t="s">
        <v>481</v>
      </c>
      <c r="C170" s="9">
        <v>382.99199999999968</v>
      </c>
    </row>
    <row r="171" spans="1:3">
      <c r="A171" t="s">
        <v>484</v>
      </c>
      <c r="B171" t="s">
        <v>483</v>
      </c>
      <c r="C171" s="9">
        <v>209.37199999999842</v>
      </c>
    </row>
    <row r="172" spans="1:3">
      <c r="A172" t="s">
        <v>486</v>
      </c>
      <c r="B172" t="s">
        <v>485</v>
      </c>
      <c r="C172" s="9">
        <v>182.92899999999801</v>
      </c>
    </row>
    <row r="173" spans="1:3">
      <c r="A173" t="s">
        <v>488</v>
      </c>
      <c r="B173" t="s">
        <v>487</v>
      </c>
      <c r="C173" s="9">
        <v>8.0969999999999995</v>
      </c>
    </row>
    <row r="174" spans="1:3">
      <c r="A174" t="s">
        <v>490</v>
      </c>
      <c r="B174" t="s">
        <v>489</v>
      </c>
      <c r="C174" s="9">
        <v>237.12299999999777</v>
      </c>
    </row>
    <row r="175" spans="1:3">
      <c r="A175" t="s">
        <v>492</v>
      </c>
      <c r="B175" t="s">
        <v>491</v>
      </c>
      <c r="C175" s="9">
        <v>177.91999999999948</v>
      </c>
    </row>
    <row r="176" spans="1:3">
      <c r="A176" t="s">
        <v>494</v>
      </c>
      <c r="B176" t="s">
        <v>493</v>
      </c>
      <c r="C176" s="9">
        <v>270.77299999999786</v>
      </c>
    </row>
    <row r="177" spans="1:3">
      <c r="A177" t="s">
        <v>498</v>
      </c>
      <c r="B177" t="s">
        <v>497</v>
      </c>
      <c r="C177" s="9">
        <v>34.399999999999963</v>
      </c>
    </row>
    <row r="178" spans="1:3">
      <c r="A178" t="s">
        <v>500</v>
      </c>
      <c r="B178" t="s">
        <v>499</v>
      </c>
      <c r="C178" s="9">
        <v>437.39499999999572</v>
      </c>
    </row>
    <row r="179" spans="1:3">
      <c r="A179" t="s">
        <v>502</v>
      </c>
      <c r="B179" t="s">
        <v>501</v>
      </c>
      <c r="C179" s="9">
        <v>17.399999999999991</v>
      </c>
    </row>
    <row r="180" spans="1:3">
      <c r="A180" t="s">
        <v>506</v>
      </c>
      <c r="B180" t="s">
        <v>505</v>
      </c>
      <c r="C180" s="9">
        <v>135.75000000000011</v>
      </c>
    </row>
    <row r="181" spans="1:3">
      <c r="A181" t="s">
        <v>510</v>
      </c>
      <c r="B181" t="s">
        <v>509</v>
      </c>
      <c r="C181" s="9">
        <v>441.62399999999906</v>
      </c>
    </row>
    <row r="182" spans="1:3">
      <c r="A182" t="s">
        <v>518</v>
      </c>
      <c r="B182" t="s">
        <v>517</v>
      </c>
      <c r="C182" s="9">
        <v>38.100000000000037</v>
      </c>
    </row>
    <row r="183" spans="1:3">
      <c r="A183" t="s">
        <v>520</v>
      </c>
      <c r="B183" t="s">
        <v>519</v>
      </c>
      <c r="C183" s="9">
        <v>107.80299999999997</v>
      </c>
    </row>
    <row r="184" spans="1:3">
      <c r="A184" t="s">
        <v>522</v>
      </c>
      <c r="B184" t="s">
        <v>521</v>
      </c>
      <c r="C184" s="9">
        <v>158.1880000000001</v>
      </c>
    </row>
    <row r="185" spans="1:3">
      <c r="A185" t="s">
        <v>512</v>
      </c>
      <c r="B185" t="s">
        <v>511</v>
      </c>
      <c r="C185" s="9">
        <v>149.47399999999985</v>
      </c>
    </row>
    <row r="186" spans="1:3">
      <c r="A186" t="s">
        <v>534</v>
      </c>
      <c r="B186" t="s">
        <v>533</v>
      </c>
      <c r="C186" s="9">
        <v>2150.4709999999568</v>
      </c>
    </row>
    <row r="187" spans="1:3">
      <c r="A187" t="s">
        <v>536</v>
      </c>
      <c r="B187" t="s">
        <v>535</v>
      </c>
      <c r="C187" s="9">
        <v>206.85199999999892</v>
      </c>
    </row>
    <row r="188" spans="1:3">
      <c r="A188" t="s">
        <v>538</v>
      </c>
      <c r="B188" t="s">
        <v>537</v>
      </c>
      <c r="C188" s="9">
        <v>317.6989999999966</v>
      </c>
    </row>
    <row r="189" spans="1:3">
      <c r="A189" t="s">
        <v>540</v>
      </c>
      <c r="B189" t="s">
        <v>539</v>
      </c>
      <c r="C189" s="9">
        <v>72.400000000000119</v>
      </c>
    </row>
    <row r="190" spans="1:3">
      <c r="A190" t="s">
        <v>542</v>
      </c>
      <c r="B190" t="s">
        <v>541</v>
      </c>
      <c r="C190" s="9">
        <v>211.10700000000034</v>
      </c>
    </row>
    <row r="191" spans="1:3">
      <c r="A191" t="s">
        <v>544</v>
      </c>
      <c r="B191" t="s">
        <v>543</v>
      </c>
      <c r="C191" s="9">
        <v>24.710000000000022</v>
      </c>
    </row>
    <row r="192" spans="1:3">
      <c r="A192" t="s">
        <v>546</v>
      </c>
      <c r="B192" t="s">
        <v>545</v>
      </c>
      <c r="C192" s="9">
        <v>99.342000000000354</v>
      </c>
    </row>
    <row r="193" spans="1:3">
      <c r="A193" t="s">
        <v>548</v>
      </c>
      <c r="B193" t="s">
        <v>547</v>
      </c>
      <c r="C193" s="9">
        <v>187.1379999999989</v>
      </c>
    </row>
    <row r="194" spans="1:3">
      <c r="A194" t="s">
        <v>550</v>
      </c>
      <c r="B194" t="s">
        <v>549</v>
      </c>
      <c r="C194" s="9">
        <v>158.01999999999916</v>
      </c>
    </row>
    <row r="195" spans="1:3">
      <c r="A195" t="s">
        <v>554</v>
      </c>
      <c r="B195" t="s">
        <v>553</v>
      </c>
      <c r="C195" s="9">
        <v>547.82299999999907</v>
      </c>
    </row>
    <row r="196" spans="1:3">
      <c r="A196" t="s">
        <v>556</v>
      </c>
      <c r="B196" t="s">
        <v>555</v>
      </c>
      <c r="C196" s="9">
        <v>261.2849999999986</v>
      </c>
    </row>
    <row r="197" spans="1:3">
      <c r="A197" t="s">
        <v>558</v>
      </c>
      <c r="B197" t="s">
        <v>557</v>
      </c>
      <c r="C197" s="9">
        <v>38.68</v>
      </c>
    </row>
    <row r="198" spans="1:3">
      <c r="A198" t="s">
        <v>560</v>
      </c>
      <c r="B198" t="s">
        <v>559</v>
      </c>
      <c r="C198" s="9">
        <v>61.180000000000064</v>
      </c>
    </row>
    <row r="199" spans="1:3">
      <c r="A199" t="s">
        <v>566</v>
      </c>
      <c r="B199" t="s">
        <v>565</v>
      </c>
      <c r="C199" s="9">
        <v>18.143000000000001</v>
      </c>
    </row>
    <row r="200" spans="1:3">
      <c r="A200" t="s">
        <v>568</v>
      </c>
      <c r="B200" t="s">
        <v>567</v>
      </c>
      <c r="C200" s="9">
        <v>128.4230000000006</v>
      </c>
    </row>
    <row r="201" spans="1:3">
      <c r="A201" t="s">
        <v>574</v>
      </c>
      <c r="B201" t="s">
        <v>573</v>
      </c>
      <c r="C201" s="9">
        <v>134.46899999999997</v>
      </c>
    </row>
    <row r="202" spans="1:3">
      <c r="A202" t="s">
        <v>578</v>
      </c>
      <c r="B202" t="s">
        <v>577</v>
      </c>
      <c r="C202" s="9">
        <v>275.96699999999885</v>
      </c>
    </row>
    <row r="203" spans="1:3">
      <c r="A203" t="s">
        <v>580</v>
      </c>
      <c r="B203" t="s">
        <v>579</v>
      </c>
      <c r="C203" s="9">
        <v>9.3000000000000025</v>
      </c>
    </row>
    <row r="204" spans="1:3">
      <c r="A204" t="s">
        <v>582</v>
      </c>
      <c r="B204" t="s">
        <v>581</v>
      </c>
      <c r="C204" s="9">
        <v>311.19699999999557</v>
      </c>
    </row>
    <row r="205" spans="1:3">
      <c r="A205" t="s">
        <v>584</v>
      </c>
      <c r="B205" t="s">
        <v>583</v>
      </c>
      <c r="C205" s="9">
        <v>564.27000000000044</v>
      </c>
    </row>
    <row r="206" spans="1:3">
      <c r="A206" t="s">
        <v>586</v>
      </c>
      <c r="B206" t="s">
        <v>585</v>
      </c>
      <c r="C206" s="9">
        <v>91.770000000000081</v>
      </c>
    </row>
    <row r="207" spans="1:3">
      <c r="A207" t="s">
        <v>588</v>
      </c>
      <c r="B207" t="s">
        <v>587</v>
      </c>
      <c r="C207" s="9">
        <v>178.8839999999995</v>
      </c>
    </row>
    <row r="208" spans="1:3">
      <c r="A208" t="s">
        <v>590</v>
      </c>
      <c r="B208" t="s">
        <v>589</v>
      </c>
      <c r="C208" s="9">
        <v>273.01899999999841</v>
      </c>
    </row>
    <row r="209" spans="1:3">
      <c r="A209" t="s">
        <v>592</v>
      </c>
      <c r="B209" t="s">
        <v>591</v>
      </c>
      <c r="C209" s="9">
        <v>236.27099999999911</v>
      </c>
    </row>
    <row r="210" spans="1:3">
      <c r="A210" t="s">
        <v>594</v>
      </c>
      <c r="B210" t="s">
        <v>593</v>
      </c>
      <c r="C210" s="9">
        <v>151.30900000000003</v>
      </c>
    </row>
    <row r="211" spans="1:3">
      <c r="A211" t="s">
        <v>596</v>
      </c>
      <c r="B211" t="s">
        <v>595</v>
      </c>
      <c r="C211" s="9">
        <v>386.06399999999695</v>
      </c>
    </row>
    <row r="212" spans="1:3">
      <c r="A212" t="s">
        <v>598</v>
      </c>
      <c r="B212" t="s">
        <v>597</v>
      </c>
      <c r="C212" s="9">
        <v>11.550000000000004</v>
      </c>
    </row>
    <row r="213" spans="1:3">
      <c r="A213" t="s">
        <v>606</v>
      </c>
      <c r="B213" t="s">
        <v>605</v>
      </c>
      <c r="C213" s="9">
        <v>335.9319999999974</v>
      </c>
    </row>
    <row r="214" spans="1:3">
      <c r="A214" t="s">
        <v>600</v>
      </c>
      <c r="B214" t="s">
        <v>599</v>
      </c>
      <c r="C214" s="9">
        <v>81.655000000000015</v>
      </c>
    </row>
    <row r="215" spans="1:3">
      <c r="A215" t="s">
        <v>602</v>
      </c>
      <c r="B215" t="s">
        <v>601</v>
      </c>
      <c r="C215" s="9">
        <v>99.968000000000387</v>
      </c>
    </row>
    <row r="216" spans="1:3">
      <c r="A216" t="s">
        <v>608</v>
      </c>
      <c r="B216" t="s">
        <v>607</v>
      </c>
      <c r="C216" s="9">
        <v>427.39499999999816</v>
      </c>
    </row>
    <row r="217" spans="1:3">
      <c r="A217" t="s">
        <v>610</v>
      </c>
      <c r="B217" t="s">
        <v>609</v>
      </c>
      <c r="C217" s="9">
        <v>370.95999999999702</v>
      </c>
    </row>
    <row r="218" spans="1:3">
      <c r="A218" t="s">
        <v>612</v>
      </c>
      <c r="B218" t="s">
        <v>611</v>
      </c>
      <c r="C218" s="9">
        <v>16.600000000000009</v>
      </c>
    </row>
    <row r="219" spans="1:3">
      <c r="A219" t="s">
        <v>614</v>
      </c>
      <c r="B219" t="s">
        <v>613</v>
      </c>
      <c r="C219" s="9">
        <v>151.05300000000071</v>
      </c>
    </row>
    <row r="220" spans="1:3">
      <c r="A220" t="s">
        <v>616</v>
      </c>
      <c r="B220" t="s">
        <v>615</v>
      </c>
      <c r="C220" s="9">
        <v>120.91200000000011</v>
      </c>
    </row>
    <row r="221" spans="1:3">
      <c r="A221" t="s">
        <v>604</v>
      </c>
      <c r="B221" t="s">
        <v>603</v>
      </c>
      <c r="C221" s="9">
        <v>349.97399999999681</v>
      </c>
    </row>
    <row r="222" spans="1:3">
      <c r="A222" t="s">
        <v>618</v>
      </c>
      <c r="B222" t="s">
        <v>617</v>
      </c>
      <c r="C222" s="9">
        <v>240.11699999999828</v>
      </c>
    </row>
    <row r="223" spans="1:3">
      <c r="A223" t="s">
        <v>620</v>
      </c>
      <c r="B223" t="s">
        <v>619</v>
      </c>
      <c r="C223" s="9">
        <v>454.33699999999686</v>
      </c>
    </row>
    <row r="224" spans="1:3">
      <c r="A224" t="s">
        <v>622</v>
      </c>
      <c r="B224" t="s">
        <v>621</v>
      </c>
      <c r="C224" s="9">
        <v>14.490000000000009</v>
      </c>
    </row>
    <row r="225" spans="1:3">
      <c r="A225" t="s">
        <v>628</v>
      </c>
      <c r="B225" t="s">
        <v>627</v>
      </c>
      <c r="C225" s="9">
        <v>15.650000000000004</v>
      </c>
    </row>
    <row r="226" spans="1:3">
      <c r="A226" t="s">
        <v>632</v>
      </c>
      <c r="B226" t="s">
        <v>631</v>
      </c>
      <c r="C226" s="9">
        <v>279.584999999996</v>
      </c>
    </row>
    <row r="227" spans="1:3">
      <c r="A227" t="s">
        <v>634</v>
      </c>
      <c r="B227" t="s">
        <v>633</v>
      </c>
      <c r="C227" s="9">
        <v>96.875000000000057</v>
      </c>
    </row>
    <row r="228" spans="1:3">
      <c r="A228" t="s">
        <v>636</v>
      </c>
      <c r="B228" t="s">
        <v>635</v>
      </c>
      <c r="C228" s="9">
        <v>353.60399999999993</v>
      </c>
    </row>
    <row r="229" spans="1:3">
      <c r="A229" t="s">
        <v>638</v>
      </c>
      <c r="B229" t="s">
        <v>637</v>
      </c>
      <c r="C229" s="9">
        <v>156.55599999999936</v>
      </c>
    </row>
    <row r="230" spans="1:3">
      <c r="A230" t="s">
        <v>640</v>
      </c>
      <c r="B230" t="s">
        <v>639</v>
      </c>
      <c r="C230" s="9">
        <v>381.37099999999555</v>
      </c>
    </row>
    <row r="231" spans="1:3">
      <c r="A231" t="s">
        <v>642</v>
      </c>
      <c r="B231" t="s">
        <v>641</v>
      </c>
      <c r="C231" s="9">
        <v>1753.422999999988</v>
      </c>
    </row>
    <row r="232" spans="1:3">
      <c r="A232" t="s">
        <v>644</v>
      </c>
      <c r="B232" t="s">
        <v>643</v>
      </c>
      <c r="C232" s="9">
        <v>9.2000000000000011</v>
      </c>
    </row>
    <row r="233" spans="1:3">
      <c r="A233" t="s">
        <v>646</v>
      </c>
      <c r="B233" t="s">
        <v>645</v>
      </c>
      <c r="C233" s="9">
        <v>78.046000000000106</v>
      </c>
    </row>
    <row r="234" spans="1:3">
      <c r="A234" t="s">
        <v>402</v>
      </c>
      <c r="B234" t="s">
        <v>401</v>
      </c>
      <c r="C234" s="9">
        <v>59.000000000000242</v>
      </c>
    </row>
    <row r="235" spans="1:3">
      <c r="A235" t="s">
        <v>1084</v>
      </c>
      <c r="B235" t="s">
        <v>1083</v>
      </c>
      <c r="C235" s="9">
        <v>19</v>
      </c>
    </row>
    <row r="236" spans="1:3">
      <c r="A236" t="s">
        <v>1043</v>
      </c>
      <c r="B236" t="s">
        <v>1042</v>
      </c>
      <c r="C236" s="9">
        <v>77.995999999999881</v>
      </c>
    </row>
    <row r="237" spans="1:3">
      <c r="A237" t="s">
        <v>1087</v>
      </c>
      <c r="B237" t="s">
        <v>1086</v>
      </c>
      <c r="C237" s="9">
        <v>125.57099999999981</v>
      </c>
    </row>
    <row r="238" spans="1:3">
      <c r="A238" t="s">
        <v>1061</v>
      </c>
      <c r="B238" t="s">
        <v>1060</v>
      </c>
      <c r="C238" s="9">
        <v>47.499000000000017</v>
      </c>
    </row>
    <row r="239" spans="1:3">
      <c r="A239" t="s">
        <v>1039</v>
      </c>
      <c r="B239" t="s">
        <v>1038</v>
      </c>
      <c r="C239" s="9">
        <v>50.489000000000019</v>
      </c>
    </row>
    <row r="240" spans="1:3">
      <c r="A240" t="s">
        <v>1089</v>
      </c>
      <c r="B240" t="s">
        <v>1088</v>
      </c>
      <c r="C240" s="9">
        <v>17.689999999999991</v>
      </c>
    </row>
    <row r="241" spans="1:3">
      <c r="A241" t="s">
        <v>1055</v>
      </c>
      <c r="B241" t="s">
        <v>1054</v>
      </c>
      <c r="C241" s="9">
        <v>39.143999999999991</v>
      </c>
    </row>
    <row r="242" spans="1:3">
      <c r="A242" t="s">
        <v>1063</v>
      </c>
      <c r="B242" t="s">
        <v>1062</v>
      </c>
      <c r="C242" s="9">
        <v>64.790999999999997</v>
      </c>
    </row>
    <row r="243" spans="1:3">
      <c r="A243" t="s">
        <v>1067</v>
      </c>
      <c r="B243" t="s">
        <v>1066</v>
      </c>
      <c r="C243" s="9">
        <v>30.857000000000017</v>
      </c>
    </row>
    <row r="244" spans="1:3">
      <c r="A244" t="s">
        <v>1072</v>
      </c>
      <c r="B244" t="s">
        <v>1257</v>
      </c>
      <c r="C244" s="9">
        <v>31.649000000000001</v>
      </c>
    </row>
    <row r="245" spans="1:3">
      <c r="A245" t="s">
        <v>1102</v>
      </c>
      <c r="B245" t="s">
        <v>1101</v>
      </c>
      <c r="C245" s="9">
        <v>15.899999999999995</v>
      </c>
    </row>
    <row r="246" spans="1:3">
      <c r="A246" t="s">
        <v>1051</v>
      </c>
      <c r="B246" t="s">
        <v>1050</v>
      </c>
      <c r="C246" s="9">
        <v>20.000000000000004</v>
      </c>
    </row>
    <row r="247" spans="1:3">
      <c r="A247" t="s">
        <v>1059</v>
      </c>
      <c r="B247" t="s">
        <v>1058</v>
      </c>
      <c r="C247" s="9">
        <v>27.077999999999978</v>
      </c>
    </row>
    <row r="248" spans="1:3">
      <c r="A248" t="s">
        <v>1069</v>
      </c>
      <c r="B248" t="s">
        <v>1068</v>
      </c>
      <c r="C248" s="9">
        <v>174.83999999999986</v>
      </c>
    </row>
    <row r="249" spans="1:3">
      <c r="A249" t="s">
        <v>1115</v>
      </c>
      <c r="B249" t="s">
        <v>1114</v>
      </c>
      <c r="C249" s="9">
        <v>114.61400000000005</v>
      </c>
    </row>
    <row r="250" spans="1:3">
      <c r="A250" t="s">
        <v>1041</v>
      </c>
      <c r="B250" t="s">
        <v>1040</v>
      </c>
      <c r="C250" s="9">
        <v>80.556999999999988</v>
      </c>
    </row>
    <row r="251" spans="1:3">
      <c r="A251" t="s">
        <v>1071</v>
      </c>
      <c r="B251" t="s">
        <v>1070</v>
      </c>
      <c r="C251" s="9">
        <v>21.772999999999978</v>
      </c>
    </row>
    <row r="252" spans="1:3">
      <c r="A252" t="s">
        <v>1111</v>
      </c>
      <c r="B252" t="s">
        <v>1110</v>
      </c>
      <c r="C252" s="9">
        <v>70.48099999999998</v>
      </c>
    </row>
    <row r="253" spans="1:3">
      <c r="A253" t="s">
        <v>1079</v>
      </c>
      <c r="B253" t="s">
        <v>1078</v>
      </c>
      <c r="C253" s="9">
        <v>30.425999999999991</v>
      </c>
    </row>
    <row r="254" spans="1:3">
      <c r="A254" t="s">
        <v>1073</v>
      </c>
      <c r="B254" t="s">
        <v>1213</v>
      </c>
      <c r="C254" s="9">
        <v>26.427</v>
      </c>
    </row>
    <row r="255" spans="1:3">
      <c r="A255" t="s">
        <v>1075</v>
      </c>
      <c r="B255" t="s">
        <v>1074</v>
      </c>
      <c r="C255" s="9">
        <v>46.8</v>
      </c>
    </row>
    <row r="256" spans="1:3">
      <c r="A256" t="s">
        <v>1082</v>
      </c>
      <c r="B256" t="s">
        <v>1081</v>
      </c>
      <c r="C256" s="9">
        <v>28.505000000000052</v>
      </c>
    </row>
    <row r="257" spans="1:3">
      <c r="A257" t="s">
        <v>1080</v>
      </c>
      <c r="B257" t="s">
        <v>1258</v>
      </c>
      <c r="C257" s="9">
        <v>122.87499999999993</v>
      </c>
    </row>
    <row r="258" spans="1:3">
      <c r="A258" t="s">
        <v>1160</v>
      </c>
      <c r="B258" t="s">
        <v>1216</v>
      </c>
      <c r="C258" s="9">
        <v>90.620000000000331</v>
      </c>
    </row>
    <row r="259" spans="1:3">
      <c r="A259" t="s">
        <v>1135</v>
      </c>
      <c r="B259" t="s">
        <v>1134</v>
      </c>
      <c r="C259" s="9">
        <v>72.904000000000011</v>
      </c>
    </row>
    <row r="260" spans="1:3">
      <c r="A260" t="s">
        <v>1037</v>
      </c>
      <c r="B260" t="s">
        <v>1036</v>
      </c>
      <c r="C260" s="9">
        <v>118.35500000000025</v>
      </c>
    </row>
    <row r="261" spans="1:3">
      <c r="A261" t="s">
        <v>1091</v>
      </c>
      <c r="B261" t="s">
        <v>1090</v>
      </c>
      <c r="C261" s="9">
        <v>112.43600000000069</v>
      </c>
    </row>
    <row r="262" spans="1:3">
      <c r="A262" t="s">
        <v>1053</v>
      </c>
      <c r="B262" t="s">
        <v>1052</v>
      </c>
      <c r="C262" s="9">
        <v>55.307999999999993</v>
      </c>
    </row>
    <row r="263" spans="1:3">
      <c r="A263" t="s">
        <v>1057</v>
      </c>
      <c r="B263" t="s">
        <v>1056</v>
      </c>
      <c r="C263" s="9">
        <v>74.430000000000007</v>
      </c>
    </row>
    <row r="264" spans="1:3">
      <c r="A264" t="s">
        <v>1106</v>
      </c>
      <c r="B264" t="s">
        <v>1105</v>
      </c>
      <c r="C264" s="9">
        <v>21.074999999999996</v>
      </c>
    </row>
    <row r="265" spans="1:3">
      <c r="A265" t="s">
        <v>1085</v>
      </c>
      <c r="B265" t="s">
        <v>1259</v>
      </c>
      <c r="C265" s="9">
        <v>36.791999999999973</v>
      </c>
    </row>
    <row r="266" spans="1:3">
      <c r="A266" t="s">
        <v>1108</v>
      </c>
      <c r="B266" t="s">
        <v>1107</v>
      </c>
      <c r="C266" s="9">
        <v>38.999999999999972</v>
      </c>
    </row>
    <row r="267" spans="1:3">
      <c r="A267" t="s">
        <v>1117</v>
      </c>
      <c r="B267" t="s">
        <v>1116</v>
      </c>
      <c r="C267" s="9">
        <v>51.875000000000142</v>
      </c>
    </row>
    <row r="268" spans="1:3">
      <c r="A268" t="s">
        <v>1104</v>
      </c>
      <c r="B268" t="s">
        <v>1103</v>
      </c>
      <c r="C268" s="9">
        <v>25.130999999999982</v>
      </c>
    </row>
    <row r="269" spans="1:3">
      <c r="A269" t="s">
        <v>1120</v>
      </c>
      <c r="B269" t="s">
        <v>1119</v>
      </c>
      <c r="C269" s="9">
        <v>52.263000000000034</v>
      </c>
    </row>
    <row r="270" spans="1:3">
      <c r="A270" t="s">
        <v>1122</v>
      </c>
      <c r="B270" t="s">
        <v>1121</v>
      </c>
      <c r="C270" s="9">
        <v>6.5079999999999965</v>
      </c>
    </row>
    <row r="271" spans="1:3">
      <c r="A271" t="s">
        <v>1113</v>
      </c>
      <c r="B271" t="s">
        <v>1112</v>
      </c>
      <c r="C271" s="9">
        <v>41.889000000000003</v>
      </c>
    </row>
    <row r="272" spans="1:3">
      <c r="A272" t="s">
        <v>1129</v>
      </c>
      <c r="B272" t="s">
        <v>1128</v>
      </c>
      <c r="C272" s="9">
        <v>22.000000000000014</v>
      </c>
    </row>
    <row r="273" spans="1:3">
      <c r="A273" t="s">
        <v>1130</v>
      </c>
      <c r="B273" t="s">
        <v>1260</v>
      </c>
      <c r="C273" s="9">
        <v>20.500999999999987</v>
      </c>
    </row>
    <row r="274" spans="1:3">
      <c r="A274" t="s">
        <v>1125</v>
      </c>
      <c r="B274" t="s">
        <v>1124</v>
      </c>
      <c r="C274" s="9">
        <v>6.0000000000000009</v>
      </c>
    </row>
    <row r="275" spans="1:3">
      <c r="A275" t="s">
        <v>1123</v>
      </c>
      <c r="B275" t="s">
        <v>1261</v>
      </c>
      <c r="C275" s="9">
        <v>123.90000000000003</v>
      </c>
    </row>
    <row r="276" spans="1:3">
      <c r="A276" t="s">
        <v>1133</v>
      </c>
      <c r="B276" t="s">
        <v>1132</v>
      </c>
      <c r="C276" s="9">
        <v>101.49300000000007</v>
      </c>
    </row>
    <row r="277" spans="1:3">
      <c r="A277" t="s">
        <v>1165</v>
      </c>
      <c r="B277" t="s">
        <v>1164</v>
      </c>
      <c r="C277" s="9">
        <v>32.765999999999998</v>
      </c>
    </row>
    <row r="278" spans="1:3">
      <c r="A278" t="s">
        <v>1093</v>
      </c>
      <c r="B278" t="s">
        <v>1092</v>
      </c>
      <c r="C278" s="9">
        <v>45.68</v>
      </c>
    </row>
    <row r="279" spans="1:3">
      <c r="A279" t="s">
        <v>1151</v>
      </c>
      <c r="B279" t="s">
        <v>1150</v>
      </c>
      <c r="C279" s="9">
        <v>35.280999999999999</v>
      </c>
    </row>
    <row r="280" spans="1:3">
      <c r="A280" t="s">
        <v>1175</v>
      </c>
      <c r="B280" t="s">
        <v>1174</v>
      </c>
      <c r="C280" s="9">
        <v>36.000000000000036</v>
      </c>
    </row>
    <row r="281" spans="1:3">
      <c r="A281" t="s">
        <v>1065</v>
      </c>
      <c r="B281" t="s">
        <v>1064</v>
      </c>
      <c r="C281" s="9">
        <v>80.497000000000057</v>
      </c>
    </row>
    <row r="282" spans="1:3">
      <c r="A282" t="s">
        <v>1157</v>
      </c>
      <c r="B282" t="s">
        <v>1156</v>
      </c>
      <c r="C282" s="9">
        <v>23.399999999999991</v>
      </c>
    </row>
    <row r="283" spans="1:3">
      <c r="A283" t="s">
        <v>1155</v>
      </c>
      <c r="B283" t="s">
        <v>1154</v>
      </c>
      <c r="C283" s="9">
        <v>60.488000000000177</v>
      </c>
    </row>
    <row r="284" spans="1:3">
      <c r="A284" t="s">
        <v>1159</v>
      </c>
      <c r="B284" t="s">
        <v>1158</v>
      </c>
      <c r="C284" s="9">
        <v>109.29500000000007</v>
      </c>
    </row>
    <row r="285" spans="1:3">
      <c r="A285" t="s">
        <v>1162</v>
      </c>
      <c r="B285" t="s">
        <v>1161</v>
      </c>
      <c r="C285" s="9">
        <v>44.951000000000029</v>
      </c>
    </row>
    <row r="286" spans="1:3">
      <c r="A286" t="s">
        <v>1163</v>
      </c>
      <c r="B286" t="s">
        <v>1191</v>
      </c>
      <c r="C286" s="9">
        <v>31.999999999999936</v>
      </c>
    </row>
    <row r="287" spans="1:3">
      <c r="A287" t="s">
        <v>1153</v>
      </c>
      <c r="B287" t="s">
        <v>1152</v>
      </c>
      <c r="C287" s="9">
        <v>111.65500000000007</v>
      </c>
    </row>
    <row r="288" spans="1:3">
      <c r="A288" t="s">
        <v>1167</v>
      </c>
      <c r="B288" t="s">
        <v>1166</v>
      </c>
      <c r="C288" s="9">
        <v>98.653000000000148</v>
      </c>
    </row>
    <row r="289" spans="1:3">
      <c r="A289" t="s">
        <v>1171</v>
      </c>
      <c r="B289" t="s">
        <v>1170</v>
      </c>
      <c r="C289" s="9">
        <v>88.237000000000222</v>
      </c>
    </row>
    <row r="290" spans="1:3">
      <c r="A290" t="s">
        <v>1047</v>
      </c>
      <c r="B290" t="s">
        <v>1046</v>
      </c>
      <c r="C290" s="9">
        <v>103.6520000000003</v>
      </c>
    </row>
    <row r="291" spans="1:3">
      <c r="A291" t="s">
        <v>1131</v>
      </c>
      <c r="B291" t="s">
        <v>1262</v>
      </c>
      <c r="C291" s="9">
        <v>32.498999999999945</v>
      </c>
    </row>
    <row r="292" spans="1:3">
      <c r="A292" t="s">
        <v>1144</v>
      </c>
      <c r="B292" t="s">
        <v>1263</v>
      </c>
      <c r="C292" s="9">
        <v>12.198</v>
      </c>
    </row>
    <row r="293" spans="1:3">
      <c r="A293" t="s">
        <v>1146</v>
      </c>
      <c r="B293" t="s">
        <v>1145</v>
      </c>
      <c r="C293" s="9">
        <v>75.327000000000126</v>
      </c>
    </row>
    <row r="294" spans="1:3">
      <c r="A294" t="s">
        <v>1095</v>
      </c>
      <c r="B294" t="s">
        <v>1094</v>
      </c>
      <c r="C294" s="9">
        <v>43.252000000000066</v>
      </c>
    </row>
    <row r="295" spans="1:3">
      <c r="A295" t="s">
        <v>1149</v>
      </c>
      <c r="B295" t="s">
        <v>1148</v>
      </c>
      <c r="C295" s="9">
        <v>64.291000000000096</v>
      </c>
    </row>
    <row r="296" spans="1:3">
      <c r="A296" t="s">
        <v>1179</v>
      </c>
      <c r="B296" t="s">
        <v>1178</v>
      </c>
      <c r="C296" s="9">
        <v>53.703000000000046</v>
      </c>
    </row>
    <row r="297" spans="1:3">
      <c r="A297" t="s">
        <v>1098</v>
      </c>
      <c r="B297" t="s">
        <v>1097</v>
      </c>
      <c r="C297" s="9">
        <v>45.199999999999996</v>
      </c>
    </row>
    <row r="298" spans="1:3">
      <c r="A298" t="s">
        <v>5</v>
      </c>
      <c r="B298" t="s">
        <v>4</v>
      </c>
      <c r="C298" s="9">
        <v>394.38299999999822</v>
      </c>
    </row>
    <row r="299" spans="1:3">
      <c r="A299" t="s">
        <v>8</v>
      </c>
      <c r="B299" t="s">
        <v>1109</v>
      </c>
      <c r="C299" s="9">
        <v>93.413000000000096</v>
      </c>
    </row>
    <row r="300" spans="1:3">
      <c r="A300" t="s">
        <v>16</v>
      </c>
      <c r="B300" t="s">
        <v>15</v>
      </c>
      <c r="C300" s="9">
        <v>122.35700000000007</v>
      </c>
    </row>
    <row r="301" spans="1:3">
      <c r="A301" t="s">
        <v>22</v>
      </c>
      <c r="B301" t="s">
        <v>21</v>
      </c>
      <c r="C301" s="9">
        <v>162.20699999999962</v>
      </c>
    </row>
    <row r="302" spans="1:3">
      <c r="A302" t="s">
        <v>28</v>
      </c>
      <c r="B302" t="s">
        <v>27</v>
      </c>
      <c r="C302" s="9">
        <v>116.19700000000051</v>
      </c>
    </row>
    <row r="303" spans="1:3">
      <c r="A303" t="s">
        <v>36</v>
      </c>
      <c r="B303" t="s">
        <v>35</v>
      </c>
      <c r="C303" s="9">
        <v>123.02300000000022</v>
      </c>
    </row>
    <row r="304" spans="1:3">
      <c r="A304" t="s">
        <v>50</v>
      </c>
      <c r="B304" t="s">
        <v>49</v>
      </c>
      <c r="C304" s="9">
        <v>117.54300000000029</v>
      </c>
    </row>
    <row r="305" spans="1:3">
      <c r="A305" t="s">
        <v>54</v>
      </c>
      <c r="B305" t="s">
        <v>53</v>
      </c>
      <c r="C305" s="9">
        <v>91.456999999999994</v>
      </c>
    </row>
    <row r="306" spans="1:3">
      <c r="A306" t="s">
        <v>62</v>
      </c>
      <c r="B306" t="s">
        <v>61</v>
      </c>
      <c r="C306" s="9">
        <v>118.75500000000039</v>
      </c>
    </row>
    <row r="307" spans="1:3">
      <c r="A307" t="s">
        <v>78</v>
      </c>
      <c r="B307" t="s">
        <v>77</v>
      </c>
      <c r="C307" s="9">
        <v>344.38800000000037</v>
      </c>
    </row>
    <row r="308" spans="1:3">
      <c r="A308" t="s">
        <v>110</v>
      </c>
      <c r="B308" t="s">
        <v>109</v>
      </c>
      <c r="C308" s="9">
        <v>16.79999999999999</v>
      </c>
    </row>
    <row r="309" spans="1:3">
      <c r="A309" t="s">
        <v>104</v>
      </c>
      <c r="B309" t="s">
        <v>103</v>
      </c>
      <c r="C309" s="9">
        <v>119.80000000000065</v>
      </c>
    </row>
    <row r="310" spans="1:3">
      <c r="A310" t="s">
        <v>122</v>
      </c>
      <c r="B310" t="s">
        <v>121</v>
      </c>
      <c r="C310" s="9">
        <v>108.56299999999995</v>
      </c>
    </row>
    <row r="311" spans="1:3">
      <c r="A311" t="s">
        <v>134</v>
      </c>
      <c r="B311" t="s">
        <v>133</v>
      </c>
      <c r="C311" s="9">
        <v>291.65899999999806</v>
      </c>
    </row>
    <row r="312" spans="1:3">
      <c r="A312" t="s">
        <v>136</v>
      </c>
      <c r="B312" t="s">
        <v>135</v>
      </c>
      <c r="C312" s="9">
        <v>222.56399999999783</v>
      </c>
    </row>
    <row r="313" spans="1:3">
      <c r="A313" t="s">
        <v>142</v>
      </c>
      <c r="B313" t="s">
        <v>141</v>
      </c>
      <c r="C313" s="9">
        <v>103.38700000000033</v>
      </c>
    </row>
    <row r="314" spans="1:3">
      <c r="A314" t="s">
        <v>146</v>
      </c>
      <c r="B314" t="s">
        <v>145</v>
      </c>
      <c r="C314" s="9">
        <v>269.66199999999975</v>
      </c>
    </row>
    <row r="315" spans="1:3">
      <c r="A315" t="s">
        <v>372</v>
      </c>
      <c r="B315" t="s">
        <v>371</v>
      </c>
      <c r="C315" s="9">
        <v>131.48700000000025</v>
      </c>
    </row>
    <row r="316" spans="1:3">
      <c r="A316" t="s">
        <v>174</v>
      </c>
      <c r="B316" t="s">
        <v>173</v>
      </c>
      <c r="C316" s="9">
        <v>14.200000000000022</v>
      </c>
    </row>
    <row r="317" spans="1:3">
      <c r="A317" t="s">
        <v>188</v>
      </c>
      <c r="B317" t="s">
        <v>187</v>
      </c>
      <c r="C317" s="9">
        <v>212.4949999999981</v>
      </c>
    </row>
    <row r="318" spans="1:3">
      <c r="A318" t="s">
        <v>190</v>
      </c>
      <c r="B318" t="s">
        <v>189</v>
      </c>
      <c r="C318" s="9">
        <v>56.544000000000189</v>
      </c>
    </row>
    <row r="319" spans="1:3">
      <c r="A319" t="s">
        <v>194</v>
      </c>
      <c r="B319" t="s">
        <v>193</v>
      </c>
      <c r="C319" s="9">
        <v>78.51700000000011</v>
      </c>
    </row>
    <row r="320" spans="1:3">
      <c r="A320" t="s">
        <v>218</v>
      </c>
      <c r="B320" t="s">
        <v>217</v>
      </c>
      <c r="C320" s="9">
        <v>182.10200000000023</v>
      </c>
    </row>
    <row r="321" spans="1:3">
      <c r="A321" t="s">
        <v>198</v>
      </c>
      <c r="B321" t="s">
        <v>197</v>
      </c>
      <c r="C321" s="9">
        <v>88.071000000000339</v>
      </c>
    </row>
    <row r="322" spans="1:3">
      <c r="A322" t="s">
        <v>224</v>
      </c>
      <c r="B322" t="s">
        <v>223</v>
      </c>
      <c r="C322" s="9">
        <v>151.80600000000001</v>
      </c>
    </row>
    <row r="323" spans="1:3">
      <c r="A323" t="s">
        <v>226</v>
      </c>
      <c r="B323" t="s">
        <v>225</v>
      </c>
      <c r="C323" s="9">
        <v>211.23799999999983</v>
      </c>
    </row>
    <row r="324" spans="1:3">
      <c r="A324" t="s">
        <v>228</v>
      </c>
      <c r="B324" t="s">
        <v>227</v>
      </c>
      <c r="C324" s="9">
        <v>73.471000000000075</v>
      </c>
    </row>
    <row r="325" spans="1:3">
      <c r="A325" t="s">
        <v>240</v>
      </c>
      <c r="B325" t="s">
        <v>239</v>
      </c>
      <c r="C325" s="9">
        <v>8.7249999999999961</v>
      </c>
    </row>
    <row r="326" spans="1:3">
      <c r="A326" t="s">
        <v>262</v>
      </c>
      <c r="B326" t="s">
        <v>261</v>
      </c>
      <c r="C326" s="9">
        <v>125.13700000000027</v>
      </c>
    </row>
    <row r="327" spans="1:3">
      <c r="A327" t="s">
        <v>284</v>
      </c>
      <c r="B327" t="s">
        <v>283</v>
      </c>
      <c r="C327" s="9">
        <v>129.57000000000011</v>
      </c>
    </row>
    <row r="328" spans="1:3">
      <c r="A328" t="s">
        <v>302</v>
      </c>
      <c r="B328" t="s">
        <v>301</v>
      </c>
      <c r="C328" s="9">
        <v>128.29900000000001</v>
      </c>
    </row>
    <row r="329" spans="1:3">
      <c r="A329" t="s">
        <v>314</v>
      </c>
      <c r="B329" t="s">
        <v>313</v>
      </c>
      <c r="C329" s="9">
        <v>82.068000000000254</v>
      </c>
    </row>
    <row r="330" spans="1:3">
      <c r="A330" t="s">
        <v>316</v>
      </c>
      <c r="B330" t="s">
        <v>315</v>
      </c>
      <c r="C330" s="9">
        <v>133.12200000000058</v>
      </c>
    </row>
    <row r="331" spans="1:3">
      <c r="A331" t="s">
        <v>332</v>
      </c>
      <c r="B331" t="s">
        <v>331</v>
      </c>
      <c r="C331" s="9">
        <v>160.80999999999906</v>
      </c>
    </row>
    <row r="332" spans="1:3">
      <c r="A332" t="s">
        <v>352</v>
      </c>
      <c r="B332" t="s">
        <v>351</v>
      </c>
      <c r="C332" s="9">
        <v>172.07899999999984</v>
      </c>
    </row>
    <row r="333" spans="1:3">
      <c r="A333" t="s">
        <v>358</v>
      </c>
      <c r="B333" t="s">
        <v>357</v>
      </c>
      <c r="C333" s="9">
        <v>116.51600000000036</v>
      </c>
    </row>
    <row r="334" spans="1:3">
      <c r="A334" t="s">
        <v>350</v>
      </c>
      <c r="B334" t="s">
        <v>349</v>
      </c>
      <c r="C334" s="9">
        <v>72.151000000000138</v>
      </c>
    </row>
    <row r="335" spans="1:3">
      <c r="A335" t="s">
        <v>364</v>
      </c>
      <c r="B335" t="s">
        <v>363</v>
      </c>
      <c r="C335" s="9">
        <v>103.69900000000078</v>
      </c>
    </row>
    <row r="336" spans="1:3">
      <c r="A336" t="s">
        <v>366</v>
      </c>
      <c r="B336" t="s">
        <v>365</v>
      </c>
      <c r="C336" s="9">
        <v>262.9740000000001</v>
      </c>
    </row>
    <row r="337" spans="1:3">
      <c r="A337" t="s">
        <v>378</v>
      </c>
      <c r="B337" t="s">
        <v>377</v>
      </c>
      <c r="C337" s="9">
        <v>14.504</v>
      </c>
    </row>
    <row r="338" spans="1:3">
      <c r="A338" t="s">
        <v>404</v>
      </c>
      <c r="B338" t="s">
        <v>403</v>
      </c>
      <c r="C338" s="9">
        <v>109.95000000000044</v>
      </c>
    </row>
    <row r="339" spans="1:3">
      <c r="A339" t="s">
        <v>396</v>
      </c>
      <c r="B339" t="s">
        <v>395</v>
      </c>
      <c r="C339" s="9">
        <v>248.30499999999813</v>
      </c>
    </row>
    <row r="340" spans="1:3">
      <c r="A340" t="s">
        <v>424</v>
      </c>
      <c r="B340" t="s">
        <v>423</v>
      </c>
      <c r="C340" s="9">
        <v>90.339000000000212</v>
      </c>
    </row>
    <row r="341" spans="1:3">
      <c r="A341" t="s">
        <v>442</v>
      </c>
      <c r="B341" t="s">
        <v>441</v>
      </c>
      <c r="C341" s="9">
        <v>186.18599999999992</v>
      </c>
    </row>
    <row r="342" spans="1:3">
      <c r="A342" t="s">
        <v>446</v>
      </c>
      <c r="B342" t="s">
        <v>445</v>
      </c>
      <c r="C342" s="9">
        <v>57.563000000000152</v>
      </c>
    </row>
    <row r="343" spans="1:3">
      <c r="A343" t="s">
        <v>458</v>
      </c>
      <c r="B343" t="s">
        <v>457</v>
      </c>
      <c r="C343" s="9">
        <v>148.09999999999971</v>
      </c>
    </row>
    <row r="344" spans="1:3">
      <c r="A344" t="s">
        <v>464</v>
      </c>
      <c r="B344" t="s">
        <v>463</v>
      </c>
      <c r="C344" s="9">
        <v>55.84599999999989</v>
      </c>
    </row>
    <row r="345" spans="1:3">
      <c r="A345" t="s">
        <v>504</v>
      </c>
      <c r="B345" t="s">
        <v>503</v>
      </c>
      <c r="C345" s="9">
        <v>127.44100000000063</v>
      </c>
    </row>
    <row r="346" spans="1:3">
      <c r="A346" t="s">
        <v>508</v>
      </c>
      <c r="B346" t="s">
        <v>507</v>
      </c>
      <c r="C346" s="9">
        <v>79.050000000000168</v>
      </c>
    </row>
    <row r="347" spans="1:3">
      <c r="A347" t="s">
        <v>526</v>
      </c>
      <c r="B347" t="s">
        <v>525</v>
      </c>
      <c r="C347" s="9">
        <v>75.693000000000438</v>
      </c>
    </row>
    <row r="348" spans="1:3">
      <c r="A348" t="s">
        <v>530</v>
      </c>
      <c r="B348" t="s">
        <v>529</v>
      </c>
      <c r="C348" s="9">
        <v>121.84499999999984</v>
      </c>
    </row>
    <row r="349" spans="1:3">
      <c r="A349" t="s">
        <v>532</v>
      </c>
      <c r="B349" t="s">
        <v>531</v>
      </c>
      <c r="C349" s="9">
        <v>109.30200000000011</v>
      </c>
    </row>
    <row r="350" spans="1:3">
      <c r="A350" t="s">
        <v>552</v>
      </c>
      <c r="B350" t="s">
        <v>551</v>
      </c>
      <c r="C350" s="9">
        <v>137.04599999999999</v>
      </c>
    </row>
    <row r="351" spans="1:3">
      <c r="A351" t="s">
        <v>564</v>
      </c>
      <c r="B351" t="s">
        <v>563</v>
      </c>
      <c r="C351" s="9">
        <v>212.47899999999854</v>
      </c>
    </row>
    <row r="352" spans="1:3">
      <c r="A352" t="s">
        <v>570</v>
      </c>
      <c r="B352" t="s">
        <v>569</v>
      </c>
      <c r="C352" s="9">
        <v>52.848000000000027</v>
      </c>
    </row>
    <row r="353" spans="1:3">
      <c r="A353" t="s">
        <v>576</v>
      </c>
      <c r="B353" t="s">
        <v>575</v>
      </c>
      <c r="C353" s="9">
        <v>473.09199999999436</v>
      </c>
    </row>
    <row r="354" spans="1:3">
      <c r="A354" t="s">
        <v>460</v>
      </c>
      <c r="B354" t="s">
        <v>459</v>
      </c>
      <c r="C354" s="9">
        <v>88.661999999999992</v>
      </c>
    </row>
    <row r="355" spans="1:3">
      <c r="A355" t="s">
        <v>624</v>
      </c>
      <c r="B355" t="s">
        <v>623</v>
      </c>
      <c r="C355" s="9">
        <v>261.34699999999879</v>
      </c>
    </row>
    <row r="356" spans="1:3">
      <c r="A356" t="s">
        <v>26</v>
      </c>
      <c r="B356" t="s">
        <v>25</v>
      </c>
      <c r="C356" s="9">
        <v>113.15999999999993</v>
      </c>
    </row>
    <row r="357" spans="1:3">
      <c r="A357" t="s">
        <v>60</v>
      </c>
      <c r="B357" t="s">
        <v>59</v>
      </c>
      <c r="C357" s="9">
        <v>105</v>
      </c>
    </row>
    <row r="358" spans="1:3">
      <c r="A358" t="s">
        <v>64</v>
      </c>
      <c r="B358" t="s">
        <v>63</v>
      </c>
      <c r="C358" s="9">
        <v>81.178000000000083</v>
      </c>
    </row>
    <row r="359" spans="1:3">
      <c r="A359" t="s">
        <v>84</v>
      </c>
      <c r="B359" t="s">
        <v>83</v>
      </c>
      <c r="C359" s="9">
        <v>103.24600000000001</v>
      </c>
    </row>
    <row r="360" spans="1:3">
      <c r="A360" t="s">
        <v>98</v>
      </c>
      <c r="B360" t="s">
        <v>97</v>
      </c>
      <c r="C360" s="9">
        <v>66.196000000000168</v>
      </c>
    </row>
    <row r="361" spans="1:3">
      <c r="A361" t="s">
        <v>164</v>
      </c>
      <c r="B361" t="s">
        <v>163</v>
      </c>
      <c r="C361" s="9">
        <v>148.31600000000017</v>
      </c>
    </row>
    <row r="362" spans="1:3">
      <c r="A362" t="s">
        <v>186</v>
      </c>
      <c r="B362" t="s">
        <v>185</v>
      </c>
      <c r="C362" s="9">
        <v>57.096000000000167</v>
      </c>
    </row>
    <row r="363" spans="1:3">
      <c r="A363" t="s">
        <v>208</v>
      </c>
      <c r="B363" t="s">
        <v>207</v>
      </c>
      <c r="C363" s="9">
        <v>143.24099999999976</v>
      </c>
    </row>
    <row r="364" spans="1:3">
      <c r="A364" t="s">
        <v>210</v>
      </c>
      <c r="B364" t="s">
        <v>209</v>
      </c>
      <c r="C364" s="9">
        <v>151.97800000000004</v>
      </c>
    </row>
    <row r="365" spans="1:3">
      <c r="A365" t="s">
        <v>214</v>
      </c>
      <c r="B365" t="s">
        <v>213</v>
      </c>
      <c r="C365" s="9">
        <v>188.40299999999985</v>
      </c>
    </row>
    <row r="366" spans="1:3">
      <c r="A366" t="s">
        <v>212</v>
      </c>
      <c r="B366" t="s">
        <v>211</v>
      </c>
      <c r="C366" s="9">
        <v>213.25499999999928</v>
      </c>
    </row>
    <row r="367" spans="1:3">
      <c r="A367" t="s">
        <v>514</v>
      </c>
      <c r="B367" t="s">
        <v>513</v>
      </c>
      <c r="C367" s="9">
        <v>86.852000000000118</v>
      </c>
    </row>
    <row r="368" spans="1:3">
      <c r="A368" t="s">
        <v>348</v>
      </c>
      <c r="B368" t="s">
        <v>347</v>
      </c>
      <c r="C368" s="9">
        <v>78.596000000000075</v>
      </c>
    </row>
    <row r="369" spans="1:3">
      <c r="A369" t="s">
        <v>356</v>
      </c>
      <c r="B369" t="s">
        <v>355</v>
      </c>
      <c r="C369" s="9">
        <v>119.94800000000011</v>
      </c>
    </row>
    <row r="370" spans="1:3">
      <c r="A370" t="s">
        <v>412</v>
      </c>
      <c r="B370" t="s">
        <v>411</v>
      </c>
      <c r="C370" s="9">
        <v>46.594000000000072</v>
      </c>
    </row>
    <row r="371" spans="1:3">
      <c r="A371" t="s">
        <v>368</v>
      </c>
      <c r="B371" t="s">
        <v>367</v>
      </c>
      <c r="C371" s="9">
        <v>63.260000000000012</v>
      </c>
    </row>
    <row r="372" spans="1:3">
      <c r="A372" t="s">
        <v>410</v>
      </c>
      <c r="B372" t="s">
        <v>409</v>
      </c>
      <c r="C372" s="9">
        <v>123.69000000000008</v>
      </c>
    </row>
    <row r="373" spans="1:3">
      <c r="A373" t="s">
        <v>422</v>
      </c>
      <c r="B373" t="s">
        <v>421</v>
      </c>
      <c r="C373" s="9">
        <v>60.000000000000256</v>
      </c>
    </row>
    <row r="374" spans="1:3">
      <c r="A374" t="s">
        <v>434</v>
      </c>
      <c r="B374" t="s">
        <v>433</v>
      </c>
      <c r="C374" s="9">
        <v>72.148999999999901</v>
      </c>
    </row>
    <row r="375" spans="1:3">
      <c r="A375" t="s">
        <v>496</v>
      </c>
      <c r="B375" t="s">
        <v>495</v>
      </c>
      <c r="C375" s="9">
        <v>130.60699999999974</v>
      </c>
    </row>
    <row r="376" spans="1:3">
      <c r="A376" t="s">
        <v>524</v>
      </c>
      <c r="B376" t="s">
        <v>523</v>
      </c>
      <c r="C376" s="9">
        <v>124.00000000000003</v>
      </c>
    </row>
    <row r="377" spans="1:3">
      <c r="A377" t="s">
        <v>516</v>
      </c>
      <c r="B377" t="s">
        <v>515</v>
      </c>
      <c r="C377" s="9">
        <v>62.904000000000039</v>
      </c>
    </row>
    <row r="378" spans="1:3">
      <c r="A378" t="s">
        <v>528</v>
      </c>
      <c r="B378" t="s">
        <v>1215</v>
      </c>
      <c r="C378" s="9">
        <v>115.84399999999999</v>
      </c>
    </row>
    <row r="379" spans="1:3">
      <c r="A379" t="s">
        <v>562</v>
      </c>
      <c r="B379" t="s">
        <v>1014</v>
      </c>
      <c r="C379" s="9">
        <v>81.65000000000002</v>
      </c>
    </row>
    <row r="380" spans="1:3">
      <c r="A380" t="s">
        <v>572</v>
      </c>
      <c r="B380" t="s">
        <v>571</v>
      </c>
      <c r="C380" s="9">
        <v>82.920999999999836</v>
      </c>
    </row>
    <row r="381" spans="1:3">
      <c r="A381" t="s">
        <v>626</v>
      </c>
      <c r="B381" t="s">
        <v>625</v>
      </c>
      <c r="C381" s="9">
        <v>107.34899999999988</v>
      </c>
    </row>
    <row r="382" spans="1:3">
      <c r="A382" t="s">
        <v>82</v>
      </c>
      <c r="B382" t="s">
        <v>81</v>
      </c>
      <c r="C382" s="9">
        <v>47.99500000000004</v>
      </c>
    </row>
    <row r="383" spans="1:3">
      <c r="A383" t="s">
        <v>386</v>
      </c>
      <c r="B383" t="s">
        <v>385</v>
      </c>
      <c r="C383" s="9">
        <v>57.273000000000025</v>
      </c>
    </row>
    <row r="384" spans="1:3">
      <c r="A384" t="s">
        <v>1141</v>
      </c>
      <c r="B384" t="s">
        <v>1140</v>
      </c>
      <c r="C384" s="9">
        <v>15.497999999999994</v>
      </c>
    </row>
    <row r="385" spans="1:3">
      <c r="A385" t="s">
        <v>1049</v>
      </c>
      <c r="B385" t="s">
        <v>1048</v>
      </c>
      <c r="C385" s="9">
        <v>52.476000000000077</v>
      </c>
    </row>
    <row r="386" spans="1:3">
      <c r="A386" t="s">
        <v>1077</v>
      </c>
      <c r="B386" t="s">
        <v>1076</v>
      </c>
      <c r="C386" s="9">
        <v>62.233999999999916</v>
      </c>
    </row>
    <row r="387" spans="1:3">
      <c r="A387" t="s">
        <v>1177</v>
      </c>
      <c r="B387" t="s">
        <v>1176</v>
      </c>
      <c r="C387" s="9">
        <v>59.700000000000017</v>
      </c>
    </row>
    <row r="388" spans="1:3">
      <c r="A388" t="s">
        <v>1147</v>
      </c>
      <c r="B388" t="s">
        <v>1264</v>
      </c>
      <c r="C388" s="9">
        <v>39.068999999999988</v>
      </c>
    </row>
    <row r="389" spans="1:3">
      <c r="A389" t="s">
        <v>1143</v>
      </c>
      <c r="B389" t="s">
        <v>1265</v>
      </c>
      <c r="C389" s="9">
        <v>11.999999999999996</v>
      </c>
    </row>
    <row r="390" spans="1:3">
      <c r="A390" t="s">
        <v>1045</v>
      </c>
      <c r="B390" t="s">
        <v>1044</v>
      </c>
      <c r="C390" s="9">
        <v>35.628000000000029</v>
      </c>
    </row>
    <row r="391" spans="1:3">
      <c r="A391" t="s">
        <v>1169</v>
      </c>
      <c r="B391" t="s">
        <v>1168</v>
      </c>
      <c r="C391" s="9">
        <v>42.370999999999974</v>
      </c>
    </row>
    <row r="392" spans="1:3">
      <c r="A392" t="s">
        <v>1137</v>
      </c>
      <c r="B392" t="s">
        <v>1136</v>
      </c>
      <c r="C392" s="9">
        <v>51.385999999999967</v>
      </c>
    </row>
    <row r="393" spans="1:3">
      <c r="A393" t="s">
        <v>1139</v>
      </c>
      <c r="B393" t="s">
        <v>1138</v>
      </c>
      <c r="C393" s="9">
        <v>28.499999999999986</v>
      </c>
    </row>
    <row r="394" spans="1:3">
      <c r="A394" t="s">
        <v>1100</v>
      </c>
      <c r="B394" t="s">
        <v>1099</v>
      </c>
      <c r="C394" s="9">
        <v>36.000000000000007</v>
      </c>
    </row>
    <row r="395" spans="1:3">
      <c r="A395" t="s">
        <v>1127</v>
      </c>
      <c r="B395" t="s">
        <v>1126</v>
      </c>
      <c r="C395" s="9">
        <v>24.04500000000003</v>
      </c>
    </row>
    <row r="396" spans="1:3">
      <c r="A396" t="s">
        <v>1142</v>
      </c>
      <c r="B396" t="s">
        <v>1266</v>
      </c>
      <c r="C396" s="9">
        <v>11.556000000000001</v>
      </c>
    </row>
    <row r="397" spans="1:3">
      <c r="A397" t="s">
        <v>1096</v>
      </c>
      <c r="B397" t="s">
        <v>1214</v>
      </c>
      <c r="C397" s="9">
        <v>74.812000000000253</v>
      </c>
    </row>
    <row r="398" spans="1:3">
      <c r="A398" t="s">
        <v>1173</v>
      </c>
      <c r="B398" t="s">
        <v>1172</v>
      </c>
      <c r="C398" s="9">
        <v>77.960000000000051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369"/>
  <sheetViews>
    <sheetView topLeftCell="A49" workbookViewId="0">
      <selection activeCell="F61" sqref="F61"/>
    </sheetView>
  </sheetViews>
  <sheetFormatPr defaultRowHeight="15" customHeight="1"/>
  <cols>
    <col min="1" max="1" width="47.5703125" customWidth="1"/>
    <col min="33" max="35" width="12.7109375" customWidth="1"/>
    <col min="36" max="36" width="12.7109375" style="11" customWidth="1"/>
  </cols>
  <sheetData>
    <row r="1" spans="1:38" ht="15" customHeight="1">
      <c r="A1" t="s">
        <v>1022</v>
      </c>
    </row>
    <row r="2" spans="1:38"/>
    <row r="3" spans="1:38">
      <c r="A3" s="10" t="s">
        <v>1018</v>
      </c>
    </row>
    <row r="4" spans="1:38">
      <c r="A4" s="82">
        <v>43249</v>
      </c>
    </row>
    <row r="5" spans="1:38">
      <c r="A5" s="83" t="s">
        <v>1020</v>
      </c>
      <c r="AL5" s="27"/>
    </row>
    <row r="6" spans="1:38">
      <c r="A6" t="s">
        <v>325</v>
      </c>
      <c r="B6" t="s">
        <v>326</v>
      </c>
      <c r="AG6" t="e">
        <f t="shared" ref="AG6:AG37" si="0">VLOOKUP(AF6,$AM$5:$AN$367,2,0)</f>
        <v>#N/A</v>
      </c>
      <c r="AH6">
        <f>IFERROR(VLOOKUP(AF6,vocFTEpy,2,0),0)</f>
        <v>0</v>
      </c>
      <c r="AI6">
        <f t="shared" ref="AI6:AI37" si="1">IFERROR(VLOOKUP(AF6,$BE$7:$BG$108,3,0),0)</f>
        <v>0</v>
      </c>
      <c r="AJ6" s="11" t="e">
        <f>SUM(AG6:AI6)</f>
        <v>#N/A</v>
      </c>
      <c r="AL6" s="27"/>
    </row>
    <row r="7" spans="1:38">
      <c r="AG7" t="e">
        <f t="shared" si="0"/>
        <v>#N/A</v>
      </c>
      <c r="AH7">
        <f>IFERROR(VLOOKUP(AF7,vocFTEpy,2,0),0)</f>
        <v>0</v>
      </c>
      <c r="AI7">
        <f t="shared" si="1"/>
        <v>0</v>
      </c>
      <c r="AJ7" s="11" t="e">
        <f t="shared" ref="AJ7:AJ43" si="2">SUM(AG7:AI7)</f>
        <v>#N/A</v>
      </c>
      <c r="AL7" s="27"/>
    </row>
    <row r="8" spans="1:38">
      <c r="A8" s="6" t="s">
        <v>1021</v>
      </c>
      <c r="AG8" t="e">
        <f t="shared" si="0"/>
        <v>#N/A</v>
      </c>
      <c r="AH8">
        <f>IFERROR(VLOOKUP(AF8,vocFTEpy,2,0),0)</f>
        <v>0</v>
      </c>
      <c r="AI8">
        <f t="shared" si="1"/>
        <v>0</v>
      </c>
      <c r="AJ8" s="11" t="e">
        <f t="shared" si="2"/>
        <v>#N/A</v>
      </c>
      <c r="AL8" s="27"/>
    </row>
    <row r="9" spans="1:38">
      <c r="A9" t="s">
        <v>1019</v>
      </c>
      <c r="B9" t="s">
        <v>346</v>
      </c>
      <c r="AG9" t="e">
        <f t="shared" si="0"/>
        <v>#N/A</v>
      </c>
      <c r="AH9">
        <f>IFERROR(VLOOKUP(AF9,vocFTEpy,2,0),0)</f>
        <v>0</v>
      </c>
      <c r="AI9">
        <f t="shared" si="1"/>
        <v>0</v>
      </c>
      <c r="AJ9" s="11" t="e">
        <f t="shared" si="2"/>
        <v>#N/A</v>
      </c>
      <c r="AL9" s="27"/>
    </row>
    <row r="10" spans="1:38">
      <c r="A10" t="s">
        <v>499</v>
      </c>
      <c r="B10" t="s">
        <v>500</v>
      </c>
      <c r="AG10" t="e">
        <f t="shared" si="0"/>
        <v>#N/A</v>
      </c>
      <c r="AH10">
        <f>IFERROR(VLOOKUP(AF10,vocFTEpy,2,0),0)</f>
        <v>0</v>
      </c>
      <c r="AI10">
        <f t="shared" si="1"/>
        <v>0</v>
      </c>
      <c r="AJ10" s="11" t="e">
        <f t="shared" si="2"/>
        <v>#N/A</v>
      </c>
      <c r="AL10" s="27"/>
    </row>
    <row r="11" spans="1:38">
      <c r="A11" t="s">
        <v>363</v>
      </c>
      <c r="B11" t="s">
        <v>364</v>
      </c>
      <c r="AG11" t="e">
        <f t="shared" si="0"/>
        <v>#N/A</v>
      </c>
      <c r="AH11">
        <f>IFERROR(VLOOKUP(AF11,vocFTEpy,2,0),0)</f>
        <v>0</v>
      </c>
      <c r="AI11">
        <f t="shared" si="1"/>
        <v>0</v>
      </c>
      <c r="AJ11" s="11" t="e">
        <f t="shared" si="2"/>
        <v>#N/A</v>
      </c>
      <c r="AL11" s="27"/>
    </row>
    <row r="12" spans="1:38">
      <c r="AG12" t="e">
        <f t="shared" si="0"/>
        <v>#N/A</v>
      </c>
      <c r="AH12">
        <f>IFERROR(VLOOKUP(AF12,vocFTEpy,2,0),0)</f>
        <v>0</v>
      </c>
      <c r="AI12">
        <f t="shared" si="1"/>
        <v>0</v>
      </c>
      <c r="AJ12" s="11" t="e">
        <f t="shared" si="2"/>
        <v>#N/A</v>
      </c>
      <c r="AL12" s="27"/>
    </row>
    <row r="13" spans="1:38" ht="15" customHeight="1">
      <c r="A13" s="82">
        <v>43532</v>
      </c>
      <c r="AG13" t="e">
        <f t="shared" si="0"/>
        <v>#N/A</v>
      </c>
      <c r="AH13">
        <f>IFERROR(VLOOKUP(AF13,vocFTEpy,2,0),0)</f>
        <v>0</v>
      </c>
      <c r="AI13">
        <f t="shared" si="1"/>
        <v>0</v>
      </c>
      <c r="AJ13" s="11" t="e">
        <f t="shared" si="2"/>
        <v>#N/A</v>
      </c>
      <c r="AL13" s="27"/>
    </row>
    <row r="14" spans="1:38">
      <c r="A14" s="6" t="s">
        <v>1021</v>
      </c>
      <c r="AG14" t="e">
        <f t="shared" si="0"/>
        <v>#N/A</v>
      </c>
      <c r="AH14">
        <f>IFERROR(VLOOKUP(AF14,vocFTEpy,2,0),0)</f>
        <v>0</v>
      </c>
      <c r="AI14">
        <f t="shared" si="1"/>
        <v>0</v>
      </c>
      <c r="AJ14" s="11" t="e">
        <f t="shared" si="2"/>
        <v>#N/A</v>
      </c>
      <c r="AL14" s="27"/>
    </row>
    <row r="15" spans="1:38">
      <c r="A15" t="s">
        <v>599</v>
      </c>
      <c r="B15" t="s">
        <v>600</v>
      </c>
      <c r="AG15" t="e">
        <f t="shared" si="0"/>
        <v>#N/A</v>
      </c>
      <c r="AH15">
        <f>IFERROR(VLOOKUP(AF15,vocFTEpy,2,0),0)</f>
        <v>0</v>
      </c>
      <c r="AI15">
        <f t="shared" si="1"/>
        <v>0</v>
      </c>
      <c r="AJ15" s="11" t="e">
        <f t="shared" si="2"/>
        <v>#N/A</v>
      </c>
      <c r="AL15" s="27"/>
    </row>
    <row r="16" spans="1:38">
      <c r="A16" t="s">
        <v>615</v>
      </c>
      <c r="B16" t="s">
        <v>616</v>
      </c>
      <c r="AG16" t="e">
        <f t="shared" si="0"/>
        <v>#N/A</v>
      </c>
      <c r="AH16">
        <f>IFERROR(VLOOKUP(AF16,vocFTEpy,2,0),0)</f>
        <v>0</v>
      </c>
      <c r="AI16">
        <f t="shared" si="1"/>
        <v>0</v>
      </c>
      <c r="AJ16" s="11" t="e">
        <f t="shared" si="2"/>
        <v>#N/A</v>
      </c>
      <c r="AL16" s="27"/>
    </row>
    <row r="17" spans="1:38" ht="15" customHeight="1">
      <c r="AG17" t="e">
        <f t="shared" si="0"/>
        <v>#N/A</v>
      </c>
      <c r="AH17">
        <f>IFERROR(VLOOKUP(AF17,vocFTEpy,2,0),0)</f>
        <v>0</v>
      </c>
      <c r="AI17">
        <f t="shared" si="1"/>
        <v>0</v>
      </c>
      <c r="AJ17" s="11" t="e">
        <f t="shared" si="2"/>
        <v>#N/A</v>
      </c>
      <c r="AL17" s="27"/>
    </row>
    <row r="18" spans="1:38" ht="15" customHeight="1">
      <c r="A18" s="10" t="s">
        <v>1023</v>
      </c>
      <c r="AG18" t="e">
        <f t="shared" si="0"/>
        <v>#N/A</v>
      </c>
      <c r="AH18">
        <f>IFERROR(VLOOKUP(AF18,vocFTEpy,2,0),0)</f>
        <v>0</v>
      </c>
      <c r="AI18">
        <f t="shared" si="1"/>
        <v>0</v>
      </c>
      <c r="AJ18" s="11" t="e">
        <f t="shared" si="2"/>
        <v>#N/A</v>
      </c>
      <c r="AL18" s="27"/>
    </row>
    <row r="19" spans="1:38" ht="15" customHeight="1">
      <c r="A19" s="82">
        <v>43692</v>
      </c>
      <c r="AG19" t="e">
        <f t="shared" si="0"/>
        <v>#N/A</v>
      </c>
      <c r="AH19">
        <f>IFERROR(VLOOKUP(AF19,vocFTEpy,2,0),0)</f>
        <v>0</v>
      </c>
      <c r="AI19">
        <f t="shared" si="1"/>
        <v>0</v>
      </c>
      <c r="AJ19" s="11" t="e">
        <f t="shared" si="2"/>
        <v>#N/A</v>
      </c>
      <c r="AL19" s="27"/>
    </row>
    <row r="20" spans="1:38" ht="15" customHeight="1">
      <c r="A20" s="6" t="s">
        <v>1024</v>
      </c>
      <c r="AG20" t="e">
        <f t="shared" si="0"/>
        <v>#N/A</v>
      </c>
      <c r="AH20">
        <f>IFERROR(VLOOKUP(AF20,vocFTEpy,2,0),0)</f>
        <v>0</v>
      </c>
      <c r="AI20">
        <f t="shared" si="1"/>
        <v>0</v>
      </c>
      <c r="AJ20" s="11" t="e">
        <f t="shared" si="2"/>
        <v>#N/A</v>
      </c>
      <c r="AL20" s="27"/>
    </row>
    <row r="21" spans="1:38" ht="15" customHeight="1">
      <c r="A21" t="s">
        <v>11</v>
      </c>
      <c r="B21" t="s">
        <v>12</v>
      </c>
      <c r="AG21" t="e">
        <f t="shared" si="0"/>
        <v>#N/A</v>
      </c>
      <c r="AH21">
        <f>IFERROR(VLOOKUP(AF21,vocFTEpy,2,0),0)</f>
        <v>0</v>
      </c>
      <c r="AI21">
        <f t="shared" si="1"/>
        <v>0</v>
      </c>
      <c r="AJ21" s="11" t="e">
        <f t="shared" si="2"/>
        <v>#N/A</v>
      </c>
      <c r="AL21" s="27"/>
    </row>
    <row r="22" spans="1:38" ht="15" customHeight="1">
      <c r="A22" t="s">
        <v>905</v>
      </c>
      <c r="B22" s="84" t="s">
        <v>302</v>
      </c>
      <c r="AG22" t="e">
        <f t="shared" si="0"/>
        <v>#N/A</v>
      </c>
      <c r="AH22">
        <f>IFERROR(VLOOKUP(AF22,vocFTEpy,2,0),0)</f>
        <v>0</v>
      </c>
      <c r="AI22">
        <f t="shared" si="1"/>
        <v>0</v>
      </c>
      <c r="AJ22" s="11" t="e">
        <f t="shared" si="2"/>
        <v>#N/A</v>
      </c>
      <c r="AL22" s="27"/>
    </row>
    <row r="23" spans="1:38" ht="15" customHeight="1">
      <c r="A23" t="s">
        <v>405</v>
      </c>
      <c r="B23" t="s">
        <v>406</v>
      </c>
      <c r="D23" s="36"/>
      <c r="AG23" t="e">
        <f t="shared" si="0"/>
        <v>#N/A</v>
      </c>
      <c r="AH23">
        <f>IFERROR(VLOOKUP(AF23,vocFTEpy,2,0),0)</f>
        <v>0</v>
      </c>
      <c r="AI23">
        <f t="shared" si="1"/>
        <v>0</v>
      </c>
      <c r="AJ23" s="11" t="e">
        <f t="shared" si="2"/>
        <v>#N/A</v>
      </c>
      <c r="AL23" s="27"/>
    </row>
    <row r="24" spans="1:38" ht="15" customHeight="1">
      <c r="A24" t="s">
        <v>519</v>
      </c>
      <c r="B24" t="s">
        <v>520</v>
      </c>
      <c r="AG24" t="e">
        <f t="shared" si="0"/>
        <v>#N/A</v>
      </c>
      <c r="AH24">
        <f>IFERROR(VLOOKUP(AF24,vocFTEpy,2,0),0)</f>
        <v>0</v>
      </c>
      <c r="AI24">
        <f t="shared" si="1"/>
        <v>0</v>
      </c>
      <c r="AJ24" s="11" t="e">
        <f t="shared" si="2"/>
        <v>#N/A</v>
      </c>
      <c r="AL24" s="27"/>
    </row>
    <row r="25" spans="1:38" ht="15" customHeight="1">
      <c r="A25" s="6"/>
      <c r="AG25" t="e">
        <f t="shared" si="0"/>
        <v>#N/A</v>
      </c>
      <c r="AH25">
        <f>IFERROR(VLOOKUP(AF25,vocFTEpy,2,0),0)</f>
        <v>0</v>
      </c>
      <c r="AI25">
        <f t="shared" si="1"/>
        <v>0</v>
      </c>
      <c r="AJ25" s="11" t="e">
        <f t="shared" si="2"/>
        <v>#N/A</v>
      </c>
      <c r="AL25" s="27"/>
    </row>
    <row r="26" spans="1:38" ht="15" customHeight="1">
      <c r="A26" s="10" t="s">
        <v>1028</v>
      </c>
      <c r="B26" s="8"/>
      <c r="AG26" t="e">
        <f t="shared" si="0"/>
        <v>#N/A</v>
      </c>
      <c r="AH26">
        <f>IFERROR(VLOOKUP(AF26,vocFTEpy,2,0),0)</f>
        <v>0</v>
      </c>
      <c r="AI26">
        <f t="shared" si="1"/>
        <v>0</v>
      </c>
      <c r="AJ26" s="11" t="e">
        <f t="shared" si="2"/>
        <v>#N/A</v>
      </c>
      <c r="AL26" s="27"/>
    </row>
    <row r="27" spans="1:38" ht="15" customHeight="1">
      <c r="A27" s="82">
        <v>43997</v>
      </c>
      <c r="AG27" t="e">
        <f t="shared" si="0"/>
        <v>#N/A</v>
      </c>
      <c r="AH27">
        <f>IFERROR(VLOOKUP(AF27,vocFTEpy,2,0),0)</f>
        <v>0</v>
      </c>
      <c r="AI27">
        <f t="shared" si="1"/>
        <v>0</v>
      </c>
      <c r="AJ27" s="11" t="e">
        <f t="shared" si="2"/>
        <v>#N/A</v>
      </c>
      <c r="AL27" s="27"/>
    </row>
    <row r="28" spans="1:38" ht="15" customHeight="1">
      <c r="A28" s="6" t="s">
        <v>1024</v>
      </c>
      <c r="AG28" t="e">
        <f t="shared" si="0"/>
        <v>#N/A</v>
      </c>
      <c r="AH28">
        <f>IFERROR(VLOOKUP(AF28,vocFTEpy,2,0),0)</f>
        <v>0</v>
      </c>
      <c r="AI28">
        <f t="shared" si="1"/>
        <v>0</v>
      </c>
      <c r="AJ28" s="11" t="e">
        <f t="shared" si="2"/>
        <v>#N/A</v>
      </c>
      <c r="AL28" s="27"/>
    </row>
    <row r="29" spans="1:38" ht="15" customHeight="1">
      <c r="A29" t="s">
        <v>1033</v>
      </c>
      <c r="B29" s="84" t="s">
        <v>760</v>
      </c>
      <c r="D29" s="2"/>
      <c r="E29" s="57"/>
      <c r="AG29" t="e">
        <f t="shared" si="0"/>
        <v>#N/A</v>
      </c>
      <c r="AH29">
        <f>IFERROR(VLOOKUP(AF29,vocFTEpy,2,0),0)</f>
        <v>0</v>
      </c>
      <c r="AI29">
        <f t="shared" si="1"/>
        <v>0</v>
      </c>
      <c r="AJ29" s="11" t="e">
        <f t="shared" si="2"/>
        <v>#N/A</v>
      </c>
      <c r="AL29" s="27"/>
    </row>
    <row r="30" spans="1:38" ht="15" customHeight="1">
      <c r="A30" t="s">
        <v>1035</v>
      </c>
      <c r="B30" s="84" t="s">
        <v>767</v>
      </c>
      <c r="D30" s="2"/>
      <c r="E30" s="58"/>
      <c r="AG30" t="e">
        <f t="shared" si="0"/>
        <v>#N/A</v>
      </c>
      <c r="AH30">
        <f>IFERROR(VLOOKUP(AF30,vocFTEpy,2,0),0)</f>
        <v>0</v>
      </c>
      <c r="AI30">
        <f t="shared" si="1"/>
        <v>0</v>
      </c>
      <c r="AJ30" s="11" t="e">
        <f t="shared" si="2"/>
        <v>#N/A</v>
      </c>
      <c r="AL30" s="27"/>
    </row>
    <row r="31" spans="1:38" ht="15" customHeight="1">
      <c r="D31" s="2"/>
      <c r="E31" s="58"/>
      <c r="AG31" t="e">
        <f t="shared" si="0"/>
        <v>#N/A</v>
      </c>
      <c r="AH31">
        <f>IFERROR(VLOOKUP(AF31,vocFTEpy,2,0),0)</f>
        <v>0</v>
      </c>
      <c r="AI31">
        <f t="shared" si="1"/>
        <v>0</v>
      </c>
      <c r="AJ31" s="11" t="e">
        <f t="shared" si="2"/>
        <v>#N/A</v>
      </c>
      <c r="AL31" s="27"/>
    </row>
    <row r="32" spans="1:38" ht="15" customHeight="1">
      <c r="A32" s="6" t="s">
        <v>1030</v>
      </c>
      <c r="D32" s="2"/>
      <c r="E32" s="58"/>
      <c r="AG32" t="e">
        <f t="shared" si="0"/>
        <v>#N/A</v>
      </c>
      <c r="AH32">
        <f>IFERROR(VLOOKUP(AF32,vocFTEpy,2,0),0)</f>
        <v>0</v>
      </c>
      <c r="AI32">
        <f t="shared" si="1"/>
        <v>0</v>
      </c>
      <c r="AJ32" s="11" t="e">
        <f t="shared" si="2"/>
        <v>#N/A</v>
      </c>
      <c r="AL32" s="27"/>
    </row>
    <row r="33" spans="1:38" ht="15" customHeight="1">
      <c r="A33" t="s">
        <v>265</v>
      </c>
      <c r="B33" s="85" t="s">
        <v>737</v>
      </c>
      <c r="D33" s="2"/>
      <c r="AG33" t="e">
        <f t="shared" si="0"/>
        <v>#N/A</v>
      </c>
      <c r="AH33">
        <f>IFERROR(VLOOKUP(AF33,vocFTEpy,2,0),0)</f>
        <v>0</v>
      </c>
      <c r="AI33">
        <f t="shared" si="1"/>
        <v>0</v>
      </c>
      <c r="AJ33" s="11" t="e">
        <f t="shared" si="2"/>
        <v>#N/A</v>
      </c>
      <c r="AL33" s="27"/>
    </row>
    <row r="34" spans="1:38" ht="15" customHeight="1">
      <c r="A34" t="s">
        <v>629</v>
      </c>
      <c r="B34" s="85" t="s">
        <v>866</v>
      </c>
      <c r="AG34" t="e">
        <f t="shared" si="0"/>
        <v>#N/A</v>
      </c>
      <c r="AH34">
        <f>IFERROR(VLOOKUP(AF34,vocFTEpy,2,0),0)</f>
        <v>0</v>
      </c>
      <c r="AI34">
        <f t="shared" si="1"/>
        <v>0</v>
      </c>
      <c r="AJ34" s="11" t="e">
        <f t="shared" si="2"/>
        <v>#N/A</v>
      </c>
      <c r="AL34" s="27"/>
    </row>
    <row r="35" spans="1:38" ht="15" customHeight="1">
      <c r="C35" s="2"/>
      <c r="D35" s="57"/>
      <c r="AG35" t="e">
        <f t="shared" si="0"/>
        <v>#N/A</v>
      </c>
      <c r="AH35">
        <f>IFERROR(VLOOKUP(AF35,vocFTEpy,2,0),0)</f>
        <v>0</v>
      </c>
      <c r="AI35">
        <f t="shared" si="1"/>
        <v>0</v>
      </c>
      <c r="AJ35" s="11" t="e">
        <f t="shared" si="2"/>
        <v>#N/A</v>
      </c>
      <c r="AL35" s="27"/>
    </row>
    <row r="36" spans="1:38" ht="15" customHeight="1">
      <c r="A36" s="82">
        <v>44034</v>
      </c>
      <c r="AG36" t="e">
        <f t="shared" si="0"/>
        <v>#N/A</v>
      </c>
      <c r="AH36">
        <f>IFERROR(VLOOKUP(AF36,vocFTEpy,2,0),0)</f>
        <v>0</v>
      </c>
      <c r="AI36">
        <f t="shared" si="1"/>
        <v>0</v>
      </c>
      <c r="AJ36" s="11" t="e">
        <f t="shared" si="2"/>
        <v>#N/A</v>
      </c>
      <c r="AL36" s="27"/>
    </row>
    <row r="37" spans="1:38" ht="15" customHeight="1">
      <c r="A37" t="s">
        <v>1185</v>
      </c>
      <c r="AG37" t="e">
        <f t="shared" si="0"/>
        <v>#N/A</v>
      </c>
      <c r="AH37">
        <f>IFERROR(VLOOKUP(AF37,vocFTEpy,2,0),0)</f>
        <v>0</v>
      </c>
      <c r="AI37">
        <f t="shared" si="1"/>
        <v>0</v>
      </c>
      <c r="AJ37" s="11" t="e">
        <f t="shared" si="2"/>
        <v>#N/A</v>
      </c>
      <c r="AL37" s="27"/>
    </row>
    <row r="38" spans="1:38" ht="15" customHeight="1">
      <c r="AL38" s="27"/>
    </row>
    <row r="39" spans="1:38" ht="15" customHeight="1">
      <c r="A39" s="10" t="s">
        <v>1183</v>
      </c>
      <c r="AG39" t="e">
        <f>VLOOKUP(AF39,$AM$5:$AN$367,2,0)</f>
        <v>#N/A</v>
      </c>
      <c r="AH39">
        <f>IFERROR(VLOOKUP(AF39,vocFTEpy,2,0),0)</f>
        <v>0</v>
      </c>
      <c r="AI39">
        <f>IFERROR(VLOOKUP(AF39,$BE$7:$BG$108,3,0),0)</f>
        <v>0</v>
      </c>
      <c r="AJ39" s="11" t="e">
        <f t="shared" si="2"/>
        <v>#N/A</v>
      </c>
      <c r="AL39" s="27"/>
    </row>
    <row r="40" spans="1:38" ht="15" customHeight="1">
      <c r="A40" s="82">
        <v>44288</v>
      </c>
      <c r="AG40" t="e">
        <f>VLOOKUP(AF40,$AM$5:$AN$367,2,0)</f>
        <v>#N/A</v>
      </c>
      <c r="AH40">
        <f>IFERROR(VLOOKUP(AF40,vocFTEpy,2,0),0)</f>
        <v>0</v>
      </c>
      <c r="AI40">
        <f>IFERROR(VLOOKUP(AF40,$BE$7:$BG$108,3,0),0)</f>
        <v>0</v>
      </c>
      <c r="AJ40" s="11" t="e">
        <f t="shared" si="2"/>
        <v>#N/A</v>
      </c>
      <c r="AL40" s="27"/>
    </row>
    <row r="41" spans="1:38" ht="15" customHeight="1">
      <c r="A41" s="6" t="s">
        <v>1184</v>
      </c>
      <c r="C41" s="68"/>
      <c r="D41" s="68"/>
      <c r="E41" s="68"/>
      <c r="F41" s="68"/>
      <c r="AL41" s="27"/>
    </row>
    <row r="42" spans="1:38" ht="15" customHeight="1">
      <c r="A42" t="s">
        <v>51</v>
      </c>
      <c r="AG42" t="e">
        <f t="shared" ref="AG42:AG105" si="3">VLOOKUP(AF42,$AM$5:$AN$367,2,0)</f>
        <v>#N/A</v>
      </c>
      <c r="AH42">
        <f>IFERROR(VLOOKUP(AF42,vocFTEpy,2,0),0)</f>
        <v>0</v>
      </c>
      <c r="AI42">
        <f t="shared" ref="AI42:AI105" si="4">IFERROR(VLOOKUP(AF42,$BE$7:$BG$108,3,0),0)</f>
        <v>0</v>
      </c>
      <c r="AJ42" s="11" t="e">
        <f t="shared" si="2"/>
        <v>#N/A</v>
      </c>
      <c r="AL42" s="27"/>
    </row>
    <row r="43" spans="1:38" ht="15" customHeight="1">
      <c r="A43" t="s">
        <v>71</v>
      </c>
      <c r="AG43" t="e">
        <f t="shared" si="3"/>
        <v>#N/A</v>
      </c>
      <c r="AH43">
        <f>IFERROR(VLOOKUP(AF43,vocFTEpy,2,0),0)</f>
        <v>0</v>
      </c>
      <c r="AI43">
        <f t="shared" si="4"/>
        <v>0</v>
      </c>
      <c r="AJ43" s="11" t="e">
        <f t="shared" si="2"/>
        <v>#N/A</v>
      </c>
      <c r="AL43" s="27"/>
    </row>
    <row r="44" spans="1:38" ht="15" customHeight="1">
      <c r="A44" s="85"/>
      <c r="B44" s="86" t="s">
        <v>1180</v>
      </c>
      <c r="AG44" t="e">
        <f t="shared" si="3"/>
        <v>#N/A</v>
      </c>
      <c r="AH44">
        <f>IFERROR(VLOOKUP(AF44,vocFTEpy,2,0),0)</f>
        <v>0</v>
      </c>
      <c r="AI44">
        <f t="shared" si="4"/>
        <v>0</v>
      </c>
      <c r="AJ44" s="11" t="e">
        <f t="shared" ref="AJ44:AJ91" si="5">SUM(AG44:AI44)</f>
        <v>#N/A</v>
      </c>
      <c r="AL44" s="27"/>
    </row>
    <row r="45" spans="1:38" ht="15" customHeight="1">
      <c r="A45" s="87">
        <v>44865</v>
      </c>
      <c r="B45" s="85"/>
      <c r="AG45" t="e">
        <f t="shared" si="3"/>
        <v>#N/A</v>
      </c>
      <c r="AH45">
        <f>IFERROR(VLOOKUP(AF45,vocFTEpy,2,0),0)</f>
        <v>0</v>
      </c>
      <c r="AI45">
        <f t="shared" si="4"/>
        <v>0</v>
      </c>
      <c r="AJ45" s="11" t="e">
        <f t="shared" si="5"/>
        <v>#N/A</v>
      </c>
      <c r="AL45" s="27"/>
    </row>
    <row r="46" spans="1:38" ht="15" customHeight="1">
      <c r="A46" s="161" t="s">
        <v>1206</v>
      </c>
      <c r="B46" s="161"/>
      <c r="C46" s="161"/>
      <c r="AG46" t="e">
        <f t="shared" si="3"/>
        <v>#N/A</v>
      </c>
      <c r="AH46">
        <f>IFERROR(VLOOKUP(AF46,vocFTEpy,2,0),0)</f>
        <v>0</v>
      </c>
      <c r="AI46">
        <f t="shared" si="4"/>
        <v>0</v>
      </c>
      <c r="AJ46" s="11" t="e">
        <f t="shared" si="5"/>
        <v>#N/A</v>
      </c>
      <c r="AL46" s="27"/>
    </row>
    <row r="47" spans="1:38" ht="15" customHeight="1">
      <c r="A47" s="161"/>
      <c r="B47" s="161"/>
      <c r="C47" s="161"/>
      <c r="AG47" t="e">
        <f t="shared" si="3"/>
        <v>#N/A</v>
      </c>
      <c r="AH47">
        <f>IFERROR(VLOOKUP(AF47,vocFTEpy,2,0),0)</f>
        <v>0</v>
      </c>
      <c r="AI47">
        <f t="shared" si="4"/>
        <v>0</v>
      </c>
      <c r="AJ47" s="11" t="e">
        <f t="shared" si="5"/>
        <v>#N/A</v>
      </c>
      <c r="AL47" s="27"/>
    </row>
    <row r="48" spans="1:38" ht="15" customHeight="1">
      <c r="AG48" t="e">
        <f t="shared" si="3"/>
        <v>#N/A</v>
      </c>
      <c r="AH48">
        <f>IFERROR(VLOOKUP(AF48,vocFTEpy,2,0),0)</f>
        <v>0</v>
      </c>
      <c r="AI48">
        <f t="shared" si="4"/>
        <v>0</v>
      </c>
      <c r="AJ48" s="11" t="e">
        <f t="shared" si="5"/>
        <v>#N/A</v>
      </c>
      <c r="AL48" s="27"/>
    </row>
    <row r="49" spans="1:38" ht="15" customHeight="1">
      <c r="A49" s="6" t="s">
        <v>1209</v>
      </c>
      <c r="B49" s="84"/>
      <c r="AG49" t="e">
        <f t="shared" si="3"/>
        <v>#N/A</v>
      </c>
      <c r="AH49">
        <f>IFERROR(VLOOKUP(AF49,vocFTEpy,2,0),0)</f>
        <v>0</v>
      </c>
      <c r="AI49">
        <f t="shared" si="4"/>
        <v>0</v>
      </c>
      <c r="AJ49" s="11" t="e">
        <f t="shared" si="5"/>
        <v>#N/A</v>
      </c>
      <c r="AL49" s="27"/>
    </row>
    <row r="50" spans="1:38" ht="15" customHeight="1">
      <c r="A50" t="s">
        <v>201</v>
      </c>
      <c r="B50" s="84" t="s">
        <v>202</v>
      </c>
      <c r="D50" s="57"/>
      <c r="AG50" t="e">
        <f t="shared" si="3"/>
        <v>#N/A</v>
      </c>
      <c r="AH50">
        <f>IFERROR(VLOOKUP(AF50,vocFTEpy,2,0),0)</f>
        <v>0</v>
      </c>
      <c r="AI50">
        <f t="shared" si="4"/>
        <v>0</v>
      </c>
      <c r="AJ50" s="11" t="e">
        <f t="shared" si="5"/>
        <v>#N/A</v>
      </c>
      <c r="AL50" s="27"/>
    </row>
    <row r="51" spans="1:38" ht="15" customHeight="1">
      <c r="D51" s="57"/>
      <c r="AG51" t="e">
        <f t="shared" si="3"/>
        <v>#N/A</v>
      </c>
      <c r="AH51">
        <f>IFERROR(VLOOKUP(AF51,vocFTEpy,2,0),0)</f>
        <v>0</v>
      </c>
      <c r="AI51">
        <f t="shared" si="4"/>
        <v>0</v>
      </c>
      <c r="AJ51" s="11" t="e">
        <f t="shared" si="5"/>
        <v>#N/A</v>
      </c>
      <c r="AL51" s="27"/>
    </row>
    <row r="52" spans="1:38" ht="15" customHeight="1">
      <c r="A52" s="88" t="s">
        <v>1207</v>
      </c>
      <c r="AG52" t="e">
        <f t="shared" si="3"/>
        <v>#N/A</v>
      </c>
      <c r="AH52">
        <f>IFERROR(VLOOKUP(AF52,vocFTEpy,2,0),0)</f>
        <v>0</v>
      </c>
      <c r="AI52">
        <f t="shared" si="4"/>
        <v>0</v>
      </c>
      <c r="AJ52" s="11" t="e">
        <f t="shared" si="5"/>
        <v>#N/A</v>
      </c>
      <c r="AL52" s="27"/>
    </row>
    <row r="53" spans="1:38" ht="15" customHeight="1">
      <c r="A53" t="s">
        <v>455</v>
      </c>
      <c r="B53" s="86" t="s">
        <v>456</v>
      </c>
      <c r="AG53" t="e">
        <f t="shared" si="3"/>
        <v>#N/A</v>
      </c>
      <c r="AH53">
        <f>IFERROR(VLOOKUP(AF53,vocFTEpy,2,0),0)</f>
        <v>0</v>
      </c>
      <c r="AI53">
        <f t="shared" si="4"/>
        <v>0</v>
      </c>
      <c r="AJ53" s="11" t="e">
        <f t="shared" si="5"/>
        <v>#N/A</v>
      </c>
      <c r="AL53" s="27"/>
    </row>
    <row r="54" spans="1:38" ht="15" customHeight="1">
      <c r="AG54" t="e">
        <f t="shared" si="3"/>
        <v>#N/A</v>
      </c>
      <c r="AH54">
        <f>IFERROR(VLOOKUP(AF54,vocFTEpy,2,0),0)</f>
        <v>0</v>
      </c>
      <c r="AI54">
        <f t="shared" si="4"/>
        <v>0</v>
      </c>
      <c r="AJ54" s="11" t="e">
        <f t="shared" si="5"/>
        <v>#N/A</v>
      </c>
      <c r="AL54" s="27"/>
    </row>
    <row r="55" spans="1:38" ht="15" customHeight="1">
      <c r="A55" s="6" t="s">
        <v>1208</v>
      </c>
      <c r="AG55" t="e">
        <f t="shared" si="3"/>
        <v>#N/A</v>
      </c>
      <c r="AH55">
        <f>IFERROR(VLOOKUP(AF55,vocFTEpy,2,0),0)</f>
        <v>0</v>
      </c>
      <c r="AI55">
        <f t="shared" si="4"/>
        <v>0</v>
      </c>
      <c r="AJ55" s="11" t="e">
        <f t="shared" si="5"/>
        <v>#N/A</v>
      </c>
      <c r="AL55" s="27"/>
    </row>
    <row r="56" spans="1:38" ht="15" customHeight="1">
      <c r="A56" t="s">
        <v>427</v>
      </c>
      <c r="B56" s="86" t="s">
        <v>428</v>
      </c>
      <c r="AG56" t="e">
        <f t="shared" si="3"/>
        <v>#N/A</v>
      </c>
      <c r="AH56">
        <f>IFERROR(VLOOKUP(AF56,vocFTEpy,2,0),0)</f>
        <v>0</v>
      </c>
      <c r="AI56">
        <f t="shared" si="4"/>
        <v>0</v>
      </c>
      <c r="AJ56" s="11" t="e">
        <f t="shared" si="5"/>
        <v>#N/A</v>
      </c>
      <c r="AL56" s="27"/>
    </row>
    <row r="57" spans="1:38" ht="15" customHeight="1">
      <c r="AG57" t="e">
        <f t="shared" si="3"/>
        <v>#N/A</v>
      </c>
      <c r="AH57">
        <f>IFERROR(VLOOKUP(AF57,vocFTEpy,2,0),0)</f>
        <v>0</v>
      </c>
      <c r="AI57">
        <f t="shared" si="4"/>
        <v>0</v>
      </c>
      <c r="AJ57" s="11" t="e">
        <f t="shared" si="5"/>
        <v>#N/A</v>
      </c>
      <c r="AL57" s="27"/>
    </row>
    <row r="58" spans="1:38" ht="15" customHeight="1">
      <c r="A58" s="6" t="s">
        <v>1211</v>
      </c>
      <c r="B58" s="84"/>
      <c r="AG58" t="e">
        <f t="shared" si="3"/>
        <v>#N/A</v>
      </c>
      <c r="AH58">
        <f>IFERROR(VLOOKUP(AF58,vocFTEpy,2,0),0)</f>
        <v>0</v>
      </c>
      <c r="AI58">
        <f t="shared" si="4"/>
        <v>0</v>
      </c>
      <c r="AJ58" s="11" t="e">
        <f t="shared" si="5"/>
        <v>#N/A</v>
      </c>
      <c r="AL58" s="27"/>
    </row>
    <row r="59" spans="1:38" ht="15" customHeight="1">
      <c r="B59" s="84"/>
      <c r="AG59" t="e">
        <f t="shared" si="3"/>
        <v>#N/A</v>
      </c>
      <c r="AH59">
        <f>IFERROR(VLOOKUP(AF59,vocFTEpy,2,0),0)</f>
        <v>0</v>
      </c>
      <c r="AI59">
        <f t="shared" si="4"/>
        <v>0</v>
      </c>
      <c r="AJ59" s="11" t="e">
        <f t="shared" si="5"/>
        <v>#N/A</v>
      </c>
      <c r="AL59" s="27"/>
    </row>
    <row r="60" spans="1:38" ht="15" customHeight="1">
      <c r="A60" s="82">
        <v>45023</v>
      </c>
      <c r="AG60" t="e">
        <f t="shared" si="3"/>
        <v>#N/A</v>
      </c>
      <c r="AH60">
        <f>IFERROR(VLOOKUP(AF60,vocFTEpy,2,0),0)</f>
        <v>0</v>
      </c>
      <c r="AI60">
        <f t="shared" si="4"/>
        <v>0</v>
      </c>
      <c r="AJ60" s="11" t="e">
        <f t="shared" si="5"/>
        <v>#N/A</v>
      </c>
      <c r="AL60" s="27"/>
    </row>
    <row r="61" spans="1:38" ht="15" customHeight="1">
      <c r="A61" s="6" t="s">
        <v>1240</v>
      </c>
      <c r="B61" s="84"/>
      <c r="AG61" t="e">
        <f t="shared" si="3"/>
        <v>#N/A</v>
      </c>
      <c r="AH61">
        <f>IFERROR(VLOOKUP(AF61,vocFTEpy,2,0),0)</f>
        <v>0</v>
      </c>
      <c r="AI61">
        <f t="shared" si="4"/>
        <v>0</v>
      </c>
      <c r="AJ61" s="11" t="e">
        <f t="shared" si="5"/>
        <v>#N/A</v>
      </c>
      <c r="AL61" s="27"/>
    </row>
    <row r="62" spans="1:38" ht="15" customHeight="1">
      <c r="A62" t="s">
        <v>201</v>
      </c>
      <c r="B62" s="84" t="s">
        <v>202</v>
      </c>
      <c r="AG62" t="e">
        <f t="shared" si="3"/>
        <v>#N/A</v>
      </c>
      <c r="AH62">
        <f>IFERROR(VLOOKUP(AF62,vocFTEpy,2,0),0)</f>
        <v>0</v>
      </c>
      <c r="AI62">
        <f t="shared" si="4"/>
        <v>0</v>
      </c>
      <c r="AJ62" s="11" t="e">
        <f t="shared" si="5"/>
        <v>#N/A</v>
      </c>
      <c r="AL62" s="27"/>
    </row>
    <row r="63" spans="1:38" ht="15" customHeight="1">
      <c r="AG63" t="e">
        <f t="shared" si="3"/>
        <v>#N/A</v>
      </c>
      <c r="AH63">
        <f>IFERROR(VLOOKUP(AF63,vocFTEpy,2,0),0)</f>
        <v>0</v>
      </c>
      <c r="AI63">
        <f t="shared" si="4"/>
        <v>0</v>
      </c>
      <c r="AJ63" s="11" t="e">
        <f t="shared" si="5"/>
        <v>#N/A</v>
      </c>
      <c r="AL63" s="27"/>
    </row>
    <row r="64" spans="1:38" ht="15" customHeight="1">
      <c r="A64" s="6" t="s">
        <v>1241</v>
      </c>
      <c r="AG64" t="e">
        <f t="shared" si="3"/>
        <v>#N/A</v>
      </c>
      <c r="AH64">
        <f>IFERROR(VLOOKUP(AF64,vocFTEpy,2,0),0)</f>
        <v>0</v>
      </c>
      <c r="AI64">
        <f t="shared" si="4"/>
        <v>0</v>
      </c>
      <c r="AJ64" s="11" t="e">
        <f t="shared" si="5"/>
        <v>#N/A</v>
      </c>
      <c r="AL64" s="27"/>
    </row>
    <row r="65" spans="1:38" ht="15" customHeight="1">
      <c r="A65" t="s">
        <v>427</v>
      </c>
      <c r="B65" s="86" t="s">
        <v>428</v>
      </c>
      <c r="AG65" t="e">
        <f t="shared" si="3"/>
        <v>#N/A</v>
      </c>
      <c r="AH65">
        <f>IFERROR(VLOOKUP(AF65,vocFTEpy,2,0),0)</f>
        <v>0</v>
      </c>
      <c r="AI65">
        <f t="shared" si="4"/>
        <v>0</v>
      </c>
      <c r="AJ65" s="11" t="e">
        <f t="shared" si="5"/>
        <v>#N/A</v>
      </c>
      <c r="AL65" s="27"/>
    </row>
    <row r="66" spans="1:38" ht="15" customHeight="1">
      <c r="AG66" t="e">
        <f t="shared" si="3"/>
        <v>#N/A</v>
      </c>
      <c r="AH66">
        <f>IFERROR(VLOOKUP(AF66,vocFTEpy,2,0),0)</f>
        <v>0</v>
      </c>
      <c r="AI66">
        <f t="shared" si="4"/>
        <v>0</v>
      </c>
      <c r="AJ66" s="11" t="e">
        <f t="shared" si="5"/>
        <v>#N/A</v>
      </c>
      <c r="AL66" s="27"/>
    </row>
    <row r="67" spans="1:38" ht="15" customHeight="1">
      <c r="A67" s="6" t="s">
        <v>1242</v>
      </c>
      <c r="AG67" t="e">
        <f t="shared" si="3"/>
        <v>#N/A</v>
      </c>
      <c r="AH67">
        <f>IFERROR(VLOOKUP(AF67,vocFTEpy,2,0),0)</f>
        <v>0</v>
      </c>
      <c r="AI67">
        <f t="shared" si="4"/>
        <v>0</v>
      </c>
      <c r="AJ67" s="11" t="e">
        <f t="shared" si="5"/>
        <v>#N/A</v>
      </c>
      <c r="AL67" s="27"/>
    </row>
    <row r="68" spans="1:38" ht="15" customHeight="1">
      <c r="A68" t="s">
        <v>327</v>
      </c>
      <c r="B68" s="84" t="s">
        <v>328</v>
      </c>
      <c r="AG68" t="e">
        <f t="shared" si="3"/>
        <v>#N/A</v>
      </c>
      <c r="AH68">
        <f>IFERROR(VLOOKUP(AF68,vocFTEpy,2,0),0)</f>
        <v>0</v>
      </c>
      <c r="AI68">
        <f t="shared" si="4"/>
        <v>0</v>
      </c>
      <c r="AJ68" s="11" t="e">
        <f t="shared" si="5"/>
        <v>#N/A</v>
      </c>
      <c r="AL68" s="27"/>
    </row>
    <row r="69" spans="1:38" ht="15" customHeight="1">
      <c r="A69" t="s">
        <v>455</v>
      </c>
      <c r="B69" s="86" t="s">
        <v>456</v>
      </c>
      <c r="AG69" t="e">
        <f t="shared" si="3"/>
        <v>#N/A</v>
      </c>
      <c r="AH69">
        <f>IFERROR(VLOOKUP(AF69,vocFTEpy,2,0),0)</f>
        <v>0</v>
      </c>
      <c r="AI69">
        <f t="shared" si="4"/>
        <v>0</v>
      </c>
      <c r="AJ69" s="11" t="e">
        <f t="shared" si="5"/>
        <v>#N/A</v>
      </c>
      <c r="AL69" s="27"/>
    </row>
    <row r="70" spans="1:38" ht="15" customHeight="1">
      <c r="A70" t="s">
        <v>643</v>
      </c>
      <c r="B70" t="s">
        <v>644</v>
      </c>
      <c r="AG70" t="e">
        <f t="shared" si="3"/>
        <v>#N/A</v>
      </c>
      <c r="AH70">
        <f>IFERROR(VLOOKUP(AF70,vocFTEpy,2,0),0)</f>
        <v>0</v>
      </c>
      <c r="AI70">
        <f t="shared" si="4"/>
        <v>0</v>
      </c>
      <c r="AJ70" s="11" t="e">
        <f t="shared" si="5"/>
        <v>#N/A</v>
      </c>
      <c r="AL70" s="27"/>
    </row>
    <row r="71" spans="1:38" ht="15" customHeight="1">
      <c r="A71" t="s">
        <v>982</v>
      </c>
      <c r="B71" s="84" t="s">
        <v>210</v>
      </c>
      <c r="AG71" t="e">
        <f t="shared" si="3"/>
        <v>#N/A</v>
      </c>
      <c r="AH71">
        <f>IFERROR(VLOOKUP(AF71,vocFTEpy,2,0),0)</f>
        <v>0</v>
      </c>
      <c r="AI71">
        <f t="shared" si="4"/>
        <v>0</v>
      </c>
      <c r="AJ71" s="11" t="e">
        <f t="shared" si="5"/>
        <v>#N/A</v>
      </c>
      <c r="AL71" s="27"/>
    </row>
    <row r="72" spans="1:38" ht="15" customHeight="1">
      <c r="AG72" t="e">
        <f t="shared" si="3"/>
        <v>#N/A</v>
      </c>
      <c r="AH72">
        <f>IFERROR(VLOOKUP(AF72,vocFTEpy,2,0),0)</f>
        <v>0</v>
      </c>
      <c r="AI72">
        <f t="shared" si="4"/>
        <v>0</v>
      </c>
      <c r="AJ72" s="11" t="e">
        <f t="shared" si="5"/>
        <v>#N/A</v>
      </c>
      <c r="AL72" s="27"/>
    </row>
    <row r="73" spans="1:38" ht="15" customHeight="1">
      <c r="AG73" t="e">
        <f t="shared" si="3"/>
        <v>#N/A</v>
      </c>
      <c r="AH73">
        <f>IFERROR(VLOOKUP(AF73,vocFTEpy,2,0),0)</f>
        <v>0</v>
      </c>
      <c r="AI73">
        <f t="shared" si="4"/>
        <v>0</v>
      </c>
      <c r="AJ73" s="11" t="e">
        <f t="shared" si="5"/>
        <v>#N/A</v>
      </c>
      <c r="AL73" s="27"/>
    </row>
    <row r="74" spans="1:38" ht="15" customHeight="1">
      <c r="AG74" t="e">
        <f t="shared" si="3"/>
        <v>#N/A</v>
      </c>
      <c r="AH74">
        <f>IFERROR(VLOOKUP(AF74,vocFTEpy,2,0),0)</f>
        <v>0</v>
      </c>
      <c r="AI74">
        <f t="shared" si="4"/>
        <v>0</v>
      </c>
      <c r="AJ74" s="11" t="e">
        <f t="shared" si="5"/>
        <v>#N/A</v>
      </c>
      <c r="AL74" s="27"/>
    </row>
    <row r="75" spans="1:38" ht="15" customHeight="1">
      <c r="AG75" t="e">
        <f t="shared" si="3"/>
        <v>#N/A</v>
      </c>
      <c r="AH75">
        <f>IFERROR(VLOOKUP(AF75,vocFTEpy,2,0),0)</f>
        <v>0</v>
      </c>
      <c r="AI75">
        <f t="shared" si="4"/>
        <v>0</v>
      </c>
      <c r="AJ75" s="11" t="e">
        <f t="shared" si="5"/>
        <v>#N/A</v>
      </c>
      <c r="AL75" s="27"/>
    </row>
    <row r="76" spans="1:38" ht="15" customHeight="1">
      <c r="AG76" t="e">
        <f t="shared" si="3"/>
        <v>#N/A</v>
      </c>
      <c r="AH76">
        <f>IFERROR(VLOOKUP(AF76,vocFTEpy,2,0),0)</f>
        <v>0</v>
      </c>
      <c r="AI76">
        <f t="shared" si="4"/>
        <v>0</v>
      </c>
      <c r="AJ76" s="11" t="e">
        <f t="shared" si="5"/>
        <v>#N/A</v>
      </c>
      <c r="AL76" s="27"/>
    </row>
    <row r="77" spans="1:38" ht="15" customHeight="1">
      <c r="AG77" t="e">
        <f t="shared" si="3"/>
        <v>#N/A</v>
      </c>
      <c r="AH77">
        <f>IFERROR(VLOOKUP(AF77,vocFTEpy,2,0),0)</f>
        <v>0</v>
      </c>
      <c r="AI77">
        <f t="shared" si="4"/>
        <v>0</v>
      </c>
      <c r="AJ77" s="11" t="e">
        <f t="shared" si="5"/>
        <v>#N/A</v>
      </c>
      <c r="AL77" s="27"/>
    </row>
    <row r="78" spans="1:38" ht="15" customHeight="1">
      <c r="AG78" t="e">
        <f t="shared" si="3"/>
        <v>#N/A</v>
      </c>
      <c r="AH78">
        <f>IFERROR(VLOOKUP(AF78,vocFTEpy,2,0),0)</f>
        <v>0</v>
      </c>
      <c r="AI78">
        <f t="shared" si="4"/>
        <v>0</v>
      </c>
      <c r="AJ78" s="11" t="e">
        <f t="shared" si="5"/>
        <v>#N/A</v>
      </c>
      <c r="AL78" s="27"/>
    </row>
    <row r="79" spans="1:38" ht="15" customHeight="1">
      <c r="AG79" t="e">
        <f t="shared" si="3"/>
        <v>#N/A</v>
      </c>
      <c r="AH79">
        <f>IFERROR(VLOOKUP(AF79,vocFTEpy,2,0),0)</f>
        <v>0</v>
      </c>
      <c r="AI79">
        <f t="shared" si="4"/>
        <v>0</v>
      </c>
      <c r="AJ79" s="11" t="e">
        <f t="shared" si="5"/>
        <v>#N/A</v>
      </c>
      <c r="AL79" s="27"/>
    </row>
    <row r="80" spans="1:38" ht="15" customHeight="1">
      <c r="AG80" t="e">
        <f t="shared" si="3"/>
        <v>#N/A</v>
      </c>
      <c r="AH80">
        <f>IFERROR(VLOOKUP(AF80,vocFTEpy,2,0),0)</f>
        <v>0</v>
      </c>
      <c r="AI80">
        <f t="shared" si="4"/>
        <v>0</v>
      </c>
      <c r="AJ80" s="11" t="e">
        <f t="shared" si="5"/>
        <v>#N/A</v>
      </c>
      <c r="AL80" s="27"/>
    </row>
    <row r="81" spans="33:38" ht="15" customHeight="1">
      <c r="AG81" t="e">
        <f t="shared" si="3"/>
        <v>#N/A</v>
      </c>
      <c r="AH81">
        <f>IFERROR(VLOOKUP(AF81,vocFTEpy,2,0),0)</f>
        <v>0</v>
      </c>
      <c r="AI81">
        <f t="shared" si="4"/>
        <v>0</v>
      </c>
      <c r="AJ81" s="11" t="e">
        <f t="shared" si="5"/>
        <v>#N/A</v>
      </c>
      <c r="AL81" s="27"/>
    </row>
    <row r="82" spans="33:38" ht="15" customHeight="1">
      <c r="AG82" t="e">
        <f t="shared" si="3"/>
        <v>#N/A</v>
      </c>
      <c r="AH82">
        <f>IFERROR(VLOOKUP(AF82,vocFTEpy,2,0),0)</f>
        <v>0</v>
      </c>
      <c r="AI82">
        <f t="shared" si="4"/>
        <v>0</v>
      </c>
      <c r="AJ82" s="11" t="e">
        <f t="shared" si="5"/>
        <v>#N/A</v>
      </c>
      <c r="AL82" s="27"/>
    </row>
    <row r="83" spans="33:38" ht="15" customHeight="1">
      <c r="AG83" t="e">
        <f t="shared" si="3"/>
        <v>#N/A</v>
      </c>
      <c r="AH83">
        <f>IFERROR(VLOOKUP(AF83,vocFTEpy,2,0),0)</f>
        <v>0</v>
      </c>
      <c r="AI83">
        <f t="shared" si="4"/>
        <v>0</v>
      </c>
      <c r="AJ83" s="11" t="e">
        <f t="shared" si="5"/>
        <v>#N/A</v>
      </c>
      <c r="AL83" s="27"/>
    </row>
    <row r="84" spans="33:38" ht="15" customHeight="1">
      <c r="AG84" t="e">
        <f t="shared" si="3"/>
        <v>#N/A</v>
      </c>
      <c r="AH84">
        <f>IFERROR(VLOOKUP(AF84,vocFTEpy,2,0),0)</f>
        <v>0</v>
      </c>
      <c r="AI84">
        <f t="shared" si="4"/>
        <v>0</v>
      </c>
      <c r="AJ84" s="11" t="e">
        <f t="shared" si="5"/>
        <v>#N/A</v>
      </c>
      <c r="AL84" s="27"/>
    </row>
    <row r="85" spans="33:38" ht="15" customHeight="1">
      <c r="AG85" t="e">
        <f t="shared" si="3"/>
        <v>#N/A</v>
      </c>
      <c r="AH85">
        <f>IFERROR(VLOOKUP(AF85,vocFTEpy,2,0),0)</f>
        <v>0</v>
      </c>
      <c r="AI85">
        <f t="shared" si="4"/>
        <v>0</v>
      </c>
      <c r="AJ85" s="11" t="e">
        <f t="shared" si="5"/>
        <v>#N/A</v>
      </c>
      <c r="AL85" s="27"/>
    </row>
    <row r="86" spans="33:38" ht="15" customHeight="1">
      <c r="AG86" t="e">
        <f t="shared" si="3"/>
        <v>#N/A</v>
      </c>
      <c r="AH86">
        <f>IFERROR(VLOOKUP(AF86,vocFTEpy,2,0),0)</f>
        <v>0</v>
      </c>
      <c r="AI86">
        <f t="shared" si="4"/>
        <v>0</v>
      </c>
      <c r="AJ86" s="11" t="e">
        <f t="shared" si="5"/>
        <v>#N/A</v>
      </c>
      <c r="AL86" s="27"/>
    </row>
    <row r="87" spans="33:38" ht="15" customHeight="1">
      <c r="AG87" t="e">
        <f t="shared" si="3"/>
        <v>#N/A</v>
      </c>
      <c r="AH87">
        <f>IFERROR(VLOOKUP(AF87,vocFTEpy,2,0),0)</f>
        <v>0</v>
      </c>
      <c r="AI87">
        <f t="shared" si="4"/>
        <v>0</v>
      </c>
      <c r="AJ87" s="11" t="e">
        <f t="shared" si="5"/>
        <v>#N/A</v>
      </c>
      <c r="AL87" s="27"/>
    </row>
    <row r="88" spans="33:38" ht="15" customHeight="1">
      <c r="AG88" t="e">
        <f t="shared" si="3"/>
        <v>#N/A</v>
      </c>
      <c r="AH88">
        <f>IFERROR(VLOOKUP(AF88,vocFTEpy,2,0),0)</f>
        <v>0</v>
      </c>
      <c r="AI88">
        <f t="shared" si="4"/>
        <v>0</v>
      </c>
      <c r="AJ88" s="11" t="e">
        <f t="shared" si="5"/>
        <v>#N/A</v>
      </c>
      <c r="AL88" s="27"/>
    </row>
    <row r="89" spans="33:38" ht="15" customHeight="1">
      <c r="AG89" t="e">
        <f t="shared" si="3"/>
        <v>#N/A</v>
      </c>
      <c r="AH89">
        <f>IFERROR(VLOOKUP(AF89,vocFTEpy,2,0),0)</f>
        <v>0</v>
      </c>
      <c r="AI89">
        <f t="shared" si="4"/>
        <v>0</v>
      </c>
      <c r="AJ89" s="11" t="e">
        <f t="shared" si="5"/>
        <v>#N/A</v>
      </c>
      <c r="AL89" s="27"/>
    </row>
    <row r="90" spans="33:38" ht="15" customHeight="1">
      <c r="AG90" t="e">
        <f t="shared" si="3"/>
        <v>#N/A</v>
      </c>
      <c r="AH90">
        <f>IFERROR(VLOOKUP(AF90,vocFTEpy,2,0),0)</f>
        <v>0</v>
      </c>
      <c r="AI90">
        <f t="shared" si="4"/>
        <v>0</v>
      </c>
      <c r="AJ90" s="11" t="e">
        <f t="shared" si="5"/>
        <v>#N/A</v>
      </c>
      <c r="AL90" s="27"/>
    </row>
    <row r="91" spans="33:38" ht="15" customHeight="1">
      <c r="AG91" t="e">
        <f t="shared" si="3"/>
        <v>#N/A</v>
      </c>
      <c r="AH91">
        <f>IFERROR(VLOOKUP(AF91,vocFTEpy,2,0),0)</f>
        <v>0</v>
      </c>
      <c r="AI91">
        <f t="shared" si="4"/>
        <v>0</v>
      </c>
      <c r="AJ91" s="11" t="e">
        <f t="shared" si="5"/>
        <v>#N/A</v>
      </c>
      <c r="AL91" s="27"/>
    </row>
    <row r="92" spans="33:38" ht="15" customHeight="1">
      <c r="AG92" t="e">
        <f t="shared" si="3"/>
        <v>#N/A</v>
      </c>
      <c r="AH92">
        <f>IFERROR(VLOOKUP(AF92,vocFTEpy,2,0),0)</f>
        <v>0</v>
      </c>
      <c r="AI92">
        <f t="shared" si="4"/>
        <v>0</v>
      </c>
      <c r="AJ92" s="11" t="e">
        <f t="shared" ref="AJ92:AJ155" si="6">SUM(AG92:AI92)</f>
        <v>#N/A</v>
      </c>
      <c r="AL92" s="27"/>
    </row>
    <row r="93" spans="33:38" ht="15" customHeight="1">
      <c r="AG93" t="e">
        <f t="shared" si="3"/>
        <v>#N/A</v>
      </c>
      <c r="AH93">
        <f>IFERROR(VLOOKUP(AF93,vocFTEpy,2,0),0)</f>
        <v>0</v>
      </c>
      <c r="AI93">
        <f t="shared" si="4"/>
        <v>0</v>
      </c>
      <c r="AJ93" s="11" t="e">
        <f t="shared" si="6"/>
        <v>#N/A</v>
      </c>
      <c r="AL93" s="27"/>
    </row>
    <row r="94" spans="33:38" ht="15" customHeight="1">
      <c r="AG94" t="e">
        <f t="shared" si="3"/>
        <v>#N/A</v>
      </c>
      <c r="AH94">
        <f>IFERROR(VLOOKUP(AF94,vocFTEpy,2,0),0)</f>
        <v>0</v>
      </c>
      <c r="AI94">
        <f t="shared" si="4"/>
        <v>0</v>
      </c>
      <c r="AJ94" s="11" t="e">
        <f t="shared" si="6"/>
        <v>#N/A</v>
      </c>
      <c r="AL94" s="27"/>
    </row>
    <row r="95" spans="33:38" ht="15" customHeight="1">
      <c r="AG95" t="e">
        <f t="shared" si="3"/>
        <v>#N/A</v>
      </c>
      <c r="AH95">
        <f>IFERROR(VLOOKUP(AF95,vocFTEpy,2,0),0)</f>
        <v>0</v>
      </c>
      <c r="AI95">
        <f t="shared" si="4"/>
        <v>0</v>
      </c>
      <c r="AJ95" s="11" t="e">
        <f t="shared" si="6"/>
        <v>#N/A</v>
      </c>
      <c r="AL95" s="27"/>
    </row>
    <row r="96" spans="33:38" ht="15" customHeight="1">
      <c r="AG96" t="e">
        <f t="shared" si="3"/>
        <v>#N/A</v>
      </c>
      <c r="AH96">
        <f>IFERROR(VLOOKUP(AF96,vocFTEpy,2,0),0)</f>
        <v>0</v>
      </c>
      <c r="AI96">
        <f t="shared" si="4"/>
        <v>0</v>
      </c>
      <c r="AJ96" s="11" t="e">
        <f t="shared" si="6"/>
        <v>#N/A</v>
      </c>
      <c r="AL96" s="27"/>
    </row>
    <row r="97" spans="33:38" ht="15" customHeight="1">
      <c r="AG97" t="e">
        <f t="shared" si="3"/>
        <v>#N/A</v>
      </c>
      <c r="AH97">
        <f>IFERROR(VLOOKUP(AF97,vocFTEpy,2,0),0)</f>
        <v>0</v>
      </c>
      <c r="AI97">
        <f t="shared" si="4"/>
        <v>0</v>
      </c>
      <c r="AJ97" s="11" t="e">
        <f t="shared" si="6"/>
        <v>#N/A</v>
      </c>
      <c r="AL97" s="27"/>
    </row>
    <row r="98" spans="33:38" ht="15" customHeight="1">
      <c r="AG98" t="e">
        <f t="shared" si="3"/>
        <v>#N/A</v>
      </c>
      <c r="AH98">
        <f>IFERROR(VLOOKUP(AF98,vocFTEpy,2,0),0)</f>
        <v>0</v>
      </c>
      <c r="AI98">
        <f t="shared" si="4"/>
        <v>0</v>
      </c>
      <c r="AJ98" s="11" t="e">
        <f t="shared" si="6"/>
        <v>#N/A</v>
      </c>
      <c r="AL98" s="27"/>
    </row>
    <row r="99" spans="33:38" ht="15" customHeight="1">
      <c r="AG99" t="e">
        <f t="shared" si="3"/>
        <v>#N/A</v>
      </c>
      <c r="AH99">
        <f>IFERROR(VLOOKUP(AF99,vocFTEpy,2,0),0)</f>
        <v>0</v>
      </c>
      <c r="AI99">
        <f t="shared" si="4"/>
        <v>0</v>
      </c>
      <c r="AJ99" s="11" t="e">
        <f t="shared" si="6"/>
        <v>#N/A</v>
      </c>
      <c r="AL99" s="27"/>
    </row>
    <row r="100" spans="33:38" ht="15" customHeight="1">
      <c r="AG100" t="e">
        <f t="shared" si="3"/>
        <v>#N/A</v>
      </c>
      <c r="AH100">
        <f>IFERROR(VLOOKUP(AF100,vocFTEpy,2,0),0)</f>
        <v>0</v>
      </c>
      <c r="AI100">
        <f t="shared" si="4"/>
        <v>0</v>
      </c>
      <c r="AJ100" s="11" t="e">
        <f t="shared" si="6"/>
        <v>#N/A</v>
      </c>
      <c r="AL100" s="27"/>
    </row>
    <row r="101" spans="33:38" ht="15" customHeight="1">
      <c r="AG101" t="e">
        <f t="shared" si="3"/>
        <v>#N/A</v>
      </c>
      <c r="AH101">
        <f>IFERROR(VLOOKUP(AF101,vocFTEpy,2,0),0)</f>
        <v>0</v>
      </c>
      <c r="AI101">
        <f t="shared" si="4"/>
        <v>0</v>
      </c>
      <c r="AJ101" s="11" t="e">
        <f t="shared" si="6"/>
        <v>#N/A</v>
      </c>
      <c r="AL101" s="27"/>
    </row>
    <row r="102" spans="33:38" ht="15" customHeight="1">
      <c r="AG102" t="e">
        <f t="shared" si="3"/>
        <v>#N/A</v>
      </c>
      <c r="AH102">
        <f>IFERROR(VLOOKUP(AF102,vocFTEpy,2,0),0)</f>
        <v>0</v>
      </c>
      <c r="AI102">
        <f t="shared" si="4"/>
        <v>0</v>
      </c>
      <c r="AJ102" s="11" t="e">
        <f t="shared" si="6"/>
        <v>#N/A</v>
      </c>
      <c r="AL102" s="27"/>
    </row>
    <row r="103" spans="33:38" ht="15" customHeight="1">
      <c r="AG103" t="e">
        <f t="shared" si="3"/>
        <v>#N/A</v>
      </c>
      <c r="AH103">
        <f>IFERROR(VLOOKUP(AF103,vocFTEpy,2,0),0)</f>
        <v>0</v>
      </c>
      <c r="AI103">
        <f t="shared" si="4"/>
        <v>0</v>
      </c>
      <c r="AJ103" s="11" t="e">
        <f t="shared" si="6"/>
        <v>#N/A</v>
      </c>
      <c r="AL103" s="27"/>
    </row>
    <row r="104" spans="33:38" ht="15" customHeight="1">
      <c r="AG104" t="e">
        <f t="shared" si="3"/>
        <v>#N/A</v>
      </c>
      <c r="AH104">
        <f>IFERROR(VLOOKUP(AF104,vocFTEpy,2,0),0)</f>
        <v>0</v>
      </c>
      <c r="AI104">
        <f t="shared" si="4"/>
        <v>0</v>
      </c>
      <c r="AJ104" s="11" t="e">
        <f t="shared" si="6"/>
        <v>#N/A</v>
      </c>
      <c r="AL104" s="27"/>
    </row>
    <row r="105" spans="33:38" ht="15" customHeight="1">
      <c r="AG105" t="e">
        <f t="shared" si="3"/>
        <v>#N/A</v>
      </c>
      <c r="AH105">
        <f>IFERROR(VLOOKUP(AF105,vocFTEpy,2,0),0)</f>
        <v>0</v>
      </c>
      <c r="AI105">
        <f t="shared" si="4"/>
        <v>0</v>
      </c>
      <c r="AJ105" s="11" t="e">
        <f t="shared" si="6"/>
        <v>#N/A</v>
      </c>
      <c r="AL105" s="27"/>
    </row>
    <row r="106" spans="33:38" ht="15" customHeight="1">
      <c r="AG106" t="e">
        <f t="shared" ref="AG106:AG169" si="7">VLOOKUP(AF106,$AM$5:$AN$367,2,0)</f>
        <v>#N/A</v>
      </c>
      <c r="AH106">
        <f>IFERROR(VLOOKUP(AF106,vocFTEpy,2,0),0)</f>
        <v>0</v>
      </c>
      <c r="AI106">
        <f t="shared" ref="AI106:AI169" si="8">IFERROR(VLOOKUP(AF106,$BE$7:$BG$108,3,0),0)</f>
        <v>0</v>
      </c>
      <c r="AJ106" s="11" t="e">
        <f t="shared" si="6"/>
        <v>#N/A</v>
      </c>
      <c r="AL106" s="27"/>
    </row>
    <row r="107" spans="33:38" ht="15" customHeight="1">
      <c r="AG107" t="e">
        <f t="shared" si="7"/>
        <v>#N/A</v>
      </c>
      <c r="AH107">
        <f>IFERROR(VLOOKUP(AF107,vocFTEpy,2,0),0)</f>
        <v>0</v>
      </c>
      <c r="AI107">
        <f t="shared" si="8"/>
        <v>0</v>
      </c>
      <c r="AJ107" s="11" t="e">
        <f t="shared" si="6"/>
        <v>#N/A</v>
      </c>
      <c r="AL107" s="27"/>
    </row>
    <row r="108" spans="33:38" ht="15" customHeight="1">
      <c r="AG108" t="e">
        <f t="shared" si="7"/>
        <v>#N/A</v>
      </c>
      <c r="AH108">
        <f>IFERROR(VLOOKUP(AF108,vocFTEpy,2,0),0)</f>
        <v>0</v>
      </c>
      <c r="AI108">
        <f t="shared" si="8"/>
        <v>0</v>
      </c>
      <c r="AJ108" s="11" t="e">
        <f t="shared" si="6"/>
        <v>#N/A</v>
      </c>
      <c r="AL108" s="27"/>
    </row>
    <row r="109" spans="33:38" ht="15" customHeight="1">
      <c r="AG109" t="e">
        <f t="shared" si="7"/>
        <v>#N/A</v>
      </c>
      <c r="AH109">
        <f>IFERROR(VLOOKUP(AF109,vocFTEpy,2,0),0)</f>
        <v>0</v>
      </c>
      <c r="AI109">
        <f t="shared" si="8"/>
        <v>0</v>
      </c>
      <c r="AJ109" s="11" t="e">
        <f t="shared" si="6"/>
        <v>#N/A</v>
      </c>
      <c r="AL109" s="27"/>
    </row>
    <row r="110" spans="33:38" ht="15" customHeight="1">
      <c r="AG110" t="e">
        <f t="shared" si="7"/>
        <v>#N/A</v>
      </c>
      <c r="AH110">
        <f>IFERROR(VLOOKUP(AF110,vocFTEpy,2,0),0)</f>
        <v>0</v>
      </c>
      <c r="AI110">
        <f t="shared" si="8"/>
        <v>0</v>
      </c>
      <c r="AJ110" s="11" t="e">
        <f t="shared" si="6"/>
        <v>#N/A</v>
      </c>
      <c r="AL110" s="27"/>
    </row>
    <row r="111" spans="33:38" ht="15" customHeight="1">
      <c r="AG111" t="e">
        <f t="shared" si="7"/>
        <v>#N/A</v>
      </c>
      <c r="AH111">
        <f>IFERROR(VLOOKUP(AF111,vocFTEpy,2,0),0)</f>
        <v>0</v>
      </c>
      <c r="AI111">
        <f t="shared" si="8"/>
        <v>0</v>
      </c>
      <c r="AJ111" s="11" t="e">
        <f t="shared" si="6"/>
        <v>#N/A</v>
      </c>
      <c r="AL111" s="27"/>
    </row>
    <row r="112" spans="33:38" ht="15" customHeight="1">
      <c r="AG112" t="e">
        <f t="shared" si="7"/>
        <v>#N/A</v>
      </c>
      <c r="AH112">
        <f>IFERROR(VLOOKUP(AF112,vocFTEpy,2,0),0)</f>
        <v>0</v>
      </c>
      <c r="AI112">
        <f t="shared" si="8"/>
        <v>0</v>
      </c>
      <c r="AJ112" s="11" t="e">
        <f t="shared" si="6"/>
        <v>#N/A</v>
      </c>
      <c r="AL112" s="27"/>
    </row>
    <row r="113" spans="33:38" ht="15" customHeight="1">
      <c r="AG113" t="e">
        <f t="shared" si="7"/>
        <v>#N/A</v>
      </c>
      <c r="AH113">
        <f>IFERROR(VLOOKUP(AF113,vocFTEpy,2,0),0)</f>
        <v>0</v>
      </c>
      <c r="AI113">
        <f t="shared" si="8"/>
        <v>0</v>
      </c>
      <c r="AJ113" s="11" t="e">
        <f t="shared" si="6"/>
        <v>#N/A</v>
      </c>
      <c r="AL113" s="27"/>
    </row>
    <row r="114" spans="33:38" ht="15" customHeight="1">
      <c r="AG114" t="e">
        <f t="shared" si="7"/>
        <v>#N/A</v>
      </c>
      <c r="AH114">
        <f>IFERROR(VLOOKUP(AF114,vocFTEpy,2,0),0)</f>
        <v>0</v>
      </c>
      <c r="AI114">
        <f t="shared" si="8"/>
        <v>0</v>
      </c>
      <c r="AJ114" s="11" t="e">
        <f t="shared" si="6"/>
        <v>#N/A</v>
      </c>
      <c r="AL114" s="27"/>
    </row>
    <row r="115" spans="33:38" ht="15" customHeight="1">
      <c r="AG115" t="e">
        <f t="shared" si="7"/>
        <v>#N/A</v>
      </c>
      <c r="AH115">
        <f>IFERROR(VLOOKUP(AF115,vocFTEpy,2,0),0)</f>
        <v>0</v>
      </c>
      <c r="AI115">
        <f t="shared" si="8"/>
        <v>0</v>
      </c>
      <c r="AJ115" s="11" t="e">
        <f t="shared" si="6"/>
        <v>#N/A</v>
      </c>
      <c r="AL115" s="27"/>
    </row>
    <row r="116" spans="33:38" ht="15" customHeight="1">
      <c r="AG116" t="e">
        <f t="shared" si="7"/>
        <v>#N/A</v>
      </c>
      <c r="AH116">
        <f>IFERROR(VLOOKUP(AF116,vocFTEpy,2,0),0)</f>
        <v>0</v>
      </c>
      <c r="AI116">
        <f t="shared" si="8"/>
        <v>0</v>
      </c>
      <c r="AJ116" s="11" t="e">
        <f t="shared" si="6"/>
        <v>#N/A</v>
      </c>
      <c r="AL116" s="27"/>
    </row>
    <row r="117" spans="33:38" ht="15" customHeight="1">
      <c r="AG117" t="e">
        <f t="shared" si="7"/>
        <v>#N/A</v>
      </c>
      <c r="AH117">
        <f>IFERROR(VLOOKUP(AF117,vocFTEpy,2,0),0)</f>
        <v>0</v>
      </c>
      <c r="AI117">
        <f t="shared" si="8"/>
        <v>0</v>
      </c>
      <c r="AJ117" s="11" t="e">
        <f t="shared" si="6"/>
        <v>#N/A</v>
      </c>
      <c r="AL117" s="27"/>
    </row>
    <row r="118" spans="33:38" ht="15" customHeight="1">
      <c r="AG118" t="e">
        <f t="shared" si="7"/>
        <v>#N/A</v>
      </c>
      <c r="AH118">
        <f>IFERROR(VLOOKUP(AF118,vocFTEpy,2,0),0)</f>
        <v>0</v>
      </c>
      <c r="AI118">
        <f t="shared" si="8"/>
        <v>0</v>
      </c>
      <c r="AJ118" s="11" t="e">
        <f t="shared" si="6"/>
        <v>#N/A</v>
      </c>
      <c r="AL118" s="27"/>
    </row>
    <row r="119" spans="33:38" ht="15" customHeight="1">
      <c r="AG119" t="e">
        <f t="shared" si="7"/>
        <v>#N/A</v>
      </c>
      <c r="AH119">
        <f>IFERROR(VLOOKUP(AF119,vocFTEpy,2,0),0)</f>
        <v>0</v>
      </c>
      <c r="AI119">
        <f t="shared" si="8"/>
        <v>0</v>
      </c>
      <c r="AJ119" s="11" t="e">
        <f t="shared" si="6"/>
        <v>#N/A</v>
      </c>
      <c r="AL119" s="27"/>
    </row>
    <row r="120" spans="33:38" ht="15" customHeight="1">
      <c r="AG120" t="e">
        <f t="shared" si="7"/>
        <v>#N/A</v>
      </c>
      <c r="AH120">
        <f>IFERROR(VLOOKUP(AF120,vocFTEpy,2,0),0)</f>
        <v>0</v>
      </c>
      <c r="AI120">
        <f t="shared" si="8"/>
        <v>0</v>
      </c>
      <c r="AJ120" s="11" t="e">
        <f t="shared" si="6"/>
        <v>#N/A</v>
      </c>
      <c r="AL120" s="27"/>
    </row>
    <row r="121" spans="33:38" ht="15" customHeight="1">
      <c r="AG121" t="e">
        <f t="shared" si="7"/>
        <v>#N/A</v>
      </c>
      <c r="AH121">
        <f>IFERROR(VLOOKUP(AF121,vocFTEpy,2,0),0)</f>
        <v>0</v>
      </c>
      <c r="AI121">
        <f t="shared" si="8"/>
        <v>0</v>
      </c>
      <c r="AJ121" s="11" t="e">
        <f t="shared" si="6"/>
        <v>#N/A</v>
      </c>
      <c r="AL121" s="27"/>
    </row>
    <row r="122" spans="33:38" ht="15" customHeight="1">
      <c r="AG122" t="e">
        <f t="shared" si="7"/>
        <v>#N/A</v>
      </c>
      <c r="AH122">
        <f>IFERROR(VLOOKUP(AF122,vocFTEpy,2,0),0)</f>
        <v>0</v>
      </c>
      <c r="AI122">
        <f t="shared" si="8"/>
        <v>0</v>
      </c>
      <c r="AJ122" s="11" t="e">
        <f t="shared" si="6"/>
        <v>#N/A</v>
      </c>
      <c r="AL122" s="27"/>
    </row>
    <row r="123" spans="33:38" ht="15" customHeight="1">
      <c r="AG123" t="e">
        <f t="shared" si="7"/>
        <v>#N/A</v>
      </c>
      <c r="AH123">
        <f>IFERROR(VLOOKUP(AF123,vocFTEpy,2,0),0)</f>
        <v>0</v>
      </c>
      <c r="AI123">
        <f t="shared" si="8"/>
        <v>0</v>
      </c>
      <c r="AJ123" s="11" t="e">
        <f t="shared" si="6"/>
        <v>#N/A</v>
      </c>
      <c r="AL123" s="27"/>
    </row>
    <row r="124" spans="33:38" ht="15" customHeight="1">
      <c r="AG124" t="e">
        <f t="shared" si="7"/>
        <v>#N/A</v>
      </c>
      <c r="AH124">
        <f>IFERROR(VLOOKUP(AF124,vocFTEpy,2,0),0)</f>
        <v>0</v>
      </c>
      <c r="AI124">
        <f t="shared" si="8"/>
        <v>0</v>
      </c>
      <c r="AJ124" s="11" t="e">
        <f t="shared" si="6"/>
        <v>#N/A</v>
      </c>
      <c r="AL124" s="27"/>
    </row>
    <row r="125" spans="33:38" ht="15" customHeight="1">
      <c r="AG125" t="e">
        <f t="shared" si="7"/>
        <v>#N/A</v>
      </c>
      <c r="AH125">
        <f>IFERROR(VLOOKUP(AF125,vocFTEpy,2,0),0)</f>
        <v>0</v>
      </c>
      <c r="AI125">
        <f t="shared" si="8"/>
        <v>0</v>
      </c>
      <c r="AJ125" s="11" t="e">
        <f t="shared" si="6"/>
        <v>#N/A</v>
      </c>
      <c r="AL125" s="27"/>
    </row>
    <row r="126" spans="33:38" ht="15" customHeight="1">
      <c r="AG126" t="e">
        <f t="shared" si="7"/>
        <v>#N/A</v>
      </c>
      <c r="AH126">
        <f>IFERROR(VLOOKUP(AF126,vocFTEpy,2,0),0)</f>
        <v>0</v>
      </c>
      <c r="AI126">
        <f t="shared" si="8"/>
        <v>0</v>
      </c>
      <c r="AJ126" s="11" t="e">
        <f t="shared" si="6"/>
        <v>#N/A</v>
      </c>
      <c r="AL126" s="27"/>
    </row>
    <row r="127" spans="33:38" ht="15" customHeight="1">
      <c r="AG127" t="e">
        <f t="shared" si="7"/>
        <v>#N/A</v>
      </c>
      <c r="AH127">
        <f>IFERROR(VLOOKUP(AF127,vocFTEpy,2,0),0)</f>
        <v>0</v>
      </c>
      <c r="AI127">
        <f t="shared" si="8"/>
        <v>0</v>
      </c>
      <c r="AJ127" s="11" t="e">
        <f t="shared" si="6"/>
        <v>#N/A</v>
      </c>
      <c r="AL127" s="27"/>
    </row>
    <row r="128" spans="33:38" ht="15" customHeight="1">
      <c r="AG128" t="e">
        <f t="shared" si="7"/>
        <v>#N/A</v>
      </c>
      <c r="AH128">
        <f>IFERROR(VLOOKUP(AF128,vocFTEpy,2,0),0)</f>
        <v>0</v>
      </c>
      <c r="AI128">
        <f t="shared" si="8"/>
        <v>0</v>
      </c>
      <c r="AJ128" s="11" t="e">
        <f t="shared" si="6"/>
        <v>#N/A</v>
      </c>
      <c r="AL128" s="27"/>
    </row>
    <row r="129" spans="33:38" ht="15" customHeight="1">
      <c r="AG129" t="e">
        <f t="shared" si="7"/>
        <v>#N/A</v>
      </c>
      <c r="AH129">
        <f>IFERROR(VLOOKUP(AF129,vocFTEpy,2,0),0)</f>
        <v>0</v>
      </c>
      <c r="AI129">
        <f t="shared" si="8"/>
        <v>0</v>
      </c>
      <c r="AJ129" s="11" t="e">
        <f t="shared" si="6"/>
        <v>#N/A</v>
      </c>
      <c r="AL129" s="27"/>
    </row>
    <row r="130" spans="33:38" ht="15" customHeight="1">
      <c r="AG130" t="e">
        <f t="shared" si="7"/>
        <v>#N/A</v>
      </c>
      <c r="AH130">
        <f>IFERROR(VLOOKUP(AF130,vocFTEpy,2,0),0)</f>
        <v>0</v>
      </c>
      <c r="AI130">
        <f t="shared" si="8"/>
        <v>0</v>
      </c>
      <c r="AJ130" s="11" t="e">
        <f t="shared" si="6"/>
        <v>#N/A</v>
      </c>
      <c r="AL130" s="27"/>
    </row>
    <row r="131" spans="33:38" ht="15" customHeight="1">
      <c r="AG131" t="e">
        <f t="shared" si="7"/>
        <v>#N/A</v>
      </c>
      <c r="AH131">
        <f>IFERROR(VLOOKUP(AF131,vocFTEpy,2,0),0)</f>
        <v>0</v>
      </c>
      <c r="AI131">
        <f t="shared" si="8"/>
        <v>0</v>
      </c>
      <c r="AJ131" s="11" t="e">
        <f t="shared" si="6"/>
        <v>#N/A</v>
      </c>
      <c r="AL131" s="27"/>
    </row>
    <row r="132" spans="33:38" ht="15" customHeight="1">
      <c r="AG132" t="e">
        <f t="shared" si="7"/>
        <v>#N/A</v>
      </c>
      <c r="AH132">
        <f>IFERROR(VLOOKUP(AF132,vocFTEpy,2,0),0)</f>
        <v>0</v>
      </c>
      <c r="AI132">
        <f t="shared" si="8"/>
        <v>0</v>
      </c>
      <c r="AJ132" s="11" t="e">
        <f t="shared" si="6"/>
        <v>#N/A</v>
      </c>
      <c r="AL132" s="27"/>
    </row>
    <row r="133" spans="33:38" ht="15" customHeight="1">
      <c r="AG133" t="e">
        <f t="shared" si="7"/>
        <v>#N/A</v>
      </c>
      <c r="AH133">
        <f>IFERROR(VLOOKUP(AF133,vocFTEpy,2,0),0)</f>
        <v>0</v>
      </c>
      <c r="AI133">
        <f t="shared" si="8"/>
        <v>0</v>
      </c>
      <c r="AJ133" s="11" t="e">
        <f t="shared" si="6"/>
        <v>#N/A</v>
      </c>
      <c r="AL133" s="27"/>
    </row>
    <row r="134" spans="33:38" ht="15" customHeight="1">
      <c r="AG134" t="e">
        <f t="shared" si="7"/>
        <v>#N/A</v>
      </c>
      <c r="AH134">
        <f>IFERROR(VLOOKUP(AF134,vocFTEpy,2,0),0)</f>
        <v>0</v>
      </c>
      <c r="AI134">
        <f t="shared" si="8"/>
        <v>0</v>
      </c>
      <c r="AJ134" s="11" t="e">
        <f t="shared" si="6"/>
        <v>#N/A</v>
      </c>
      <c r="AL134" s="27"/>
    </row>
    <row r="135" spans="33:38" ht="15" customHeight="1">
      <c r="AG135" t="e">
        <f t="shared" si="7"/>
        <v>#N/A</v>
      </c>
      <c r="AH135">
        <f>IFERROR(VLOOKUP(AF135,vocFTEpy,2,0),0)</f>
        <v>0</v>
      </c>
      <c r="AI135">
        <f t="shared" si="8"/>
        <v>0</v>
      </c>
      <c r="AJ135" s="11" t="e">
        <f t="shared" si="6"/>
        <v>#N/A</v>
      </c>
      <c r="AL135" s="27"/>
    </row>
    <row r="136" spans="33:38" ht="15" customHeight="1">
      <c r="AG136" t="e">
        <f t="shared" si="7"/>
        <v>#N/A</v>
      </c>
      <c r="AH136">
        <f>IFERROR(VLOOKUP(AF136,vocFTEpy,2,0),0)</f>
        <v>0</v>
      </c>
      <c r="AI136">
        <f t="shared" si="8"/>
        <v>0</v>
      </c>
      <c r="AJ136" s="11" t="e">
        <f t="shared" si="6"/>
        <v>#N/A</v>
      </c>
      <c r="AL136" s="27"/>
    </row>
    <row r="137" spans="33:38" ht="15" customHeight="1">
      <c r="AG137" t="e">
        <f t="shared" si="7"/>
        <v>#N/A</v>
      </c>
      <c r="AH137">
        <f>IFERROR(VLOOKUP(AF137,vocFTEpy,2,0),0)</f>
        <v>0</v>
      </c>
      <c r="AI137">
        <f t="shared" si="8"/>
        <v>0</v>
      </c>
      <c r="AJ137" s="11" t="e">
        <f t="shared" si="6"/>
        <v>#N/A</v>
      </c>
      <c r="AL137" s="27"/>
    </row>
    <row r="138" spans="33:38" ht="15" customHeight="1">
      <c r="AG138" t="e">
        <f t="shared" si="7"/>
        <v>#N/A</v>
      </c>
      <c r="AH138">
        <f>IFERROR(VLOOKUP(AF138,vocFTEpy,2,0),0)</f>
        <v>0</v>
      </c>
      <c r="AI138">
        <f t="shared" si="8"/>
        <v>0</v>
      </c>
      <c r="AJ138" s="11" t="e">
        <f t="shared" si="6"/>
        <v>#N/A</v>
      </c>
      <c r="AL138" s="27"/>
    </row>
    <row r="139" spans="33:38" ht="15" customHeight="1">
      <c r="AG139" t="e">
        <f t="shared" si="7"/>
        <v>#N/A</v>
      </c>
      <c r="AH139">
        <f>IFERROR(VLOOKUP(AF139,vocFTEpy,2,0),0)</f>
        <v>0</v>
      </c>
      <c r="AI139">
        <f t="shared" si="8"/>
        <v>0</v>
      </c>
      <c r="AJ139" s="11" t="e">
        <f t="shared" si="6"/>
        <v>#N/A</v>
      </c>
      <c r="AL139" s="27"/>
    </row>
    <row r="140" spans="33:38" ht="15" customHeight="1">
      <c r="AG140" t="e">
        <f t="shared" si="7"/>
        <v>#N/A</v>
      </c>
      <c r="AH140">
        <f>IFERROR(VLOOKUP(AF140,vocFTEpy,2,0),0)</f>
        <v>0</v>
      </c>
      <c r="AI140">
        <f t="shared" si="8"/>
        <v>0</v>
      </c>
      <c r="AJ140" s="11" t="e">
        <f t="shared" si="6"/>
        <v>#N/A</v>
      </c>
      <c r="AL140" s="27"/>
    </row>
    <row r="141" spans="33:38" ht="15" customHeight="1">
      <c r="AG141" t="e">
        <f t="shared" si="7"/>
        <v>#N/A</v>
      </c>
      <c r="AH141">
        <f>IFERROR(VLOOKUP(AF141,vocFTEpy,2,0),0)</f>
        <v>0</v>
      </c>
      <c r="AI141">
        <f t="shared" si="8"/>
        <v>0</v>
      </c>
      <c r="AJ141" s="11" t="e">
        <f t="shared" si="6"/>
        <v>#N/A</v>
      </c>
      <c r="AL141" s="27"/>
    </row>
    <row r="142" spans="33:38" ht="15" customHeight="1">
      <c r="AG142" t="e">
        <f t="shared" si="7"/>
        <v>#N/A</v>
      </c>
      <c r="AH142">
        <f>IFERROR(VLOOKUP(AF142,vocFTEpy,2,0),0)</f>
        <v>0</v>
      </c>
      <c r="AI142">
        <f t="shared" si="8"/>
        <v>0</v>
      </c>
      <c r="AJ142" s="11" t="e">
        <f t="shared" si="6"/>
        <v>#N/A</v>
      </c>
      <c r="AL142" s="27"/>
    </row>
    <row r="143" spans="33:38" ht="15" customHeight="1">
      <c r="AG143" t="e">
        <f t="shared" si="7"/>
        <v>#N/A</v>
      </c>
      <c r="AH143">
        <f>IFERROR(VLOOKUP(AF143,vocFTEpy,2,0),0)</f>
        <v>0</v>
      </c>
      <c r="AI143">
        <f t="shared" si="8"/>
        <v>0</v>
      </c>
      <c r="AJ143" s="11" t="e">
        <f t="shared" si="6"/>
        <v>#N/A</v>
      </c>
      <c r="AL143" s="27"/>
    </row>
    <row r="144" spans="33:38" ht="15" customHeight="1">
      <c r="AG144" t="e">
        <f t="shared" si="7"/>
        <v>#N/A</v>
      </c>
      <c r="AH144">
        <f>IFERROR(VLOOKUP(AF144,vocFTEpy,2,0),0)</f>
        <v>0</v>
      </c>
      <c r="AI144">
        <f t="shared" si="8"/>
        <v>0</v>
      </c>
      <c r="AJ144" s="11" t="e">
        <f t="shared" si="6"/>
        <v>#N/A</v>
      </c>
      <c r="AL144" s="27"/>
    </row>
    <row r="145" spans="33:38" ht="15" customHeight="1">
      <c r="AG145" t="e">
        <f t="shared" si="7"/>
        <v>#N/A</v>
      </c>
      <c r="AH145">
        <f>IFERROR(VLOOKUP(AF145,vocFTEpy,2,0),0)</f>
        <v>0</v>
      </c>
      <c r="AI145">
        <f t="shared" si="8"/>
        <v>0</v>
      </c>
      <c r="AJ145" s="11" t="e">
        <f t="shared" si="6"/>
        <v>#N/A</v>
      </c>
      <c r="AL145" s="27"/>
    </row>
    <row r="146" spans="33:38" ht="15" customHeight="1">
      <c r="AG146" t="e">
        <f t="shared" si="7"/>
        <v>#N/A</v>
      </c>
      <c r="AH146">
        <f>IFERROR(VLOOKUP(AF146,vocFTEpy,2,0),0)</f>
        <v>0</v>
      </c>
      <c r="AI146">
        <f t="shared" si="8"/>
        <v>0</v>
      </c>
      <c r="AJ146" s="11" t="e">
        <f t="shared" si="6"/>
        <v>#N/A</v>
      </c>
      <c r="AL146" s="27"/>
    </row>
    <row r="147" spans="33:38" ht="15" customHeight="1">
      <c r="AG147" t="e">
        <f t="shared" si="7"/>
        <v>#N/A</v>
      </c>
      <c r="AH147">
        <f>IFERROR(VLOOKUP(AF147,vocFTEpy,2,0),0)</f>
        <v>0</v>
      </c>
      <c r="AI147">
        <f t="shared" si="8"/>
        <v>0</v>
      </c>
      <c r="AJ147" s="11" t="e">
        <f t="shared" si="6"/>
        <v>#N/A</v>
      </c>
      <c r="AL147" s="27"/>
    </row>
    <row r="148" spans="33:38" ht="15" customHeight="1">
      <c r="AG148" t="e">
        <f t="shared" si="7"/>
        <v>#N/A</v>
      </c>
      <c r="AH148">
        <f>IFERROR(VLOOKUP(AF148,vocFTEpy,2,0),0)</f>
        <v>0</v>
      </c>
      <c r="AI148">
        <f t="shared" si="8"/>
        <v>0</v>
      </c>
      <c r="AJ148" s="11" t="e">
        <f t="shared" si="6"/>
        <v>#N/A</v>
      </c>
      <c r="AL148" s="27"/>
    </row>
    <row r="149" spans="33:38" ht="15" customHeight="1">
      <c r="AG149" t="e">
        <f t="shared" si="7"/>
        <v>#N/A</v>
      </c>
      <c r="AH149">
        <f>IFERROR(VLOOKUP(AF149,vocFTEpy,2,0),0)</f>
        <v>0</v>
      </c>
      <c r="AI149">
        <f t="shared" si="8"/>
        <v>0</v>
      </c>
      <c r="AJ149" s="11" t="e">
        <f t="shared" si="6"/>
        <v>#N/A</v>
      </c>
      <c r="AL149" s="27"/>
    </row>
    <row r="150" spans="33:38" ht="15" customHeight="1">
      <c r="AG150" t="e">
        <f t="shared" si="7"/>
        <v>#N/A</v>
      </c>
      <c r="AH150">
        <f>IFERROR(VLOOKUP(AF150,vocFTEpy,2,0),0)</f>
        <v>0</v>
      </c>
      <c r="AI150">
        <f t="shared" si="8"/>
        <v>0</v>
      </c>
      <c r="AJ150" s="11" t="e">
        <f t="shared" si="6"/>
        <v>#N/A</v>
      </c>
      <c r="AL150" s="27"/>
    </row>
    <row r="151" spans="33:38" ht="15" customHeight="1">
      <c r="AG151" t="e">
        <f t="shared" si="7"/>
        <v>#N/A</v>
      </c>
      <c r="AH151">
        <f>IFERROR(VLOOKUP(AF151,vocFTEpy,2,0),0)</f>
        <v>0</v>
      </c>
      <c r="AI151">
        <f t="shared" si="8"/>
        <v>0</v>
      </c>
      <c r="AJ151" s="11" t="e">
        <f t="shared" si="6"/>
        <v>#N/A</v>
      </c>
      <c r="AL151" s="27"/>
    </row>
    <row r="152" spans="33:38" ht="15" customHeight="1">
      <c r="AG152" t="e">
        <f t="shared" si="7"/>
        <v>#N/A</v>
      </c>
      <c r="AH152">
        <f>IFERROR(VLOOKUP(AF152,vocFTEpy,2,0),0)</f>
        <v>0</v>
      </c>
      <c r="AI152">
        <f t="shared" si="8"/>
        <v>0</v>
      </c>
      <c r="AJ152" s="11" t="e">
        <f t="shared" si="6"/>
        <v>#N/A</v>
      </c>
      <c r="AL152" s="27"/>
    </row>
    <row r="153" spans="33:38" ht="15" customHeight="1">
      <c r="AG153" t="e">
        <f t="shared" si="7"/>
        <v>#N/A</v>
      </c>
      <c r="AH153">
        <f>IFERROR(VLOOKUP(AF153,vocFTEpy,2,0),0)</f>
        <v>0</v>
      </c>
      <c r="AI153">
        <f t="shared" si="8"/>
        <v>0</v>
      </c>
      <c r="AJ153" s="11" t="e">
        <f t="shared" si="6"/>
        <v>#N/A</v>
      </c>
      <c r="AL153" s="27"/>
    </row>
    <row r="154" spans="33:38" ht="15" customHeight="1">
      <c r="AG154" t="e">
        <f t="shared" si="7"/>
        <v>#N/A</v>
      </c>
      <c r="AH154">
        <f>IFERROR(VLOOKUP(AF154,vocFTEpy,2,0),0)</f>
        <v>0</v>
      </c>
      <c r="AI154">
        <f t="shared" si="8"/>
        <v>0</v>
      </c>
      <c r="AJ154" s="11" t="e">
        <f t="shared" si="6"/>
        <v>#N/A</v>
      </c>
      <c r="AL154" s="27"/>
    </row>
    <row r="155" spans="33:38" ht="15" customHeight="1">
      <c r="AG155" t="e">
        <f t="shared" si="7"/>
        <v>#N/A</v>
      </c>
      <c r="AH155">
        <f>IFERROR(VLOOKUP(AF155,vocFTEpy,2,0),0)</f>
        <v>0</v>
      </c>
      <c r="AI155">
        <f t="shared" si="8"/>
        <v>0</v>
      </c>
      <c r="AJ155" s="11" t="e">
        <f t="shared" si="6"/>
        <v>#N/A</v>
      </c>
      <c r="AL155" s="27"/>
    </row>
    <row r="156" spans="33:38" ht="15" customHeight="1">
      <c r="AG156" t="e">
        <f t="shared" si="7"/>
        <v>#N/A</v>
      </c>
      <c r="AH156">
        <f>IFERROR(VLOOKUP(AF156,vocFTEpy,2,0),0)</f>
        <v>0</v>
      </c>
      <c r="AI156">
        <f t="shared" si="8"/>
        <v>0</v>
      </c>
      <c r="AJ156" s="11" t="e">
        <f t="shared" ref="AJ156:AJ219" si="9">SUM(AG156:AI156)</f>
        <v>#N/A</v>
      </c>
      <c r="AL156" s="27"/>
    </row>
    <row r="157" spans="33:38" ht="15" customHeight="1">
      <c r="AG157" t="e">
        <f t="shared" si="7"/>
        <v>#N/A</v>
      </c>
      <c r="AH157">
        <f>IFERROR(VLOOKUP(AF157,vocFTEpy,2,0),0)</f>
        <v>0</v>
      </c>
      <c r="AI157">
        <f t="shared" si="8"/>
        <v>0</v>
      </c>
      <c r="AJ157" s="11" t="e">
        <f t="shared" si="9"/>
        <v>#N/A</v>
      </c>
      <c r="AL157" s="27"/>
    </row>
    <row r="158" spans="33:38" ht="15" customHeight="1">
      <c r="AG158" t="e">
        <f t="shared" si="7"/>
        <v>#N/A</v>
      </c>
      <c r="AH158">
        <f>IFERROR(VLOOKUP(AF158,vocFTEpy,2,0),0)</f>
        <v>0</v>
      </c>
      <c r="AI158">
        <f t="shared" si="8"/>
        <v>0</v>
      </c>
      <c r="AJ158" s="11" t="e">
        <f t="shared" si="9"/>
        <v>#N/A</v>
      </c>
      <c r="AL158" s="27"/>
    </row>
    <row r="159" spans="33:38" ht="15" customHeight="1">
      <c r="AG159" t="e">
        <f t="shared" si="7"/>
        <v>#N/A</v>
      </c>
      <c r="AH159">
        <f>IFERROR(VLOOKUP(AF159,vocFTEpy,2,0),0)</f>
        <v>0</v>
      </c>
      <c r="AI159">
        <f t="shared" si="8"/>
        <v>0</v>
      </c>
      <c r="AJ159" s="11" t="e">
        <f t="shared" si="9"/>
        <v>#N/A</v>
      </c>
      <c r="AL159" s="27"/>
    </row>
    <row r="160" spans="33:38" ht="15" customHeight="1">
      <c r="AG160" t="e">
        <f t="shared" si="7"/>
        <v>#N/A</v>
      </c>
      <c r="AH160">
        <f>IFERROR(VLOOKUP(AF160,vocFTEpy,2,0),0)</f>
        <v>0</v>
      </c>
      <c r="AI160">
        <f t="shared" si="8"/>
        <v>0</v>
      </c>
      <c r="AJ160" s="11" t="e">
        <f t="shared" si="9"/>
        <v>#N/A</v>
      </c>
      <c r="AL160" s="27"/>
    </row>
    <row r="161" spans="33:38" ht="15" customHeight="1">
      <c r="AG161" t="e">
        <f t="shared" si="7"/>
        <v>#N/A</v>
      </c>
      <c r="AH161">
        <f>IFERROR(VLOOKUP(AF161,vocFTEpy,2,0),0)</f>
        <v>0</v>
      </c>
      <c r="AI161">
        <f t="shared" si="8"/>
        <v>0</v>
      </c>
      <c r="AJ161" s="11" t="e">
        <f t="shared" si="9"/>
        <v>#N/A</v>
      </c>
      <c r="AL161" s="27"/>
    </row>
    <row r="162" spans="33:38" ht="15" customHeight="1">
      <c r="AG162" t="e">
        <f t="shared" si="7"/>
        <v>#N/A</v>
      </c>
      <c r="AH162">
        <f>IFERROR(VLOOKUP(AF162,vocFTEpy,2,0),0)</f>
        <v>0</v>
      </c>
      <c r="AI162">
        <f t="shared" si="8"/>
        <v>0</v>
      </c>
      <c r="AJ162" s="11" t="e">
        <f t="shared" si="9"/>
        <v>#N/A</v>
      </c>
      <c r="AL162" s="27"/>
    </row>
    <row r="163" spans="33:38" ht="15" customHeight="1">
      <c r="AG163" t="e">
        <f t="shared" si="7"/>
        <v>#N/A</v>
      </c>
      <c r="AH163">
        <f>IFERROR(VLOOKUP(AF163,vocFTEpy,2,0),0)</f>
        <v>0</v>
      </c>
      <c r="AI163">
        <f t="shared" si="8"/>
        <v>0</v>
      </c>
      <c r="AJ163" s="11" t="e">
        <f t="shared" si="9"/>
        <v>#N/A</v>
      </c>
      <c r="AL163" s="27"/>
    </row>
    <row r="164" spans="33:38" ht="15" customHeight="1">
      <c r="AG164" t="e">
        <f t="shared" si="7"/>
        <v>#N/A</v>
      </c>
      <c r="AH164">
        <f>IFERROR(VLOOKUP(AF164,vocFTEpy,2,0),0)</f>
        <v>0</v>
      </c>
      <c r="AI164">
        <f t="shared" si="8"/>
        <v>0</v>
      </c>
      <c r="AJ164" s="11" t="e">
        <f t="shared" si="9"/>
        <v>#N/A</v>
      </c>
      <c r="AL164" s="27"/>
    </row>
    <row r="165" spans="33:38" ht="15" customHeight="1">
      <c r="AG165" t="e">
        <f t="shared" si="7"/>
        <v>#N/A</v>
      </c>
      <c r="AH165">
        <f>IFERROR(VLOOKUP(AF165,vocFTEpy,2,0),0)</f>
        <v>0</v>
      </c>
      <c r="AI165">
        <f t="shared" si="8"/>
        <v>0</v>
      </c>
      <c r="AJ165" s="11" t="e">
        <f t="shared" si="9"/>
        <v>#N/A</v>
      </c>
      <c r="AL165" s="27"/>
    </row>
    <row r="166" spans="33:38" ht="15" customHeight="1">
      <c r="AG166" t="e">
        <f t="shared" si="7"/>
        <v>#N/A</v>
      </c>
      <c r="AH166">
        <f>IFERROR(VLOOKUP(AF166,vocFTEpy,2,0),0)</f>
        <v>0</v>
      </c>
      <c r="AI166">
        <f t="shared" si="8"/>
        <v>0</v>
      </c>
      <c r="AJ166" s="11" t="e">
        <f t="shared" si="9"/>
        <v>#N/A</v>
      </c>
      <c r="AL166" s="27"/>
    </row>
    <row r="167" spans="33:38" ht="15" customHeight="1">
      <c r="AG167" t="e">
        <f t="shared" si="7"/>
        <v>#N/A</v>
      </c>
      <c r="AH167">
        <f>IFERROR(VLOOKUP(AF167,vocFTEpy,2,0),0)</f>
        <v>0</v>
      </c>
      <c r="AI167">
        <f t="shared" si="8"/>
        <v>0</v>
      </c>
      <c r="AJ167" s="11" t="e">
        <f t="shared" si="9"/>
        <v>#N/A</v>
      </c>
      <c r="AL167" s="27"/>
    </row>
    <row r="168" spans="33:38" ht="15" customHeight="1">
      <c r="AG168" t="e">
        <f t="shared" si="7"/>
        <v>#N/A</v>
      </c>
      <c r="AH168">
        <f>IFERROR(VLOOKUP(AF168,vocFTEpy,2,0),0)</f>
        <v>0</v>
      </c>
      <c r="AI168">
        <f t="shared" si="8"/>
        <v>0</v>
      </c>
      <c r="AJ168" s="11" t="e">
        <f t="shared" si="9"/>
        <v>#N/A</v>
      </c>
      <c r="AL168" s="27"/>
    </row>
    <row r="169" spans="33:38" ht="15" customHeight="1">
      <c r="AG169" t="e">
        <f t="shared" si="7"/>
        <v>#N/A</v>
      </c>
      <c r="AH169">
        <f>IFERROR(VLOOKUP(AF169,vocFTEpy,2,0),0)</f>
        <v>0</v>
      </c>
      <c r="AI169">
        <f t="shared" si="8"/>
        <v>0</v>
      </c>
      <c r="AJ169" s="11" t="e">
        <f t="shared" si="9"/>
        <v>#N/A</v>
      </c>
      <c r="AL169" s="27"/>
    </row>
    <row r="170" spans="33:38" ht="15" customHeight="1">
      <c r="AG170" t="e">
        <f t="shared" ref="AG170:AG233" si="10">VLOOKUP(AF170,$AM$5:$AN$367,2,0)</f>
        <v>#N/A</v>
      </c>
      <c r="AH170">
        <f>IFERROR(VLOOKUP(AF170,vocFTEpy,2,0),0)</f>
        <v>0</v>
      </c>
      <c r="AI170">
        <f t="shared" ref="AI170:AI233" si="11">IFERROR(VLOOKUP(AF170,$BE$7:$BG$108,3,0),0)</f>
        <v>0</v>
      </c>
      <c r="AJ170" s="11" t="e">
        <f t="shared" si="9"/>
        <v>#N/A</v>
      </c>
      <c r="AL170" s="27"/>
    </row>
    <row r="171" spans="33:38" ht="15" customHeight="1">
      <c r="AG171" t="e">
        <f t="shared" si="10"/>
        <v>#N/A</v>
      </c>
      <c r="AH171">
        <f>IFERROR(VLOOKUP(AF171,vocFTEpy,2,0),0)</f>
        <v>0</v>
      </c>
      <c r="AI171">
        <f t="shared" si="11"/>
        <v>0</v>
      </c>
      <c r="AJ171" s="11" t="e">
        <f t="shared" si="9"/>
        <v>#N/A</v>
      </c>
      <c r="AL171" s="27"/>
    </row>
    <row r="172" spans="33:38" ht="15" customHeight="1">
      <c r="AG172" t="e">
        <f t="shared" si="10"/>
        <v>#N/A</v>
      </c>
      <c r="AH172">
        <f>IFERROR(VLOOKUP(AF172,vocFTEpy,2,0),0)</f>
        <v>0</v>
      </c>
      <c r="AI172">
        <f t="shared" si="11"/>
        <v>0</v>
      </c>
      <c r="AJ172" s="11" t="e">
        <f t="shared" si="9"/>
        <v>#N/A</v>
      </c>
      <c r="AL172" s="27"/>
    </row>
    <row r="173" spans="33:38" ht="15" customHeight="1">
      <c r="AG173" t="e">
        <f t="shared" si="10"/>
        <v>#N/A</v>
      </c>
      <c r="AH173">
        <f>IFERROR(VLOOKUP(AF173,vocFTEpy,2,0),0)</f>
        <v>0</v>
      </c>
      <c r="AI173">
        <f t="shared" si="11"/>
        <v>0</v>
      </c>
      <c r="AJ173" s="11" t="e">
        <f t="shared" si="9"/>
        <v>#N/A</v>
      </c>
      <c r="AL173" s="27"/>
    </row>
    <row r="174" spans="33:38" ht="15" customHeight="1">
      <c r="AG174" t="e">
        <f t="shared" si="10"/>
        <v>#N/A</v>
      </c>
      <c r="AH174">
        <f>IFERROR(VLOOKUP(AF174,vocFTEpy,2,0),0)</f>
        <v>0</v>
      </c>
      <c r="AI174">
        <f t="shared" si="11"/>
        <v>0</v>
      </c>
      <c r="AJ174" s="11" t="e">
        <f t="shared" si="9"/>
        <v>#N/A</v>
      </c>
      <c r="AL174" s="27"/>
    </row>
    <row r="175" spans="33:38" ht="15" customHeight="1">
      <c r="AG175" t="e">
        <f t="shared" si="10"/>
        <v>#N/A</v>
      </c>
      <c r="AH175">
        <f>IFERROR(VLOOKUP(AF175,vocFTEpy,2,0),0)</f>
        <v>0</v>
      </c>
      <c r="AI175">
        <f t="shared" si="11"/>
        <v>0</v>
      </c>
      <c r="AJ175" s="11" t="e">
        <f t="shared" si="9"/>
        <v>#N/A</v>
      </c>
      <c r="AL175" s="27"/>
    </row>
    <row r="176" spans="33:38" ht="15" customHeight="1">
      <c r="AG176" t="e">
        <f t="shared" si="10"/>
        <v>#N/A</v>
      </c>
      <c r="AH176">
        <f>IFERROR(VLOOKUP(AF176,vocFTEpy,2,0),0)</f>
        <v>0</v>
      </c>
      <c r="AI176">
        <f t="shared" si="11"/>
        <v>0</v>
      </c>
      <c r="AJ176" s="11" t="e">
        <f t="shared" si="9"/>
        <v>#N/A</v>
      </c>
      <c r="AL176" s="27"/>
    </row>
    <row r="177" spans="33:38" ht="15" customHeight="1">
      <c r="AG177" t="e">
        <f t="shared" si="10"/>
        <v>#N/A</v>
      </c>
      <c r="AH177">
        <f>IFERROR(VLOOKUP(AF177,vocFTEpy,2,0),0)</f>
        <v>0</v>
      </c>
      <c r="AI177">
        <f t="shared" si="11"/>
        <v>0</v>
      </c>
      <c r="AJ177" s="11" t="e">
        <f t="shared" si="9"/>
        <v>#N/A</v>
      </c>
      <c r="AL177" s="27"/>
    </row>
    <row r="178" spans="33:38" ht="15" customHeight="1">
      <c r="AG178" t="e">
        <f t="shared" si="10"/>
        <v>#N/A</v>
      </c>
      <c r="AH178">
        <f>IFERROR(VLOOKUP(AF178,vocFTEpy,2,0),0)</f>
        <v>0</v>
      </c>
      <c r="AI178">
        <f t="shared" si="11"/>
        <v>0</v>
      </c>
      <c r="AJ178" s="11" t="e">
        <f t="shared" si="9"/>
        <v>#N/A</v>
      </c>
      <c r="AL178" s="27"/>
    </row>
    <row r="179" spans="33:38" ht="15" customHeight="1">
      <c r="AG179" t="e">
        <f t="shared" si="10"/>
        <v>#N/A</v>
      </c>
      <c r="AH179">
        <f>IFERROR(VLOOKUP(AF179,vocFTEpy,2,0),0)</f>
        <v>0</v>
      </c>
      <c r="AI179">
        <f t="shared" si="11"/>
        <v>0</v>
      </c>
      <c r="AJ179" s="11" t="e">
        <f t="shared" si="9"/>
        <v>#N/A</v>
      </c>
      <c r="AL179" s="27"/>
    </row>
    <row r="180" spans="33:38" ht="15" customHeight="1">
      <c r="AG180" t="e">
        <f t="shared" si="10"/>
        <v>#N/A</v>
      </c>
      <c r="AH180">
        <f>IFERROR(VLOOKUP(AF180,vocFTEpy,2,0),0)</f>
        <v>0</v>
      </c>
      <c r="AI180">
        <f t="shared" si="11"/>
        <v>0</v>
      </c>
      <c r="AJ180" s="11" t="e">
        <f t="shared" si="9"/>
        <v>#N/A</v>
      </c>
      <c r="AL180" s="27"/>
    </row>
    <row r="181" spans="33:38" ht="15" customHeight="1">
      <c r="AG181" t="e">
        <f t="shared" si="10"/>
        <v>#N/A</v>
      </c>
      <c r="AH181">
        <f>IFERROR(VLOOKUP(AF181,vocFTEpy,2,0),0)</f>
        <v>0</v>
      </c>
      <c r="AI181">
        <f t="shared" si="11"/>
        <v>0</v>
      </c>
      <c r="AJ181" s="11" t="e">
        <f t="shared" si="9"/>
        <v>#N/A</v>
      </c>
      <c r="AL181" s="27"/>
    </row>
    <row r="182" spans="33:38" ht="15" customHeight="1">
      <c r="AG182" t="e">
        <f t="shared" si="10"/>
        <v>#N/A</v>
      </c>
      <c r="AH182">
        <f>IFERROR(VLOOKUP(AF182,vocFTEpy,2,0),0)</f>
        <v>0</v>
      </c>
      <c r="AI182">
        <f t="shared" si="11"/>
        <v>0</v>
      </c>
      <c r="AJ182" s="11" t="e">
        <f t="shared" si="9"/>
        <v>#N/A</v>
      </c>
      <c r="AL182" s="27"/>
    </row>
    <row r="183" spans="33:38" ht="15" customHeight="1">
      <c r="AG183" t="e">
        <f t="shared" si="10"/>
        <v>#N/A</v>
      </c>
      <c r="AH183">
        <f>IFERROR(VLOOKUP(AF183,vocFTEpy,2,0),0)</f>
        <v>0</v>
      </c>
      <c r="AI183">
        <f t="shared" si="11"/>
        <v>0</v>
      </c>
      <c r="AJ183" s="11" t="e">
        <f t="shared" si="9"/>
        <v>#N/A</v>
      </c>
      <c r="AL183" s="27"/>
    </row>
    <row r="184" spans="33:38" ht="15" customHeight="1">
      <c r="AG184" t="e">
        <f t="shared" si="10"/>
        <v>#N/A</v>
      </c>
      <c r="AH184">
        <f>IFERROR(VLOOKUP(AF184,vocFTEpy,2,0),0)</f>
        <v>0</v>
      </c>
      <c r="AI184">
        <f t="shared" si="11"/>
        <v>0</v>
      </c>
      <c r="AJ184" s="11" t="e">
        <f t="shared" si="9"/>
        <v>#N/A</v>
      </c>
      <c r="AL184" s="27"/>
    </row>
    <row r="185" spans="33:38" ht="15" customHeight="1">
      <c r="AG185" t="e">
        <f t="shared" si="10"/>
        <v>#N/A</v>
      </c>
      <c r="AH185">
        <f>IFERROR(VLOOKUP(AF185,vocFTEpy,2,0),0)</f>
        <v>0</v>
      </c>
      <c r="AI185">
        <f t="shared" si="11"/>
        <v>0</v>
      </c>
      <c r="AJ185" s="11" t="e">
        <f t="shared" si="9"/>
        <v>#N/A</v>
      </c>
      <c r="AL185" s="27"/>
    </row>
    <row r="186" spans="33:38" ht="15" customHeight="1">
      <c r="AG186" t="e">
        <f t="shared" si="10"/>
        <v>#N/A</v>
      </c>
      <c r="AH186">
        <f>IFERROR(VLOOKUP(AF186,vocFTEpy,2,0),0)</f>
        <v>0</v>
      </c>
      <c r="AI186">
        <f t="shared" si="11"/>
        <v>0</v>
      </c>
      <c r="AJ186" s="11" t="e">
        <f t="shared" si="9"/>
        <v>#N/A</v>
      </c>
      <c r="AL186" s="27"/>
    </row>
    <row r="187" spans="33:38" ht="15" customHeight="1">
      <c r="AG187" t="e">
        <f t="shared" si="10"/>
        <v>#N/A</v>
      </c>
      <c r="AH187">
        <f>IFERROR(VLOOKUP(AF187,vocFTEpy,2,0),0)</f>
        <v>0</v>
      </c>
      <c r="AI187">
        <f t="shared" si="11"/>
        <v>0</v>
      </c>
      <c r="AJ187" s="11" t="e">
        <f t="shared" si="9"/>
        <v>#N/A</v>
      </c>
      <c r="AL187" s="27"/>
    </row>
    <row r="188" spans="33:38" ht="15" customHeight="1">
      <c r="AG188" t="e">
        <f t="shared" si="10"/>
        <v>#N/A</v>
      </c>
      <c r="AH188">
        <f>IFERROR(VLOOKUP(AF188,vocFTEpy,2,0),0)</f>
        <v>0</v>
      </c>
      <c r="AI188">
        <f t="shared" si="11"/>
        <v>0</v>
      </c>
      <c r="AJ188" s="11" t="e">
        <f t="shared" si="9"/>
        <v>#N/A</v>
      </c>
      <c r="AL188" s="27"/>
    </row>
    <row r="189" spans="33:38" ht="15" customHeight="1">
      <c r="AG189" t="e">
        <f t="shared" si="10"/>
        <v>#N/A</v>
      </c>
      <c r="AH189">
        <f>IFERROR(VLOOKUP(AF189,vocFTEpy,2,0),0)</f>
        <v>0</v>
      </c>
      <c r="AI189">
        <f t="shared" si="11"/>
        <v>0</v>
      </c>
      <c r="AJ189" s="11" t="e">
        <f t="shared" si="9"/>
        <v>#N/A</v>
      </c>
      <c r="AL189" s="27"/>
    </row>
    <row r="190" spans="33:38" ht="15" customHeight="1">
      <c r="AG190" t="e">
        <f t="shared" si="10"/>
        <v>#N/A</v>
      </c>
      <c r="AH190">
        <f>IFERROR(VLOOKUP(AF190,vocFTEpy,2,0),0)</f>
        <v>0</v>
      </c>
      <c r="AI190">
        <f t="shared" si="11"/>
        <v>0</v>
      </c>
      <c r="AJ190" s="11" t="e">
        <f t="shared" si="9"/>
        <v>#N/A</v>
      </c>
      <c r="AL190" s="27"/>
    </row>
    <row r="191" spans="33:38" ht="15" customHeight="1">
      <c r="AG191" t="e">
        <f t="shared" si="10"/>
        <v>#N/A</v>
      </c>
      <c r="AH191">
        <f>IFERROR(VLOOKUP(AF191,vocFTEpy,2,0),0)</f>
        <v>0</v>
      </c>
      <c r="AI191">
        <f t="shared" si="11"/>
        <v>0</v>
      </c>
      <c r="AJ191" s="11" t="e">
        <f t="shared" si="9"/>
        <v>#N/A</v>
      </c>
      <c r="AL191" s="27"/>
    </row>
    <row r="192" spans="33:38" ht="15" customHeight="1">
      <c r="AG192" t="e">
        <f t="shared" si="10"/>
        <v>#N/A</v>
      </c>
      <c r="AH192">
        <f>IFERROR(VLOOKUP(AF192,vocFTEpy,2,0),0)</f>
        <v>0</v>
      </c>
      <c r="AI192">
        <f t="shared" si="11"/>
        <v>0</v>
      </c>
      <c r="AJ192" s="11" t="e">
        <f t="shared" si="9"/>
        <v>#N/A</v>
      </c>
      <c r="AL192" s="27"/>
    </row>
    <row r="193" spans="33:38" ht="15" customHeight="1">
      <c r="AG193" t="e">
        <f t="shared" si="10"/>
        <v>#N/A</v>
      </c>
      <c r="AH193">
        <f>IFERROR(VLOOKUP(AF193,vocFTEpy,2,0),0)</f>
        <v>0</v>
      </c>
      <c r="AI193">
        <f t="shared" si="11"/>
        <v>0</v>
      </c>
      <c r="AJ193" s="11" t="e">
        <f t="shared" si="9"/>
        <v>#N/A</v>
      </c>
      <c r="AL193" s="27"/>
    </row>
    <row r="194" spans="33:38" ht="15" customHeight="1">
      <c r="AG194" t="e">
        <f t="shared" si="10"/>
        <v>#N/A</v>
      </c>
      <c r="AH194">
        <f>IFERROR(VLOOKUP(AF194,vocFTEpy,2,0),0)</f>
        <v>0</v>
      </c>
      <c r="AI194">
        <f t="shared" si="11"/>
        <v>0</v>
      </c>
      <c r="AJ194" s="11" t="e">
        <f t="shared" si="9"/>
        <v>#N/A</v>
      </c>
      <c r="AL194" s="27"/>
    </row>
    <row r="195" spans="33:38" ht="15" customHeight="1">
      <c r="AG195" t="e">
        <f t="shared" si="10"/>
        <v>#N/A</v>
      </c>
      <c r="AH195">
        <f>IFERROR(VLOOKUP(AF195,vocFTEpy,2,0),0)</f>
        <v>0</v>
      </c>
      <c r="AI195">
        <f t="shared" si="11"/>
        <v>0</v>
      </c>
      <c r="AJ195" s="11" t="e">
        <f t="shared" si="9"/>
        <v>#N/A</v>
      </c>
      <c r="AL195" s="27"/>
    </row>
    <row r="196" spans="33:38" ht="15" customHeight="1">
      <c r="AG196" t="e">
        <f t="shared" si="10"/>
        <v>#N/A</v>
      </c>
      <c r="AH196">
        <f>IFERROR(VLOOKUP(AF196,vocFTEpy,2,0),0)</f>
        <v>0</v>
      </c>
      <c r="AI196">
        <f t="shared" si="11"/>
        <v>0</v>
      </c>
      <c r="AJ196" s="11" t="e">
        <f t="shared" si="9"/>
        <v>#N/A</v>
      </c>
      <c r="AL196" s="27"/>
    </row>
    <row r="197" spans="33:38" ht="15" customHeight="1">
      <c r="AG197" t="e">
        <f t="shared" si="10"/>
        <v>#N/A</v>
      </c>
      <c r="AH197">
        <f>IFERROR(VLOOKUP(AF197,vocFTEpy,2,0),0)</f>
        <v>0</v>
      </c>
      <c r="AI197">
        <f t="shared" si="11"/>
        <v>0</v>
      </c>
      <c r="AJ197" s="11" t="e">
        <f t="shared" si="9"/>
        <v>#N/A</v>
      </c>
      <c r="AL197" s="27"/>
    </row>
    <row r="198" spans="33:38" ht="15" customHeight="1">
      <c r="AG198" t="e">
        <f t="shared" si="10"/>
        <v>#N/A</v>
      </c>
      <c r="AH198">
        <f>IFERROR(VLOOKUP(AF198,vocFTEpy,2,0),0)</f>
        <v>0</v>
      </c>
      <c r="AI198">
        <f t="shared" si="11"/>
        <v>0</v>
      </c>
      <c r="AJ198" s="11" t="e">
        <f t="shared" si="9"/>
        <v>#N/A</v>
      </c>
      <c r="AL198" s="27"/>
    </row>
    <row r="199" spans="33:38" ht="15" customHeight="1">
      <c r="AG199" t="e">
        <f t="shared" si="10"/>
        <v>#N/A</v>
      </c>
      <c r="AH199">
        <f>IFERROR(VLOOKUP(AF199,vocFTEpy,2,0),0)</f>
        <v>0</v>
      </c>
      <c r="AI199">
        <f t="shared" si="11"/>
        <v>0</v>
      </c>
      <c r="AJ199" s="11" t="e">
        <f t="shared" si="9"/>
        <v>#N/A</v>
      </c>
      <c r="AL199" s="27"/>
    </row>
    <row r="200" spans="33:38" ht="15" customHeight="1">
      <c r="AG200" t="e">
        <f t="shared" si="10"/>
        <v>#N/A</v>
      </c>
      <c r="AH200">
        <f>IFERROR(VLOOKUP(AF200,vocFTEpy,2,0),0)</f>
        <v>0</v>
      </c>
      <c r="AI200">
        <f t="shared" si="11"/>
        <v>0</v>
      </c>
      <c r="AJ200" s="11" t="e">
        <f t="shared" si="9"/>
        <v>#N/A</v>
      </c>
      <c r="AL200" s="27"/>
    </row>
    <row r="201" spans="33:38" ht="15" customHeight="1">
      <c r="AG201" t="e">
        <f t="shared" si="10"/>
        <v>#N/A</v>
      </c>
      <c r="AH201">
        <f>IFERROR(VLOOKUP(AF201,vocFTEpy,2,0),0)</f>
        <v>0</v>
      </c>
      <c r="AI201">
        <f t="shared" si="11"/>
        <v>0</v>
      </c>
      <c r="AJ201" s="11" t="e">
        <f t="shared" si="9"/>
        <v>#N/A</v>
      </c>
      <c r="AL201" s="27"/>
    </row>
    <row r="202" spans="33:38" ht="15" customHeight="1">
      <c r="AG202" t="e">
        <f t="shared" si="10"/>
        <v>#N/A</v>
      </c>
      <c r="AH202">
        <f>IFERROR(VLOOKUP(AF202,vocFTEpy,2,0),0)</f>
        <v>0</v>
      </c>
      <c r="AI202">
        <f t="shared" si="11"/>
        <v>0</v>
      </c>
      <c r="AJ202" s="11" t="e">
        <f t="shared" si="9"/>
        <v>#N/A</v>
      </c>
      <c r="AL202" s="27"/>
    </row>
    <row r="203" spans="33:38" ht="15" customHeight="1">
      <c r="AG203" t="e">
        <f t="shared" si="10"/>
        <v>#N/A</v>
      </c>
      <c r="AH203">
        <f>IFERROR(VLOOKUP(AF203,vocFTEpy,2,0),0)</f>
        <v>0</v>
      </c>
      <c r="AI203">
        <f t="shared" si="11"/>
        <v>0</v>
      </c>
      <c r="AJ203" s="11" t="e">
        <f t="shared" si="9"/>
        <v>#N/A</v>
      </c>
      <c r="AL203" s="27"/>
    </row>
    <row r="204" spans="33:38" ht="15" customHeight="1">
      <c r="AG204" t="e">
        <f t="shared" si="10"/>
        <v>#N/A</v>
      </c>
      <c r="AH204">
        <f>IFERROR(VLOOKUP(AF204,vocFTEpy,2,0),0)</f>
        <v>0</v>
      </c>
      <c r="AI204">
        <f t="shared" si="11"/>
        <v>0</v>
      </c>
      <c r="AJ204" s="11" t="e">
        <f t="shared" si="9"/>
        <v>#N/A</v>
      </c>
      <c r="AL204" s="27"/>
    </row>
    <row r="205" spans="33:38" ht="15" customHeight="1">
      <c r="AG205" t="e">
        <f t="shared" si="10"/>
        <v>#N/A</v>
      </c>
      <c r="AH205">
        <f>IFERROR(VLOOKUP(AF205,vocFTEpy,2,0),0)</f>
        <v>0</v>
      </c>
      <c r="AI205">
        <f t="shared" si="11"/>
        <v>0</v>
      </c>
      <c r="AJ205" s="11" t="e">
        <f t="shared" si="9"/>
        <v>#N/A</v>
      </c>
      <c r="AL205" s="27"/>
    </row>
    <row r="206" spans="33:38" ht="15" customHeight="1">
      <c r="AG206" t="e">
        <f t="shared" si="10"/>
        <v>#N/A</v>
      </c>
      <c r="AH206">
        <f>IFERROR(VLOOKUP(AF206,vocFTEpy,2,0),0)</f>
        <v>0</v>
      </c>
      <c r="AI206">
        <f t="shared" si="11"/>
        <v>0</v>
      </c>
      <c r="AJ206" s="11" t="e">
        <f t="shared" si="9"/>
        <v>#N/A</v>
      </c>
      <c r="AL206" s="27"/>
    </row>
    <row r="207" spans="33:38" ht="15" customHeight="1">
      <c r="AG207" t="e">
        <f t="shared" si="10"/>
        <v>#N/A</v>
      </c>
      <c r="AH207">
        <f>IFERROR(VLOOKUP(AF207,vocFTEpy,2,0),0)</f>
        <v>0</v>
      </c>
      <c r="AI207">
        <f t="shared" si="11"/>
        <v>0</v>
      </c>
      <c r="AJ207" s="11" t="e">
        <f t="shared" si="9"/>
        <v>#N/A</v>
      </c>
      <c r="AL207" s="27"/>
    </row>
    <row r="208" spans="33:38" ht="15" customHeight="1">
      <c r="AG208" t="e">
        <f t="shared" si="10"/>
        <v>#N/A</v>
      </c>
      <c r="AH208">
        <f>IFERROR(VLOOKUP(AF208,vocFTEpy,2,0),0)</f>
        <v>0</v>
      </c>
      <c r="AI208">
        <f t="shared" si="11"/>
        <v>0</v>
      </c>
      <c r="AJ208" s="11" t="e">
        <f t="shared" si="9"/>
        <v>#N/A</v>
      </c>
      <c r="AL208" s="27"/>
    </row>
    <row r="209" spans="33:38" ht="15" customHeight="1">
      <c r="AG209" t="e">
        <f t="shared" si="10"/>
        <v>#N/A</v>
      </c>
      <c r="AH209">
        <f>IFERROR(VLOOKUP(AF209,vocFTEpy,2,0),0)</f>
        <v>0</v>
      </c>
      <c r="AI209">
        <f t="shared" si="11"/>
        <v>0</v>
      </c>
      <c r="AJ209" s="11" t="e">
        <f t="shared" si="9"/>
        <v>#N/A</v>
      </c>
      <c r="AL209" s="27"/>
    </row>
    <row r="210" spans="33:38" ht="15" customHeight="1">
      <c r="AG210" t="e">
        <f t="shared" si="10"/>
        <v>#N/A</v>
      </c>
      <c r="AH210">
        <f>IFERROR(VLOOKUP(AF210,vocFTEpy,2,0),0)</f>
        <v>0</v>
      </c>
      <c r="AI210">
        <f t="shared" si="11"/>
        <v>0</v>
      </c>
      <c r="AJ210" s="11" t="e">
        <f t="shared" si="9"/>
        <v>#N/A</v>
      </c>
      <c r="AL210" s="27"/>
    </row>
    <row r="211" spans="33:38" ht="15" customHeight="1">
      <c r="AG211" t="e">
        <f t="shared" si="10"/>
        <v>#N/A</v>
      </c>
      <c r="AH211">
        <f>IFERROR(VLOOKUP(AF211,vocFTEpy,2,0),0)</f>
        <v>0</v>
      </c>
      <c r="AI211">
        <f t="shared" si="11"/>
        <v>0</v>
      </c>
      <c r="AJ211" s="11" t="e">
        <f t="shared" si="9"/>
        <v>#N/A</v>
      </c>
      <c r="AL211" s="27"/>
    </row>
    <row r="212" spans="33:38" ht="15" customHeight="1">
      <c r="AG212" t="e">
        <f t="shared" si="10"/>
        <v>#N/A</v>
      </c>
      <c r="AH212">
        <f>IFERROR(VLOOKUP(AF212,vocFTEpy,2,0),0)</f>
        <v>0</v>
      </c>
      <c r="AI212">
        <f t="shared" si="11"/>
        <v>0</v>
      </c>
      <c r="AJ212" s="11" t="e">
        <f t="shared" si="9"/>
        <v>#N/A</v>
      </c>
      <c r="AL212" s="27"/>
    </row>
    <row r="213" spans="33:38" ht="15" customHeight="1">
      <c r="AG213" t="e">
        <f t="shared" si="10"/>
        <v>#N/A</v>
      </c>
      <c r="AH213">
        <f>IFERROR(VLOOKUP(AF213,vocFTEpy,2,0),0)</f>
        <v>0</v>
      </c>
      <c r="AI213">
        <f t="shared" si="11"/>
        <v>0</v>
      </c>
      <c r="AJ213" s="11" t="e">
        <f t="shared" si="9"/>
        <v>#N/A</v>
      </c>
      <c r="AL213" s="27"/>
    </row>
    <row r="214" spans="33:38" ht="15" customHeight="1">
      <c r="AG214" t="e">
        <f t="shared" si="10"/>
        <v>#N/A</v>
      </c>
      <c r="AH214">
        <f>IFERROR(VLOOKUP(AF214,vocFTEpy,2,0),0)</f>
        <v>0</v>
      </c>
      <c r="AI214">
        <f t="shared" si="11"/>
        <v>0</v>
      </c>
      <c r="AJ214" s="11" t="e">
        <f t="shared" si="9"/>
        <v>#N/A</v>
      </c>
      <c r="AL214" s="27"/>
    </row>
    <row r="215" spans="33:38" ht="15" customHeight="1">
      <c r="AG215" t="e">
        <f t="shared" si="10"/>
        <v>#N/A</v>
      </c>
      <c r="AH215">
        <f>IFERROR(VLOOKUP(AF215,vocFTEpy,2,0),0)</f>
        <v>0</v>
      </c>
      <c r="AI215">
        <f t="shared" si="11"/>
        <v>0</v>
      </c>
      <c r="AJ215" s="11" t="e">
        <f t="shared" si="9"/>
        <v>#N/A</v>
      </c>
      <c r="AL215" s="27"/>
    </row>
    <row r="216" spans="33:38" ht="15" customHeight="1">
      <c r="AG216" t="e">
        <f t="shared" si="10"/>
        <v>#N/A</v>
      </c>
      <c r="AH216">
        <f>IFERROR(VLOOKUP(AF216,vocFTEpy,2,0),0)</f>
        <v>0</v>
      </c>
      <c r="AI216">
        <f t="shared" si="11"/>
        <v>0</v>
      </c>
      <c r="AJ216" s="11" t="e">
        <f t="shared" si="9"/>
        <v>#N/A</v>
      </c>
      <c r="AL216" s="27"/>
    </row>
    <row r="217" spans="33:38" ht="15" customHeight="1">
      <c r="AG217" t="e">
        <f t="shared" si="10"/>
        <v>#N/A</v>
      </c>
      <c r="AH217">
        <f>IFERROR(VLOOKUP(AF217,vocFTEpy,2,0),0)</f>
        <v>0</v>
      </c>
      <c r="AI217">
        <f t="shared" si="11"/>
        <v>0</v>
      </c>
      <c r="AJ217" s="11" t="e">
        <f t="shared" si="9"/>
        <v>#N/A</v>
      </c>
      <c r="AL217" s="27"/>
    </row>
    <row r="218" spans="33:38" ht="15" customHeight="1">
      <c r="AG218" t="e">
        <f t="shared" si="10"/>
        <v>#N/A</v>
      </c>
      <c r="AH218">
        <f>IFERROR(VLOOKUP(AF218,vocFTEpy,2,0),0)</f>
        <v>0</v>
      </c>
      <c r="AI218">
        <f t="shared" si="11"/>
        <v>0</v>
      </c>
      <c r="AJ218" s="11" t="e">
        <f t="shared" si="9"/>
        <v>#N/A</v>
      </c>
      <c r="AL218" s="27"/>
    </row>
    <row r="219" spans="33:38" ht="15" customHeight="1">
      <c r="AG219" t="e">
        <f t="shared" si="10"/>
        <v>#N/A</v>
      </c>
      <c r="AH219">
        <f>IFERROR(VLOOKUP(AF219,vocFTEpy,2,0),0)</f>
        <v>0</v>
      </c>
      <c r="AI219">
        <f t="shared" si="11"/>
        <v>0</v>
      </c>
      <c r="AJ219" s="11" t="e">
        <f t="shared" si="9"/>
        <v>#N/A</v>
      </c>
      <c r="AL219" s="27"/>
    </row>
    <row r="220" spans="33:38" ht="15" customHeight="1">
      <c r="AG220" t="e">
        <f t="shared" si="10"/>
        <v>#N/A</v>
      </c>
      <c r="AH220">
        <f>IFERROR(VLOOKUP(AF220,vocFTEpy,2,0),0)</f>
        <v>0</v>
      </c>
      <c r="AI220">
        <f t="shared" si="11"/>
        <v>0</v>
      </c>
      <c r="AJ220" s="11" t="e">
        <f t="shared" ref="AJ220:AJ283" si="12">SUM(AG220:AI220)</f>
        <v>#N/A</v>
      </c>
      <c r="AL220" s="27"/>
    </row>
    <row r="221" spans="33:38" ht="15" customHeight="1">
      <c r="AG221" t="e">
        <f t="shared" si="10"/>
        <v>#N/A</v>
      </c>
      <c r="AH221">
        <f>IFERROR(VLOOKUP(AF221,vocFTEpy,2,0),0)</f>
        <v>0</v>
      </c>
      <c r="AI221">
        <f t="shared" si="11"/>
        <v>0</v>
      </c>
      <c r="AJ221" s="11" t="e">
        <f t="shared" si="12"/>
        <v>#N/A</v>
      </c>
      <c r="AL221" s="27"/>
    </row>
    <row r="222" spans="33:38" ht="15" customHeight="1">
      <c r="AG222" t="e">
        <f t="shared" si="10"/>
        <v>#N/A</v>
      </c>
      <c r="AH222">
        <f>IFERROR(VLOOKUP(AF222,vocFTEpy,2,0),0)</f>
        <v>0</v>
      </c>
      <c r="AI222">
        <f t="shared" si="11"/>
        <v>0</v>
      </c>
      <c r="AJ222" s="11" t="e">
        <f t="shared" si="12"/>
        <v>#N/A</v>
      </c>
      <c r="AL222" s="27"/>
    </row>
    <row r="223" spans="33:38" ht="15" customHeight="1">
      <c r="AG223" t="e">
        <f t="shared" si="10"/>
        <v>#N/A</v>
      </c>
      <c r="AH223">
        <f>IFERROR(VLOOKUP(AF223,vocFTEpy,2,0),0)</f>
        <v>0</v>
      </c>
      <c r="AI223">
        <f t="shared" si="11"/>
        <v>0</v>
      </c>
      <c r="AJ223" s="11" t="e">
        <f t="shared" si="12"/>
        <v>#N/A</v>
      </c>
      <c r="AL223" s="27"/>
    </row>
    <row r="224" spans="33:38" ht="15" customHeight="1">
      <c r="AG224" t="e">
        <f t="shared" si="10"/>
        <v>#N/A</v>
      </c>
      <c r="AH224">
        <f>IFERROR(VLOOKUP(AF224,vocFTEpy,2,0),0)</f>
        <v>0</v>
      </c>
      <c r="AI224">
        <f t="shared" si="11"/>
        <v>0</v>
      </c>
      <c r="AJ224" s="11" t="e">
        <f t="shared" si="12"/>
        <v>#N/A</v>
      </c>
      <c r="AL224" s="27"/>
    </row>
    <row r="225" spans="33:38" ht="15" customHeight="1">
      <c r="AG225" t="e">
        <f t="shared" si="10"/>
        <v>#N/A</v>
      </c>
      <c r="AH225">
        <f>IFERROR(VLOOKUP(AF225,vocFTEpy,2,0),0)</f>
        <v>0</v>
      </c>
      <c r="AI225">
        <f t="shared" si="11"/>
        <v>0</v>
      </c>
      <c r="AJ225" s="11" t="e">
        <f t="shared" si="12"/>
        <v>#N/A</v>
      </c>
      <c r="AL225" s="27"/>
    </row>
    <row r="226" spans="33:38" ht="15" customHeight="1">
      <c r="AG226" t="e">
        <f t="shared" si="10"/>
        <v>#N/A</v>
      </c>
      <c r="AH226">
        <f>IFERROR(VLOOKUP(AF226,vocFTEpy,2,0),0)</f>
        <v>0</v>
      </c>
      <c r="AI226">
        <f t="shared" si="11"/>
        <v>0</v>
      </c>
      <c r="AJ226" s="11" t="e">
        <f t="shared" si="12"/>
        <v>#N/A</v>
      </c>
      <c r="AL226" s="27"/>
    </row>
    <row r="227" spans="33:38" ht="15" customHeight="1">
      <c r="AG227" t="e">
        <f t="shared" si="10"/>
        <v>#N/A</v>
      </c>
      <c r="AH227">
        <f>IFERROR(VLOOKUP(AF227,vocFTEpy,2,0),0)</f>
        <v>0</v>
      </c>
      <c r="AI227">
        <f t="shared" si="11"/>
        <v>0</v>
      </c>
      <c r="AJ227" s="11" t="e">
        <f t="shared" si="12"/>
        <v>#N/A</v>
      </c>
      <c r="AL227" s="27"/>
    </row>
    <row r="228" spans="33:38" ht="15" customHeight="1">
      <c r="AG228" t="e">
        <f t="shared" si="10"/>
        <v>#N/A</v>
      </c>
      <c r="AH228">
        <f>IFERROR(VLOOKUP(AF228,vocFTEpy,2,0),0)</f>
        <v>0</v>
      </c>
      <c r="AI228">
        <f t="shared" si="11"/>
        <v>0</v>
      </c>
      <c r="AJ228" s="11" t="e">
        <f t="shared" si="12"/>
        <v>#N/A</v>
      </c>
      <c r="AL228" s="27"/>
    </row>
    <row r="229" spans="33:38" ht="15" customHeight="1">
      <c r="AG229" t="e">
        <f t="shared" si="10"/>
        <v>#N/A</v>
      </c>
      <c r="AH229">
        <f>IFERROR(VLOOKUP(AF229,vocFTEpy,2,0),0)</f>
        <v>0</v>
      </c>
      <c r="AI229">
        <f t="shared" si="11"/>
        <v>0</v>
      </c>
      <c r="AJ229" s="11" t="e">
        <f t="shared" si="12"/>
        <v>#N/A</v>
      </c>
      <c r="AL229" s="27"/>
    </row>
    <row r="230" spans="33:38" ht="15" customHeight="1">
      <c r="AG230" t="e">
        <f t="shared" si="10"/>
        <v>#N/A</v>
      </c>
      <c r="AH230">
        <f>IFERROR(VLOOKUP(AF230,vocFTEpy,2,0),0)</f>
        <v>0</v>
      </c>
      <c r="AI230">
        <f t="shared" si="11"/>
        <v>0</v>
      </c>
      <c r="AJ230" s="11" t="e">
        <f t="shared" si="12"/>
        <v>#N/A</v>
      </c>
      <c r="AL230" s="27"/>
    </row>
    <row r="231" spans="33:38" ht="15" customHeight="1">
      <c r="AG231" t="e">
        <f t="shared" si="10"/>
        <v>#N/A</v>
      </c>
      <c r="AH231">
        <f>IFERROR(VLOOKUP(AF231,vocFTEpy,2,0),0)</f>
        <v>0</v>
      </c>
      <c r="AI231">
        <f t="shared" si="11"/>
        <v>0</v>
      </c>
      <c r="AJ231" s="11" t="e">
        <f t="shared" si="12"/>
        <v>#N/A</v>
      </c>
      <c r="AL231" s="27"/>
    </row>
    <row r="232" spans="33:38" ht="15" customHeight="1">
      <c r="AG232" t="e">
        <f t="shared" si="10"/>
        <v>#N/A</v>
      </c>
      <c r="AH232">
        <f>IFERROR(VLOOKUP(AF232,vocFTEpy,2,0),0)</f>
        <v>0</v>
      </c>
      <c r="AI232">
        <f t="shared" si="11"/>
        <v>0</v>
      </c>
      <c r="AJ232" s="11" t="e">
        <f t="shared" si="12"/>
        <v>#N/A</v>
      </c>
      <c r="AL232" s="27"/>
    </row>
    <row r="233" spans="33:38" ht="15" customHeight="1">
      <c r="AG233" t="e">
        <f t="shared" si="10"/>
        <v>#N/A</v>
      </c>
      <c r="AH233">
        <f>IFERROR(VLOOKUP(AF233,vocFTEpy,2,0),0)</f>
        <v>0</v>
      </c>
      <c r="AI233">
        <f t="shared" si="11"/>
        <v>0</v>
      </c>
      <c r="AJ233" s="11" t="e">
        <f t="shared" si="12"/>
        <v>#N/A</v>
      </c>
      <c r="AL233" s="27"/>
    </row>
    <row r="234" spans="33:38" ht="15" customHeight="1">
      <c r="AG234" t="e">
        <f t="shared" ref="AG234:AG297" si="13">VLOOKUP(AF234,$AM$5:$AN$367,2,0)</f>
        <v>#N/A</v>
      </c>
      <c r="AH234">
        <f>IFERROR(VLOOKUP(AF234,vocFTEpy,2,0),0)</f>
        <v>0</v>
      </c>
      <c r="AI234">
        <f t="shared" ref="AI234:AI297" si="14">IFERROR(VLOOKUP(AF234,$BE$7:$BG$108,3,0),0)</f>
        <v>0</v>
      </c>
      <c r="AJ234" s="11" t="e">
        <f t="shared" si="12"/>
        <v>#N/A</v>
      </c>
      <c r="AL234" s="27"/>
    </row>
    <row r="235" spans="33:38" ht="15" customHeight="1">
      <c r="AG235" t="e">
        <f t="shared" si="13"/>
        <v>#N/A</v>
      </c>
      <c r="AH235">
        <f>IFERROR(VLOOKUP(AF235,vocFTEpy,2,0),0)</f>
        <v>0</v>
      </c>
      <c r="AI235">
        <f t="shared" si="14"/>
        <v>0</v>
      </c>
      <c r="AJ235" s="11" t="e">
        <f t="shared" si="12"/>
        <v>#N/A</v>
      </c>
      <c r="AL235" s="27"/>
    </row>
    <row r="236" spans="33:38" ht="15" customHeight="1">
      <c r="AG236" t="e">
        <f t="shared" si="13"/>
        <v>#N/A</v>
      </c>
      <c r="AH236">
        <f>IFERROR(VLOOKUP(AF236,vocFTEpy,2,0),0)</f>
        <v>0</v>
      </c>
      <c r="AI236">
        <f t="shared" si="14"/>
        <v>0</v>
      </c>
      <c r="AJ236" s="11" t="e">
        <f t="shared" si="12"/>
        <v>#N/A</v>
      </c>
      <c r="AL236" s="27"/>
    </row>
    <row r="237" spans="33:38" ht="15" customHeight="1">
      <c r="AG237" t="e">
        <f t="shared" si="13"/>
        <v>#N/A</v>
      </c>
      <c r="AH237">
        <f>IFERROR(VLOOKUP(AF237,vocFTEpy,2,0),0)</f>
        <v>0</v>
      </c>
      <c r="AI237">
        <f t="shared" si="14"/>
        <v>0</v>
      </c>
      <c r="AJ237" s="11" t="e">
        <f t="shared" si="12"/>
        <v>#N/A</v>
      </c>
      <c r="AL237" s="27"/>
    </row>
    <row r="238" spans="33:38" ht="15" customHeight="1">
      <c r="AG238" t="e">
        <f t="shared" si="13"/>
        <v>#N/A</v>
      </c>
      <c r="AH238">
        <f>IFERROR(VLOOKUP(AF238,vocFTEpy,2,0),0)</f>
        <v>0</v>
      </c>
      <c r="AI238">
        <f t="shared" si="14"/>
        <v>0</v>
      </c>
      <c r="AJ238" s="11" t="e">
        <f t="shared" si="12"/>
        <v>#N/A</v>
      </c>
      <c r="AL238" s="27"/>
    </row>
    <row r="239" spans="33:38" ht="15" customHeight="1">
      <c r="AG239" t="e">
        <f t="shared" si="13"/>
        <v>#N/A</v>
      </c>
      <c r="AH239">
        <f>IFERROR(VLOOKUP(AF239,vocFTEpy,2,0),0)</f>
        <v>0</v>
      </c>
      <c r="AI239">
        <f t="shared" si="14"/>
        <v>0</v>
      </c>
      <c r="AJ239" s="11" t="e">
        <f t="shared" si="12"/>
        <v>#N/A</v>
      </c>
      <c r="AL239" s="27"/>
    </row>
    <row r="240" spans="33:38" ht="15" customHeight="1">
      <c r="AG240" t="e">
        <f t="shared" si="13"/>
        <v>#N/A</v>
      </c>
      <c r="AH240">
        <f>IFERROR(VLOOKUP(AF240,vocFTEpy,2,0),0)</f>
        <v>0</v>
      </c>
      <c r="AI240">
        <f t="shared" si="14"/>
        <v>0</v>
      </c>
      <c r="AJ240" s="11" t="e">
        <f t="shared" si="12"/>
        <v>#N/A</v>
      </c>
      <c r="AL240" s="27"/>
    </row>
    <row r="241" spans="33:38" ht="15" customHeight="1">
      <c r="AG241" t="e">
        <f t="shared" si="13"/>
        <v>#N/A</v>
      </c>
      <c r="AH241">
        <f>IFERROR(VLOOKUP(AF241,vocFTEpy,2,0),0)</f>
        <v>0</v>
      </c>
      <c r="AI241">
        <f t="shared" si="14"/>
        <v>0</v>
      </c>
      <c r="AJ241" s="11" t="e">
        <f t="shared" si="12"/>
        <v>#N/A</v>
      </c>
      <c r="AL241" s="27"/>
    </row>
    <row r="242" spans="33:38" ht="15" customHeight="1">
      <c r="AG242" t="e">
        <f t="shared" si="13"/>
        <v>#N/A</v>
      </c>
      <c r="AH242">
        <f>IFERROR(VLOOKUP(AF242,vocFTEpy,2,0),0)</f>
        <v>0</v>
      </c>
      <c r="AI242">
        <f t="shared" si="14"/>
        <v>0</v>
      </c>
      <c r="AJ242" s="11" t="e">
        <f t="shared" si="12"/>
        <v>#N/A</v>
      </c>
      <c r="AL242" s="27"/>
    </row>
    <row r="243" spans="33:38" ht="15" customHeight="1">
      <c r="AG243" t="e">
        <f t="shared" si="13"/>
        <v>#N/A</v>
      </c>
      <c r="AH243">
        <f>IFERROR(VLOOKUP(AF243,vocFTEpy,2,0),0)</f>
        <v>0</v>
      </c>
      <c r="AI243">
        <f t="shared" si="14"/>
        <v>0</v>
      </c>
      <c r="AJ243" s="11" t="e">
        <f t="shared" si="12"/>
        <v>#N/A</v>
      </c>
      <c r="AL243" s="27"/>
    </row>
    <row r="244" spans="33:38" ht="15" customHeight="1">
      <c r="AG244" t="e">
        <f t="shared" si="13"/>
        <v>#N/A</v>
      </c>
      <c r="AH244">
        <f>IFERROR(VLOOKUP(AF244,vocFTEpy,2,0),0)</f>
        <v>0</v>
      </c>
      <c r="AI244">
        <f t="shared" si="14"/>
        <v>0</v>
      </c>
      <c r="AJ244" s="11" t="e">
        <f t="shared" si="12"/>
        <v>#N/A</v>
      </c>
      <c r="AL244" s="27"/>
    </row>
    <row r="245" spans="33:38" ht="15" customHeight="1">
      <c r="AG245" t="e">
        <f t="shared" si="13"/>
        <v>#N/A</v>
      </c>
      <c r="AH245">
        <f>IFERROR(VLOOKUP(AF245,vocFTEpy,2,0),0)</f>
        <v>0</v>
      </c>
      <c r="AI245">
        <f t="shared" si="14"/>
        <v>0</v>
      </c>
      <c r="AJ245" s="11" t="e">
        <f t="shared" si="12"/>
        <v>#N/A</v>
      </c>
      <c r="AL245" s="27"/>
    </row>
    <row r="246" spans="33:38" ht="15" customHeight="1">
      <c r="AG246" t="e">
        <f t="shared" si="13"/>
        <v>#N/A</v>
      </c>
      <c r="AH246">
        <f>IFERROR(VLOOKUP(AF246,vocFTEpy,2,0),0)</f>
        <v>0</v>
      </c>
      <c r="AI246">
        <f t="shared" si="14"/>
        <v>0</v>
      </c>
      <c r="AJ246" s="11" t="e">
        <f t="shared" si="12"/>
        <v>#N/A</v>
      </c>
      <c r="AL246" s="27"/>
    </row>
    <row r="247" spans="33:38" ht="15" customHeight="1">
      <c r="AG247" t="e">
        <f t="shared" si="13"/>
        <v>#N/A</v>
      </c>
      <c r="AH247">
        <f>IFERROR(VLOOKUP(AF247,vocFTEpy,2,0),0)</f>
        <v>0</v>
      </c>
      <c r="AI247">
        <f t="shared" si="14"/>
        <v>0</v>
      </c>
      <c r="AJ247" s="11" t="e">
        <f t="shared" si="12"/>
        <v>#N/A</v>
      </c>
      <c r="AL247" s="27"/>
    </row>
    <row r="248" spans="33:38" ht="15" customHeight="1">
      <c r="AG248" t="e">
        <f t="shared" si="13"/>
        <v>#N/A</v>
      </c>
      <c r="AH248">
        <f>IFERROR(VLOOKUP(AF248,vocFTEpy,2,0),0)</f>
        <v>0</v>
      </c>
      <c r="AI248">
        <f t="shared" si="14"/>
        <v>0</v>
      </c>
      <c r="AJ248" s="11" t="e">
        <f t="shared" si="12"/>
        <v>#N/A</v>
      </c>
      <c r="AL248" s="27"/>
    </row>
    <row r="249" spans="33:38" ht="15" customHeight="1">
      <c r="AG249" t="e">
        <f t="shared" si="13"/>
        <v>#N/A</v>
      </c>
      <c r="AH249">
        <f>IFERROR(VLOOKUP(AF249,vocFTEpy,2,0),0)</f>
        <v>0</v>
      </c>
      <c r="AI249">
        <f t="shared" si="14"/>
        <v>0</v>
      </c>
      <c r="AJ249" s="11" t="e">
        <f t="shared" si="12"/>
        <v>#N/A</v>
      </c>
      <c r="AL249" s="27"/>
    </row>
    <row r="250" spans="33:38" ht="15" customHeight="1">
      <c r="AG250" t="e">
        <f t="shared" si="13"/>
        <v>#N/A</v>
      </c>
      <c r="AH250">
        <f>IFERROR(VLOOKUP(AF250,vocFTEpy,2,0),0)</f>
        <v>0</v>
      </c>
      <c r="AI250">
        <f t="shared" si="14"/>
        <v>0</v>
      </c>
      <c r="AJ250" s="11" t="e">
        <f t="shared" si="12"/>
        <v>#N/A</v>
      </c>
      <c r="AL250" s="27"/>
    </row>
    <row r="251" spans="33:38" ht="15" customHeight="1">
      <c r="AG251" t="e">
        <f t="shared" si="13"/>
        <v>#N/A</v>
      </c>
      <c r="AH251">
        <f>IFERROR(VLOOKUP(AF251,vocFTEpy,2,0),0)</f>
        <v>0</v>
      </c>
      <c r="AI251">
        <f t="shared" si="14"/>
        <v>0</v>
      </c>
      <c r="AJ251" s="11" t="e">
        <f t="shared" si="12"/>
        <v>#N/A</v>
      </c>
      <c r="AL251" s="27"/>
    </row>
    <row r="252" spans="33:38" ht="15" customHeight="1">
      <c r="AG252" t="e">
        <f t="shared" si="13"/>
        <v>#N/A</v>
      </c>
      <c r="AH252">
        <f>IFERROR(VLOOKUP(AF252,vocFTEpy,2,0),0)</f>
        <v>0</v>
      </c>
      <c r="AI252">
        <f t="shared" si="14"/>
        <v>0</v>
      </c>
      <c r="AJ252" s="11" t="e">
        <f t="shared" si="12"/>
        <v>#N/A</v>
      </c>
      <c r="AL252" s="27"/>
    </row>
    <row r="253" spans="33:38" ht="15" customHeight="1">
      <c r="AG253" t="e">
        <f t="shared" si="13"/>
        <v>#N/A</v>
      </c>
      <c r="AH253">
        <f>IFERROR(VLOOKUP(AF253,vocFTEpy,2,0),0)</f>
        <v>0</v>
      </c>
      <c r="AI253">
        <f t="shared" si="14"/>
        <v>0</v>
      </c>
      <c r="AJ253" s="11" t="e">
        <f t="shared" si="12"/>
        <v>#N/A</v>
      </c>
      <c r="AL253" s="27"/>
    </row>
    <row r="254" spans="33:38" ht="15" customHeight="1">
      <c r="AG254" t="e">
        <f t="shared" si="13"/>
        <v>#N/A</v>
      </c>
      <c r="AH254">
        <f>IFERROR(VLOOKUP(AF254,vocFTEpy,2,0),0)</f>
        <v>0</v>
      </c>
      <c r="AI254">
        <f t="shared" si="14"/>
        <v>0</v>
      </c>
      <c r="AJ254" s="11" t="e">
        <f t="shared" si="12"/>
        <v>#N/A</v>
      </c>
      <c r="AL254" s="27"/>
    </row>
    <row r="255" spans="33:38" ht="15" customHeight="1">
      <c r="AG255" t="e">
        <f t="shared" si="13"/>
        <v>#N/A</v>
      </c>
      <c r="AH255">
        <f>IFERROR(VLOOKUP(AF255,vocFTEpy,2,0),0)</f>
        <v>0</v>
      </c>
      <c r="AI255">
        <f t="shared" si="14"/>
        <v>0</v>
      </c>
      <c r="AJ255" s="11" t="e">
        <f t="shared" si="12"/>
        <v>#N/A</v>
      </c>
      <c r="AL255" s="27"/>
    </row>
    <row r="256" spans="33:38" ht="15" customHeight="1">
      <c r="AG256" t="e">
        <f t="shared" si="13"/>
        <v>#N/A</v>
      </c>
      <c r="AH256">
        <f>IFERROR(VLOOKUP(AF256,vocFTEpy,2,0),0)</f>
        <v>0</v>
      </c>
      <c r="AI256">
        <f t="shared" si="14"/>
        <v>0</v>
      </c>
      <c r="AJ256" s="11" t="e">
        <f t="shared" si="12"/>
        <v>#N/A</v>
      </c>
      <c r="AL256" s="27"/>
    </row>
    <row r="257" spans="33:38" ht="15" customHeight="1">
      <c r="AG257" t="e">
        <f t="shared" si="13"/>
        <v>#N/A</v>
      </c>
      <c r="AH257">
        <f>IFERROR(VLOOKUP(AF257,vocFTEpy,2,0),0)</f>
        <v>0</v>
      </c>
      <c r="AI257">
        <f t="shared" si="14"/>
        <v>0</v>
      </c>
      <c r="AJ257" s="11" t="e">
        <f t="shared" si="12"/>
        <v>#N/A</v>
      </c>
      <c r="AL257" s="27"/>
    </row>
    <row r="258" spans="33:38" ht="15" customHeight="1">
      <c r="AG258" t="e">
        <f t="shared" si="13"/>
        <v>#N/A</v>
      </c>
      <c r="AH258">
        <f>IFERROR(VLOOKUP(AF258,vocFTEpy,2,0),0)</f>
        <v>0</v>
      </c>
      <c r="AI258">
        <f t="shared" si="14"/>
        <v>0</v>
      </c>
      <c r="AJ258" s="11" t="e">
        <f t="shared" si="12"/>
        <v>#N/A</v>
      </c>
      <c r="AL258" s="27"/>
    </row>
    <row r="259" spans="33:38" ht="15" customHeight="1">
      <c r="AG259" t="e">
        <f t="shared" si="13"/>
        <v>#N/A</v>
      </c>
      <c r="AH259">
        <f>IFERROR(VLOOKUP(AF259,vocFTEpy,2,0),0)</f>
        <v>0</v>
      </c>
      <c r="AI259">
        <f t="shared" si="14"/>
        <v>0</v>
      </c>
      <c r="AJ259" s="11" t="e">
        <f t="shared" si="12"/>
        <v>#N/A</v>
      </c>
      <c r="AL259" s="27"/>
    </row>
    <row r="260" spans="33:38" ht="15" customHeight="1">
      <c r="AG260" t="e">
        <f t="shared" si="13"/>
        <v>#N/A</v>
      </c>
      <c r="AH260">
        <f>IFERROR(VLOOKUP(AF260,vocFTEpy,2,0),0)</f>
        <v>0</v>
      </c>
      <c r="AI260">
        <f t="shared" si="14"/>
        <v>0</v>
      </c>
      <c r="AJ260" s="11" t="e">
        <f t="shared" si="12"/>
        <v>#N/A</v>
      </c>
      <c r="AL260" s="27"/>
    </row>
    <row r="261" spans="33:38" ht="15" customHeight="1">
      <c r="AG261" t="e">
        <f t="shared" si="13"/>
        <v>#N/A</v>
      </c>
      <c r="AH261">
        <f>IFERROR(VLOOKUP(AF261,vocFTEpy,2,0),0)</f>
        <v>0</v>
      </c>
      <c r="AI261">
        <f t="shared" si="14"/>
        <v>0</v>
      </c>
      <c r="AJ261" s="11" t="e">
        <f t="shared" si="12"/>
        <v>#N/A</v>
      </c>
      <c r="AL261" s="27"/>
    </row>
    <row r="262" spans="33:38" ht="15" customHeight="1">
      <c r="AG262" t="e">
        <f t="shared" si="13"/>
        <v>#N/A</v>
      </c>
      <c r="AH262">
        <f>IFERROR(VLOOKUP(AF262,vocFTEpy,2,0),0)</f>
        <v>0</v>
      </c>
      <c r="AI262">
        <f t="shared" si="14"/>
        <v>0</v>
      </c>
      <c r="AJ262" s="11" t="e">
        <f t="shared" si="12"/>
        <v>#N/A</v>
      </c>
      <c r="AL262" s="27"/>
    </row>
    <row r="263" spans="33:38" ht="15" customHeight="1">
      <c r="AG263" t="e">
        <f t="shared" si="13"/>
        <v>#N/A</v>
      </c>
      <c r="AH263">
        <f>IFERROR(VLOOKUP(AF263,vocFTEpy,2,0),0)</f>
        <v>0</v>
      </c>
      <c r="AI263">
        <f t="shared" si="14"/>
        <v>0</v>
      </c>
      <c r="AJ263" s="11" t="e">
        <f t="shared" si="12"/>
        <v>#N/A</v>
      </c>
      <c r="AL263" s="27"/>
    </row>
    <row r="264" spans="33:38" ht="15" customHeight="1">
      <c r="AG264" t="e">
        <f t="shared" si="13"/>
        <v>#N/A</v>
      </c>
      <c r="AH264">
        <f>IFERROR(VLOOKUP(AF264,vocFTEpy,2,0),0)</f>
        <v>0</v>
      </c>
      <c r="AI264">
        <f t="shared" si="14"/>
        <v>0</v>
      </c>
      <c r="AJ264" s="11" t="e">
        <f t="shared" si="12"/>
        <v>#N/A</v>
      </c>
      <c r="AL264" s="27"/>
    </row>
    <row r="265" spans="33:38" ht="15" customHeight="1">
      <c r="AG265" t="e">
        <f t="shared" si="13"/>
        <v>#N/A</v>
      </c>
      <c r="AH265">
        <f>IFERROR(VLOOKUP(AF265,vocFTEpy,2,0),0)</f>
        <v>0</v>
      </c>
      <c r="AI265">
        <f t="shared" si="14"/>
        <v>0</v>
      </c>
      <c r="AJ265" s="11" t="e">
        <f t="shared" si="12"/>
        <v>#N/A</v>
      </c>
      <c r="AL265" s="27"/>
    </row>
    <row r="266" spans="33:38" ht="15" customHeight="1">
      <c r="AG266" t="e">
        <f t="shared" si="13"/>
        <v>#N/A</v>
      </c>
      <c r="AH266">
        <f>IFERROR(VLOOKUP(AF266,vocFTEpy,2,0),0)</f>
        <v>0</v>
      </c>
      <c r="AI266">
        <f t="shared" si="14"/>
        <v>0</v>
      </c>
      <c r="AJ266" s="11" t="e">
        <f t="shared" si="12"/>
        <v>#N/A</v>
      </c>
      <c r="AL266" s="27"/>
    </row>
    <row r="267" spans="33:38" ht="15" customHeight="1">
      <c r="AG267" t="e">
        <f t="shared" si="13"/>
        <v>#N/A</v>
      </c>
      <c r="AH267">
        <f>IFERROR(VLOOKUP(AF267,vocFTEpy,2,0),0)</f>
        <v>0</v>
      </c>
      <c r="AI267">
        <f t="shared" si="14"/>
        <v>0</v>
      </c>
      <c r="AJ267" s="11" t="e">
        <f t="shared" si="12"/>
        <v>#N/A</v>
      </c>
      <c r="AL267" s="27"/>
    </row>
    <row r="268" spans="33:38" ht="15" customHeight="1">
      <c r="AG268" t="e">
        <f t="shared" si="13"/>
        <v>#N/A</v>
      </c>
      <c r="AH268">
        <f>IFERROR(VLOOKUP(AF268,vocFTEpy,2,0),0)</f>
        <v>0</v>
      </c>
      <c r="AI268">
        <f t="shared" si="14"/>
        <v>0</v>
      </c>
      <c r="AJ268" s="11" t="e">
        <f t="shared" si="12"/>
        <v>#N/A</v>
      </c>
      <c r="AL268" s="27"/>
    </row>
    <row r="269" spans="33:38" ht="15" customHeight="1">
      <c r="AG269" t="e">
        <f t="shared" si="13"/>
        <v>#N/A</v>
      </c>
      <c r="AH269">
        <f>IFERROR(VLOOKUP(AF269,vocFTEpy,2,0),0)</f>
        <v>0</v>
      </c>
      <c r="AI269">
        <f t="shared" si="14"/>
        <v>0</v>
      </c>
      <c r="AJ269" s="11" t="e">
        <f t="shared" si="12"/>
        <v>#N/A</v>
      </c>
      <c r="AL269" s="27"/>
    </row>
    <row r="270" spans="33:38" ht="15" customHeight="1">
      <c r="AG270" t="e">
        <f t="shared" si="13"/>
        <v>#N/A</v>
      </c>
      <c r="AH270">
        <f>IFERROR(VLOOKUP(AF270,vocFTEpy,2,0),0)</f>
        <v>0</v>
      </c>
      <c r="AI270">
        <f t="shared" si="14"/>
        <v>0</v>
      </c>
      <c r="AJ270" s="11" t="e">
        <f t="shared" si="12"/>
        <v>#N/A</v>
      </c>
      <c r="AL270" s="27"/>
    </row>
    <row r="271" spans="33:38" ht="15" customHeight="1">
      <c r="AG271" t="e">
        <f t="shared" si="13"/>
        <v>#N/A</v>
      </c>
      <c r="AH271">
        <f>IFERROR(VLOOKUP(AF271,vocFTEpy,2,0),0)</f>
        <v>0</v>
      </c>
      <c r="AI271">
        <f t="shared" si="14"/>
        <v>0</v>
      </c>
      <c r="AJ271" s="11" t="e">
        <f t="shared" si="12"/>
        <v>#N/A</v>
      </c>
      <c r="AL271" s="27"/>
    </row>
    <row r="272" spans="33:38" ht="15" customHeight="1">
      <c r="AG272" t="e">
        <f t="shared" si="13"/>
        <v>#N/A</v>
      </c>
      <c r="AH272">
        <f>IFERROR(VLOOKUP(AF272,vocFTEpy,2,0),0)</f>
        <v>0</v>
      </c>
      <c r="AI272">
        <f t="shared" si="14"/>
        <v>0</v>
      </c>
      <c r="AJ272" s="11" t="e">
        <f t="shared" si="12"/>
        <v>#N/A</v>
      </c>
      <c r="AL272" s="27"/>
    </row>
    <row r="273" spans="33:38" ht="15" customHeight="1">
      <c r="AG273" t="e">
        <f t="shared" si="13"/>
        <v>#N/A</v>
      </c>
      <c r="AH273">
        <f>IFERROR(VLOOKUP(AF273,vocFTEpy,2,0),0)</f>
        <v>0</v>
      </c>
      <c r="AI273">
        <f t="shared" si="14"/>
        <v>0</v>
      </c>
      <c r="AJ273" s="11" t="e">
        <f t="shared" si="12"/>
        <v>#N/A</v>
      </c>
      <c r="AL273" s="27"/>
    </row>
    <row r="274" spans="33:38" ht="15" customHeight="1">
      <c r="AG274" t="e">
        <f t="shared" si="13"/>
        <v>#N/A</v>
      </c>
      <c r="AH274">
        <f>IFERROR(VLOOKUP(AF274,vocFTEpy,2,0),0)</f>
        <v>0</v>
      </c>
      <c r="AI274">
        <f t="shared" si="14"/>
        <v>0</v>
      </c>
      <c r="AJ274" s="11" t="e">
        <f t="shared" si="12"/>
        <v>#N/A</v>
      </c>
      <c r="AL274" s="27"/>
    </row>
    <row r="275" spans="33:38" ht="15" customHeight="1">
      <c r="AG275" t="e">
        <f t="shared" si="13"/>
        <v>#N/A</v>
      </c>
      <c r="AH275">
        <f>IFERROR(VLOOKUP(AF275,vocFTEpy,2,0),0)</f>
        <v>0</v>
      </c>
      <c r="AI275">
        <f t="shared" si="14"/>
        <v>0</v>
      </c>
      <c r="AJ275" s="11" t="e">
        <f t="shared" si="12"/>
        <v>#N/A</v>
      </c>
      <c r="AL275" s="27"/>
    </row>
    <row r="276" spans="33:38" ht="15" customHeight="1">
      <c r="AG276" t="e">
        <f t="shared" si="13"/>
        <v>#N/A</v>
      </c>
      <c r="AH276">
        <f>IFERROR(VLOOKUP(AF276,vocFTEpy,2,0),0)</f>
        <v>0</v>
      </c>
      <c r="AI276">
        <f t="shared" si="14"/>
        <v>0</v>
      </c>
      <c r="AJ276" s="11" t="e">
        <f t="shared" si="12"/>
        <v>#N/A</v>
      </c>
      <c r="AL276" s="27"/>
    </row>
    <row r="277" spans="33:38" ht="15" customHeight="1">
      <c r="AG277" t="e">
        <f t="shared" si="13"/>
        <v>#N/A</v>
      </c>
      <c r="AH277">
        <f>IFERROR(VLOOKUP(AF277,vocFTEpy,2,0),0)</f>
        <v>0</v>
      </c>
      <c r="AI277">
        <f t="shared" si="14"/>
        <v>0</v>
      </c>
      <c r="AJ277" s="11" t="e">
        <f t="shared" si="12"/>
        <v>#N/A</v>
      </c>
      <c r="AL277" s="27"/>
    </row>
    <row r="278" spans="33:38" ht="15" customHeight="1">
      <c r="AG278" t="e">
        <f t="shared" si="13"/>
        <v>#N/A</v>
      </c>
      <c r="AH278">
        <f>IFERROR(VLOOKUP(AF278,vocFTEpy,2,0),0)</f>
        <v>0</v>
      </c>
      <c r="AI278">
        <f t="shared" si="14"/>
        <v>0</v>
      </c>
      <c r="AJ278" s="11" t="e">
        <f t="shared" si="12"/>
        <v>#N/A</v>
      </c>
      <c r="AL278" s="27"/>
    </row>
    <row r="279" spans="33:38" ht="15" customHeight="1">
      <c r="AG279" t="e">
        <f t="shared" si="13"/>
        <v>#N/A</v>
      </c>
      <c r="AH279">
        <f>IFERROR(VLOOKUP(AF279,vocFTEpy,2,0),0)</f>
        <v>0</v>
      </c>
      <c r="AI279">
        <f t="shared" si="14"/>
        <v>0</v>
      </c>
      <c r="AJ279" s="11" t="e">
        <f t="shared" si="12"/>
        <v>#N/A</v>
      </c>
      <c r="AL279" s="27"/>
    </row>
    <row r="280" spans="33:38" ht="15" customHeight="1">
      <c r="AG280" t="e">
        <f t="shared" si="13"/>
        <v>#N/A</v>
      </c>
      <c r="AH280">
        <f>IFERROR(VLOOKUP(AF280,vocFTEpy,2,0),0)</f>
        <v>0</v>
      </c>
      <c r="AI280">
        <f t="shared" si="14"/>
        <v>0</v>
      </c>
      <c r="AJ280" s="11" t="e">
        <f t="shared" si="12"/>
        <v>#N/A</v>
      </c>
      <c r="AL280" s="27"/>
    </row>
    <row r="281" spans="33:38" ht="15" customHeight="1">
      <c r="AG281" t="e">
        <f t="shared" si="13"/>
        <v>#N/A</v>
      </c>
      <c r="AH281">
        <f>IFERROR(VLOOKUP(AF281,vocFTEpy,2,0),0)</f>
        <v>0</v>
      </c>
      <c r="AI281">
        <f t="shared" si="14"/>
        <v>0</v>
      </c>
      <c r="AJ281" s="11" t="e">
        <f t="shared" si="12"/>
        <v>#N/A</v>
      </c>
      <c r="AL281" s="27"/>
    </row>
    <row r="282" spans="33:38" ht="15" customHeight="1">
      <c r="AG282" t="e">
        <f t="shared" si="13"/>
        <v>#N/A</v>
      </c>
      <c r="AH282">
        <f>IFERROR(VLOOKUP(AF282,vocFTEpy,2,0),0)</f>
        <v>0</v>
      </c>
      <c r="AI282">
        <f t="shared" si="14"/>
        <v>0</v>
      </c>
      <c r="AJ282" s="11" t="e">
        <f t="shared" si="12"/>
        <v>#N/A</v>
      </c>
      <c r="AL282" s="27"/>
    </row>
    <row r="283" spans="33:38" ht="15" customHeight="1">
      <c r="AG283" t="e">
        <f t="shared" si="13"/>
        <v>#N/A</v>
      </c>
      <c r="AH283">
        <f>IFERROR(VLOOKUP(AF283,vocFTEpy,2,0),0)</f>
        <v>0</v>
      </c>
      <c r="AI283">
        <f t="shared" si="14"/>
        <v>0</v>
      </c>
      <c r="AJ283" s="11" t="e">
        <f t="shared" si="12"/>
        <v>#N/A</v>
      </c>
      <c r="AL283" s="27"/>
    </row>
    <row r="284" spans="33:38" ht="15" customHeight="1">
      <c r="AG284" t="e">
        <f t="shared" si="13"/>
        <v>#N/A</v>
      </c>
      <c r="AH284">
        <f>IFERROR(VLOOKUP(AF284,vocFTEpy,2,0),0)</f>
        <v>0</v>
      </c>
      <c r="AI284">
        <f t="shared" si="14"/>
        <v>0</v>
      </c>
      <c r="AJ284" s="11" t="e">
        <f t="shared" ref="AJ284:AJ347" si="15">SUM(AG284:AI284)</f>
        <v>#N/A</v>
      </c>
      <c r="AL284" s="27"/>
    </row>
    <row r="285" spans="33:38" ht="15" customHeight="1">
      <c r="AG285" t="e">
        <f t="shared" si="13"/>
        <v>#N/A</v>
      </c>
      <c r="AH285">
        <f>IFERROR(VLOOKUP(AF285,vocFTEpy,2,0),0)</f>
        <v>0</v>
      </c>
      <c r="AI285">
        <f t="shared" si="14"/>
        <v>0</v>
      </c>
      <c r="AJ285" s="11" t="e">
        <f t="shared" si="15"/>
        <v>#N/A</v>
      </c>
      <c r="AL285" s="27"/>
    </row>
    <row r="286" spans="33:38" ht="15" customHeight="1">
      <c r="AG286" t="e">
        <f t="shared" si="13"/>
        <v>#N/A</v>
      </c>
      <c r="AH286">
        <f>IFERROR(VLOOKUP(AF286,vocFTEpy,2,0),0)</f>
        <v>0</v>
      </c>
      <c r="AI286">
        <f t="shared" si="14"/>
        <v>0</v>
      </c>
      <c r="AJ286" s="11" t="e">
        <f t="shared" si="15"/>
        <v>#N/A</v>
      </c>
      <c r="AL286" s="27"/>
    </row>
    <row r="287" spans="33:38" ht="15" customHeight="1">
      <c r="AG287" t="e">
        <f t="shared" si="13"/>
        <v>#N/A</v>
      </c>
      <c r="AH287">
        <f>IFERROR(VLOOKUP(AF287,vocFTEpy,2,0),0)</f>
        <v>0</v>
      </c>
      <c r="AI287">
        <f t="shared" si="14"/>
        <v>0</v>
      </c>
      <c r="AJ287" s="11" t="e">
        <f t="shared" si="15"/>
        <v>#N/A</v>
      </c>
      <c r="AL287" s="27"/>
    </row>
    <row r="288" spans="33:38" ht="15" customHeight="1">
      <c r="AG288" t="e">
        <f t="shared" si="13"/>
        <v>#N/A</v>
      </c>
      <c r="AH288">
        <f>IFERROR(VLOOKUP(AF288,vocFTEpy,2,0),0)</f>
        <v>0</v>
      </c>
      <c r="AI288">
        <f t="shared" si="14"/>
        <v>0</v>
      </c>
      <c r="AJ288" s="11" t="e">
        <f t="shared" si="15"/>
        <v>#N/A</v>
      </c>
      <c r="AL288" s="27"/>
    </row>
    <row r="289" spans="33:38" ht="15" customHeight="1">
      <c r="AG289" t="e">
        <f t="shared" si="13"/>
        <v>#N/A</v>
      </c>
      <c r="AH289">
        <f>IFERROR(VLOOKUP(AF289,vocFTEpy,2,0),0)</f>
        <v>0</v>
      </c>
      <c r="AI289">
        <f t="shared" si="14"/>
        <v>0</v>
      </c>
      <c r="AJ289" s="11" t="e">
        <f t="shared" si="15"/>
        <v>#N/A</v>
      </c>
      <c r="AL289" s="27"/>
    </row>
    <row r="290" spans="33:38" ht="15" customHeight="1">
      <c r="AG290" t="e">
        <f t="shared" si="13"/>
        <v>#N/A</v>
      </c>
      <c r="AH290">
        <f>IFERROR(VLOOKUP(AF290,vocFTEpy,2,0),0)</f>
        <v>0</v>
      </c>
      <c r="AI290">
        <f t="shared" si="14"/>
        <v>0</v>
      </c>
      <c r="AJ290" s="11" t="e">
        <f t="shared" si="15"/>
        <v>#N/A</v>
      </c>
      <c r="AL290" s="27"/>
    </row>
    <row r="291" spans="33:38" ht="15" customHeight="1">
      <c r="AG291" t="e">
        <f t="shared" si="13"/>
        <v>#N/A</v>
      </c>
      <c r="AH291">
        <f>IFERROR(VLOOKUP(AF291,vocFTEpy,2,0),0)</f>
        <v>0</v>
      </c>
      <c r="AI291">
        <f t="shared" si="14"/>
        <v>0</v>
      </c>
      <c r="AJ291" s="11" t="e">
        <f t="shared" si="15"/>
        <v>#N/A</v>
      </c>
      <c r="AL291" s="27"/>
    </row>
    <row r="292" spans="33:38" ht="15" customHeight="1">
      <c r="AG292" t="e">
        <f t="shared" si="13"/>
        <v>#N/A</v>
      </c>
      <c r="AH292">
        <f>IFERROR(VLOOKUP(AF292,vocFTEpy,2,0),0)</f>
        <v>0</v>
      </c>
      <c r="AI292">
        <f t="shared" si="14"/>
        <v>0</v>
      </c>
      <c r="AJ292" s="11" t="e">
        <f t="shared" si="15"/>
        <v>#N/A</v>
      </c>
      <c r="AL292" s="27"/>
    </row>
    <row r="293" spans="33:38" ht="15" customHeight="1">
      <c r="AG293" t="e">
        <f t="shared" si="13"/>
        <v>#N/A</v>
      </c>
      <c r="AH293">
        <f>IFERROR(VLOOKUP(AF293,vocFTEpy,2,0),0)</f>
        <v>0</v>
      </c>
      <c r="AI293">
        <f t="shared" si="14"/>
        <v>0</v>
      </c>
      <c r="AJ293" s="11" t="e">
        <f t="shared" si="15"/>
        <v>#N/A</v>
      </c>
      <c r="AL293" s="27"/>
    </row>
    <row r="294" spans="33:38" ht="15" customHeight="1">
      <c r="AG294" t="e">
        <f t="shared" si="13"/>
        <v>#N/A</v>
      </c>
      <c r="AH294">
        <f>IFERROR(VLOOKUP(AF294,vocFTEpy,2,0),0)</f>
        <v>0</v>
      </c>
      <c r="AI294">
        <f t="shared" si="14"/>
        <v>0</v>
      </c>
      <c r="AJ294" s="11" t="e">
        <f t="shared" si="15"/>
        <v>#N/A</v>
      </c>
      <c r="AL294" s="27"/>
    </row>
    <row r="295" spans="33:38" ht="15" customHeight="1">
      <c r="AG295" t="e">
        <f t="shared" si="13"/>
        <v>#N/A</v>
      </c>
      <c r="AH295">
        <f>IFERROR(VLOOKUP(AF295,vocFTEpy,2,0),0)</f>
        <v>0</v>
      </c>
      <c r="AI295">
        <f t="shared" si="14"/>
        <v>0</v>
      </c>
      <c r="AJ295" s="11" t="e">
        <f t="shared" si="15"/>
        <v>#N/A</v>
      </c>
      <c r="AL295" s="27"/>
    </row>
    <row r="296" spans="33:38" ht="15" customHeight="1">
      <c r="AG296" t="e">
        <f t="shared" si="13"/>
        <v>#N/A</v>
      </c>
      <c r="AH296">
        <f>IFERROR(VLOOKUP(AF296,vocFTEpy,2,0),0)</f>
        <v>0</v>
      </c>
      <c r="AI296">
        <f t="shared" si="14"/>
        <v>0</v>
      </c>
      <c r="AJ296" s="11" t="e">
        <f t="shared" si="15"/>
        <v>#N/A</v>
      </c>
      <c r="AL296" s="27"/>
    </row>
    <row r="297" spans="33:38" ht="15" customHeight="1">
      <c r="AG297" t="e">
        <f t="shared" si="13"/>
        <v>#N/A</v>
      </c>
      <c r="AH297">
        <f>IFERROR(VLOOKUP(AF297,vocFTEpy,2,0),0)</f>
        <v>0</v>
      </c>
      <c r="AI297">
        <f t="shared" si="14"/>
        <v>0</v>
      </c>
      <c r="AJ297" s="11" t="e">
        <f t="shared" si="15"/>
        <v>#N/A</v>
      </c>
      <c r="AL297" s="27"/>
    </row>
    <row r="298" spans="33:38" ht="15" customHeight="1">
      <c r="AG298" t="e">
        <f t="shared" ref="AG298:AG361" si="16">VLOOKUP(AF298,$AM$5:$AN$367,2,0)</f>
        <v>#N/A</v>
      </c>
      <c r="AH298">
        <f>IFERROR(VLOOKUP(AF298,vocFTEpy,2,0),0)</f>
        <v>0</v>
      </c>
      <c r="AI298">
        <f t="shared" ref="AI298:AI361" si="17">IFERROR(VLOOKUP(AF298,$BE$7:$BG$108,3,0),0)</f>
        <v>0</v>
      </c>
      <c r="AJ298" s="11" t="e">
        <f t="shared" si="15"/>
        <v>#N/A</v>
      </c>
      <c r="AL298" s="27"/>
    </row>
    <row r="299" spans="33:38" ht="15" customHeight="1">
      <c r="AG299" t="e">
        <f t="shared" si="16"/>
        <v>#N/A</v>
      </c>
      <c r="AH299">
        <f>IFERROR(VLOOKUP(AF299,vocFTEpy,2,0),0)</f>
        <v>0</v>
      </c>
      <c r="AI299">
        <f t="shared" si="17"/>
        <v>0</v>
      </c>
      <c r="AJ299" s="11" t="e">
        <f t="shared" si="15"/>
        <v>#N/A</v>
      </c>
      <c r="AL299" s="27"/>
    </row>
    <row r="300" spans="33:38" ht="15" customHeight="1">
      <c r="AG300" t="e">
        <f t="shared" si="16"/>
        <v>#N/A</v>
      </c>
      <c r="AH300">
        <f>IFERROR(VLOOKUP(AF300,vocFTEpy,2,0),0)</f>
        <v>0</v>
      </c>
      <c r="AI300">
        <f t="shared" si="17"/>
        <v>0</v>
      </c>
      <c r="AJ300" s="11" t="e">
        <f t="shared" si="15"/>
        <v>#N/A</v>
      </c>
      <c r="AL300" s="27"/>
    </row>
    <row r="301" spans="33:38" ht="15" customHeight="1">
      <c r="AG301" t="e">
        <f t="shared" si="16"/>
        <v>#N/A</v>
      </c>
      <c r="AH301">
        <f>IFERROR(VLOOKUP(AF301,vocFTEpy,2,0),0)</f>
        <v>0</v>
      </c>
      <c r="AI301">
        <f t="shared" si="17"/>
        <v>0</v>
      </c>
      <c r="AJ301" s="11" t="e">
        <f t="shared" si="15"/>
        <v>#N/A</v>
      </c>
      <c r="AL301" s="27"/>
    </row>
    <row r="302" spans="33:38" ht="15" customHeight="1">
      <c r="AG302" t="e">
        <f t="shared" si="16"/>
        <v>#N/A</v>
      </c>
      <c r="AH302">
        <f>IFERROR(VLOOKUP(AF302,vocFTEpy,2,0),0)</f>
        <v>0</v>
      </c>
      <c r="AI302">
        <f t="shared" si="17"/>
        <v>0</v>
      </c>
      <c r="AJ302" s="11" t="e">
        <f t="shared" si="15"/>
        <v>#N/A</v>
      </c>
      <c r="AL302" s="27"/>
    </row>
    <row r="303" spans="33:38" ht="15" customHeight="1">
      <c r="AG303" t="e">
        <f t="shared" si="16"/>
        <v>#N/A</v>
      </c>
      <c r="AH303">
        <f>IFERROR(VLOOKUP(AF303,vocFTEpy,2,0),0)</f>
        <v>0</v>
      </c>
      <c r="AI303">
        <f t="shared" si="17"/>
        <v>0</v>
      </c>
      <c r="AJ303" s="11" t="e">
        <f t="shared" si="15"/>
        <v>#N/A</v>
      </c>
      <c r="AL303" s="27"/>
    </row>
    <row r="304" spans="33:38" ht="15" customHeight="1">
      <c r="AG304" t="e">
        <f t="shared" si="16"/>
        <v>#N/A</v>
      </c>
      <c r="AH304">
        <f>IFERROR(VLOOKUP(AF304,vocFTEpy,2,0),0)</f>
        <v>0</v>
      </c>
      <c r="AI304">
        <f t="shared" si="17"/>
        <v>0</v>
      </c>
      <c r="AJ304" s="11" t="e">
        <f t="shared" si="15"/>
        <v>#N/A</v>
      </c>
      <c r="AL304" s="27"/>
    </row>
    <row r="305" spans="33:38" ht="15" customHeight="1">
      <c r="AG305" t="e">
        <f t="shared" si="16"/>
        <v>#N/A</v>
      </c>
      <c r="AH305">
        <f>IFERROR(VLOOKUP(AF305,vocFTEpy,2,0),0)</f>
        <v>0</v>
      </c>
      <c r="AI305">
        <f t="shared" si="17"/>
        <v>0</v>
      </c>
      <c r="AJ305" s="11" t="e">
        <f t="shared" si="15"/>
        <v>#N/A</v>
      </c>
      <c r="AL305" s="27"/>
    </row>
    <row r="306" spans="33:38" ht="15" customHeight="1">
      <c r="AG306" t="e">
        <f t="shared" si="16"/>
        <v>#N/A</v>
      </c>
      <c r="AH306">
        <f>IFERROR(VLOOKUP(AF306,vocFTEpy,2,0),0)</f>
        <v>0</v>
      </c>
      <c r="AI306">
        <f t="shared" si="17"/>
        <v>0</v>
      </c>
      <c r="AJ306" s="11" t="e">
        <f t="shared" si="15"/>
        <v>#N/A</v>
      </c>
      <c r="AL306" s="27"/>
    </row>
    <row r="307" spans="33:38" ht="15" customHeight="1">
      <c r="AG307" t="e">
        <f t="shared" si="16"/>
        <v>#N/A</v>
      </c>
      <c r="AH307">
        <f>IFERROR(VLOOKUP(AF307,vocFTEpy,2,0),0)</f>
        <v>0</v>
      </c>
      <c r="AI307">
        <f t="shared" si="17"/>
        <v>0</v>
      </c>
      <c r="AJ307" s="11" t="e">
        <f t="shared" si="15"/>
        <v>#N/A</v>
      </c>
      <c r="AL307" s="27"/>
    </row>
    <row r="308" spans="33:38" ht="15" customHeight="1">
      <c r="AG308" t="e">
        <f t="shared" si="16"/>
        <v>#N/A</v>
      </c>
      <c r="AH308">
        <f>IFERROR(VLOOKUP(AF308,vocFTEpy,2,0),0)</f>
        <v>0</v>
      </c>
      <c r="AI308">
        <f t="shared" si="17"/>
        <v>0</v>
      </c>
      <c r="AJ308" s="11" t="e">
        <f t="shared" si="15"/>
        <v>#N/A</v>
      </c>
      <c r="AL308" s="27"/>
    </row>
    <row r="309" spans="33:38" ht="15" customHeight="1">
      <c r="AG309" t="e">
        <f t="shared" si="16"/>
        <v>#N/A</v>
      </c>
      <c r="AH309">
        <f>IFERROR(VLOOKUP(AF309,vocFTEpy,2,0),0)</f>
        <v>0</v>
      </c>
      <c r="AI309">
        <f t="shared" si="17"/>
        <v>0</v>
      </c>
      <c r="AJ309" s="11" t="e">
        <f t="shared" si="15"/>
        <v>#N/A</v>
      </c>
      <c r="AL309" s="27"/>
    </row>
    <row r="310" spans="33:38" ht="15" customHeight="1">
      <c r="AG310" t="e">
        <f t="shared" si="16"/>
        <v>#N/A</v>
      </c>
      <c r="AH310">
        <f>IFERROR(VLOOKUP(AF310,vocFTEpy,2,0),0)</f>
        <v>0</v>
      </c>
      <c r="AI310">
        <f t="shared" si="17"/>
        <v>0</v>
      </c>
      <c r="AJ310" s="11" t="e">
        <f t="shared" si="15"/>
        <v>#N/A</v>
      </c>
      <c r="AL310" s="27"/>
    </row>
    <row r="311" spans="33:38" ht="15" customHeight="1">
      <c r="AG311" t="e">
        <f t="shared" si="16"/>
        <v>#N/A</v>
      </c>
      <c r="AH311">
        <f>IFERROR(VLOOKUP(AF311,vocFTEpy,2,0),0)</f>
        <v>0</v>
      </c>
      <c r="AI311">
        <f t="shared" si="17"/>
        <v>0</v>
      </c>
      <c r="AJ311" s="11" t="e">
        <f t="shared" si="15"/>
        <v>#N/A</v>
      </c>
      <c r="AL311" s="27"/>
    </row>
    <row r="312" spans="33:38" ht="15" customHeight="1">
      <c r="AG312" t="e">
        <f t="shared" si="16"/>
        <v>#N/A</v>
      </c>
      <c r="AH312">
        <f>IFERROR(VLOOKUP(AF312,vocFTEpy,2,0),0)</f>
        <v>0</v>
      </c>
      <c r="AI312">
        <f t="shared" si="17"/>
        <v>0</v>
      </c>
      <c r="AJ312" s="11" t="e">
        <f t="shared" si="15"/>
        <v>#N/A</v>
      </c>
      <c r="AL312" s="27"/>
    </row>
    <row r="313" spans="33:38" ht="15" customHeight="1">
      <c r="AG313" t="e">
        <f t="shared" si="16"/>
        <v>#N/A</v>
      </c>
      <c r="AH313">
        <f>IFERROR(VLOOKUP(AF313,vocFTEpy,2,0),0)</f>
        <v>0</v>
      </c>
      <c r="AI313">
        <f t="shared" si="17"/>
        <v>0</v>
      </c>
      <c r="AJ313" s="11" t="e">
        <f t="shared" si="15"/>
        <v>#N/A</v>
      </c>
      <c r="AL313" s="27"/>
    </row>
    <row r="314" spans="33:38" ht="15" customHeight="1">
      <c r="AG314" t="e">
        <f t="shared" si="16"/>
        <v>#N/A</v>
      </c>
      <c r="AH314">
        <f>IFERROR(VLOOKUP(AF314,vocFTEpy,2,0),0)</f>
        <v>0</v>
      </c>
      <c r="AI314">
        <f t="shared" si="17"/>
        <v>0</v>
      </c>
      <c r="AJ314" s="11" t="e">
        <f t="shared" si="15"/>
        <v>#N/A</v>
      </c>
      <c r="AL314" s="27"/>
    </row>
    <row r="315" spans="33:38" ht="15" customHeight="1">
      <c r="AG315" t="e">
        <f t="shared" si="16"/>
        <v>#N/A</v>
      </c>
      <c r="AH315">
        <f>IFERROR(VLOOKUP(AF315,vocFTEpy,2,0),0)</f>
        <v>0</v>
      </c>
      <c r="AI315">
        <f t="shared" si="17"/>
        <v>0</v>
      </c>
      <c r="AJ315" s="11" t="e">
        <f t="shared" si="15"/>
        <v>#N/A</v>
      </c>
      <c r="AL315" s="27"/>
    </row>
    <row r="316" spans="33:38" ht="15" customHeight="1">
      <c r="AG316" t="e">
        <f t="shared" si="16"/>
        <v>#N/A</v>
      </c>
      <c r="AH316">
        <f>IFERROR(VLOOKUP(AF316,vocFTEpy,2,0),0)</f>
        <v>0</v>
      </c>
      <c r="AI316">
        <f t="shared" si="17"/>
        <v>0</v>
      </c>
      <c r="AJ316" s="11" t="e">
        <f t="shared" si="15"/>
        <v>#N/A</v>
      </c>
      <c r="AL316" s="27"/>
    </row>
    <row r="317" spans="33:38" ht="15" customHeight="1">
      <c r="AG317" t="e">
        <f t="shared" si="16"/>
        <v>#N/A</v>
      </c>
      <c r="AH317">
        <f>IFERROR(VLOOKUP(AF317,vocFTEpy,2,0),0)</f>
        <v>0</v>
      </c>
      <c r="AI317">
        <f t="shared" si="17"/>
        <v>0</v>
      </c>
      <c r="AJ317" s="11" t="e">
        <f t="shared" si="15"/>
        <v>#N/A</v>
      </c>
      <c r="AL317" s="27"/>
    </row>
    <row r="318" spans="33:38" ht="15" customHeight="1">
      <c r="AG318" t="e">
        <f t="shared" si="16"/>
        <v>#N/A</v>
      </c>
      <c r="AH318">
        <f>IFERROR(VLOOKUP(AF318,vocFTEpy,2,0),0)</f>
        <v>0</v>
      </c>
      <c r="AI318">
        <f t="shared" si="17"/>
        <v>0</v>
      </c>
      <c r="AJ318" s="11" t="e">
        <f t="shared" si="15"/>
        <v>#N/A</v>
      </c>
      <c r="AL318" s="27"/>
    </row>
    <row r="319" spans="33:38" ht="15" customHeight="1">
      <c r="AG319" t="e">
        <f t="shared" si="16"/>
        <v>#N/A</v>
      </c>
      <c r="AH319">
        <f>IFERROR(VLOOKUP(AF319,vocFTEpy,2,0),0)</f>
        <v>0</v>
      </c>
      <c r="AI319">
        <f t="shared" si="17"/>
        <v>0</v>
      </c>
      <c r="AJ319" s="11" t="e">
        <f t="shared" si="15"/>
        <v>#N/A</v>
      </c>
      <c r="AL319" s="27"/>
    </row>
    <row r="320" spans="33:38" ht="15" customHeight="1">
      <c r="AG320" t="e">
        <f t="shared" si="16"/>
        <v>#N/A</v>
      </c>
      <c r="AH320">
        <f>IFERROR(VLOOKUP(AF320,vocFTEpy,2,0),0)</f>
        <v>0</v>
      </c>
      <c r="AI320">
        <f t="shared" si="17"/>
        <v>0</v>
      </c>
      <c r="AJ320" s="11" t="e">
        <f t="shared" si="15"/>
        <v>#N/A</v>
      </c>
      <c r="AL320" s="27"/>
    </row>
    <row r="321" spans="33:38" ht="15" customHeight="1">
      <c r="AG321" t="e">
        <f t="shared" si="16"/>
        <v>#N/A</v>
      </c>
      <c r="AH321">
        <f>IFERROR(VLOOKUP(AF321,vocFTEpy,2,0),0)</f>
        <v>0</v>
      </c>
      <c r="AI321">
        <f t="shared" si="17"/>
        <v>0</v>
      </c>
      <c r="AJ321" s="11" t="e">
        <f t="shared" si="15"/>
        <v>#N/A</v>
      </c>
      <c r="AL321" s="27"/>
    </row>
    <row r="322" spans="33:38" ht="15" customHeight="1">
      <c r="AG322" t="e">
        <f t="shared" si="16"/>
        <v>#N/A</v>
      </c>
      <c r="AH322">
        <f>IFERROR(VLOOKUP(AF322,vocFTEpy,2,0),0)</f>
        <v>0</v>
      </c>
      <c r="AI322">
        <f t="shared" si="17"/>
        <v>0</v>
      </c>
      <c r="AJ322" s="11" t="e">
        <f t="shared" si="15"/>
        <v>#N/A</v>
      </c>
      <c r="AL322" s="27"/>
    </row>
    <row r="323" spans="33:38" ht="15" customHeight="1">
      <c r="AG323" t="e">
        <f t="shared" si="16"/>
        <v>#N/A</v>
      </c>
      <c r="AH323">
        <f>IFERROR(VLOOKUP(AF323,vocFTEpy,2,0),0)</f>
        <v>0</v>
      </c>
      <c r="AI323">
        <f t="shared" si="17"/>
        <v>0</v>
      </c>
      <c r="AJ323" s="11" t="e">
        <f t="shared" si="15"/>
        <v>#N/A</v>
      </c>
      <c r="AL323" s="27"/>
    </row>
    <row r="324" spans="33:38" ht="15" customHeight="1">
      <c r="AG324" t="e">
        <f t="shared" si="16"/>
        <v>#N/A</v>
      </c>
      <c r="AH324">
        <f>IFERROR(VLOOKUP(AF324,vocFTEpy,2,0),0)</f>
        <v>0</v>
      </c>
      <c r="AI324">
        <f t="shared" si="17"/>
        <v>0</v>
      </c>
      <c r="AJ324" s="11" t="e">
        <f t="shared" si="15"/>
        <v>#N/A</v>
      </c>
      <c r="AL324" s="27"/>
    </row>
    <row r="325" spans="33:38" ht="15" customHeight="1">
      <c r="AG325" t="e">
        <f t="shared" si="16"/>
        <v>#N/A</v>
      </c>
      <c r="AH325">
        <f>IFERROR(VLOOKUP(AF325,vocFTEpy,2,0),0)</f>
        <v>0</v>
      </c>
      <c r="AI325">
        <f t="shared" si="17"/>
        <v>0</v>
      </c>
      <c r="AJ325" s="11" t="e">
        <f t="shared" si="15"/>
        <v>#N/A</v>
      </c>
      <c r="AL325" s="27"/>
    </row>
    <row r="326" spans="33:38" ht="15" customHeight="1">
      <c r="AG326" t="e">
        <f t="shared" si="16"/>
        <v>#N/A</v>
      </c>
      <c r="AH326">
        <f>IFERROR(VLOOKUP(AF326,vocFTEpy,2,0),0)</f>
        <v>0</v>
      </c>
      <c r="AI326">
        <f t="shared" si="17"/>
        <v>0</v>
      </c>
      <c r="AJ326" s="11" t="e">
        <f t="shared" si="15"/>
        <v>#N/A</v>
      </c>
      <c r="AL326" s="27"/>
    </row>
    <row r="327" spans="33:38" ht="15" customHeight="1">
      <c r="AG327" t="e">
        <f t="shared" si="16"/>
        <v>#N/A</v>
      </c>
      <c r="AH327">
        <f>IFERROR(VLOOKUP(AF327,vocFTEpy,2,0),0)</f>
        <v>0</v>
      </c>
      <c r="AI327">
        <f t="shared" si="17"/>
        <v>0</v>
      </c>
      <c r="AJ327" s="11" t="e">
        <f t="shared" si="15"/>
        <v>#N/A</v>
      </c>
      <c r="AL327" s="27"/>
    </row>
    <row r="328" spans="33:38" ht="15" customHeight="1">
      <c r="AG328" t="e">
        <f t="shared" si="16"/>
        <v>#N/A</v>
      </c>
      <c r="AH328">
        <f>IFERROR(VLOOKUP(AF328,vocFTEpy,2,0),0)</f>
        <v>0</v>
      </c>
      <c r="AI328">
        <f t="shared" si="17"/>
        <v>0</v>
      </c>
      <c r="AJ328" s="11" t="e">
        <f t="shared" si="15"/>
        <v>#N/A</v>
      </c>
      <c r="AL328" s="27"/>
    </row>
    <row r="329" spans="33:38" ht="15" customHeight="1">
      <c r="AG329" t="e">
        <f t="shared" si="16"/>
        <v>#N/A</v>
      </c>
      <c r="AH329">
        <f>IFERROR(VLOOKUP(AF329,vocFTEpy,2,0),0)</f>
        <v>0</v>
      </c>
      <c r="AI329">
        <f t="shared" si="17"/>
        <v>0</v>
      </c>
      <c r="AJ329" s="11" t="e">
        <f t="shared" si="15"/>
        <v>#N/A</v>
      </c>
      <c r="AL329" s="27"/>
    </row>
    <row r="330" spans="33:38" ht="15" customHeight="1">
      <c r="AG330" t="e">
        <f t="shared" si="16"/>
        <v>#N/A</v>
      </c>
      <c r="AH330">
        <f>IFERROR(VLOOKUP(AF330,vocFTEpy,2,0),0)</f>
        <v>0</v>
      </c>
      <c r="AI330">
        <f t="shared" si="17"/>
        <v>0</v>
      </c>
      <c r="AJ330" s="11" t="e">
        <f t="shared" si="15"/>
        <v>#N/A</v>
      </c>
      <c r="AL330" s="27"/>
    </row>
    <row r="331" spans="33:38" ht="15" customHeight="1">
      <c r="AG331" t="e">
        <f t="shared" si="16"/>
        <v>#N/A</v>
      </c>
      <c r="AH331">
        <f>IFERROR(VLOOKUP(AF331,vocFTEpy,2,0),0)</f>
        <v>0</v>
      </c>
      <c r="AI331">
        <f t="shared" si="17"/>
        <v>0</v>
      </c>
      <c r="AJ331" s="11" t="e">
        <f t="shared" si="15"/>
        <v>#N/A</v>
      </c>
      <c r="AL331" s="27"/>
    </row>
    <row r="332" spans="33:38" ht="15" customHeight="1">
      <c r="AG332" t="e">
        <f t="shared" si="16"/>
        <v>#N/A</v>
      </c>
      <c r="AH332">
        <f>IFERROR(VLOOKUP(AF332,vocFTEpy,2,0),0)</f>
        <v>0</v>
      </c>
      <c r="AI332">
        <f t="shared" si="17"/>
        <v>0</v>
      </c>
      <c r="AJ332" s="11" t="e">
        <f t="shared" si="15"/>
        <v>#N/A</v>
      </c>
      <c r="AL332" s="27"/>
    </row>
    <row r="333" spans="33:38" ht="15" customHeight="1">
      <c r="AG333" t="e">
        <f t="shared" si="16"/>
        <v>#N/A</v>
      </c>
      <c r="AH333">
        <f>IFERROR(VLOOKUP(AF333,vocFTEpy,2,0),0)</f>
        <v>0</v>
      </c>
      <c r="AI333">
        <f t="shared" si="17"/>
        <v>0</v>
      </c>
      <c r="AJ333" s="11" t="e">
        <f t="shared" si="15"/>
        <v>#N/A</v>
      </c>
      <c r="AL333" s="27"/>
    </row>
    <row r="334" spans="33:38" ht="15" customHeight="1">
      <c r="AG334" t="e">
        <f t="shared" si="16"/>
        <v>#N/A</v>
      </c>
      <c r="AH334">
        <f>IFERROR(VLOOKUP(AF334,vocFTEpy,2,0),0)</f>
        <v>0</v>
      </c>
      <c r="AI334">
        <f t="shared" si="17"/>
        <v>0</v>
      </c>
      <c r="AJ334" s="11" t="e">
        <f t="shared" si="15"/>
        <v>#N/A</v>
      </c>
      <c r="AL334" s="27"/>
    </row>
    <row r="335" spans="33:38" ht="15" customHeight="1">
      <c r="AG335" t="e">
        <f t="shared" si="16"/>
        <v>#N/A</v>
      </c>
      <c r="AH335">
        <f>IFERROR(VLOOKUP(AF335,vocFTEpy,2,0),0)</f>
        <v>0</v>
      </c>
      <c r="AI335">
        <f t="shared" si="17"/>
        <v>0</v>
      </c>
      <c r="AJ335" s="11" t="e">
        <f t="shared" si="15"/>
        <v>#N/A</v>
      </c>
      <c r="AL335" s="27"/>
    </row>
    <row r="336" spans="33:38" ht="15" customHeight="1">
      <c r="AG336" t="e">
        <f t="shared" si="16"/>
        <v>#N/A</v>
      </c>
      <c r="AH336">
        <f>IFERROR(VLOOKUP(AF336,vocFTEpy,2,0),0)</f>
        <v>0</v>
      </c>
      <c r="AI336">
        <f t="shared" si="17"/>
        <v>0</v>
      </c>
      <c r="AJ336" s="11" t="e">
        <f t="shared" si="15"/>
        <v>#N/A</v>
      </c>
      <c r="AL336" s="27"/>
    </row>
    <row r="337" spans="33:38" ht="15" customHeight="1">
      <c r="AG337" t="e">
        <f t="shared" si="16"/>
        <v>#N/A</v>
      </c>
      <c r="AH337">
        <f>IFERROR(VLOOKUP(AF337,vocFTEpy,2,0),0)</f>
        <v>0</v>
      </c>
      <c r="AI337">
        <f t="shared" si="17"/>
        <v>0</v>
      </c>
      <c r="AJ337" s="11" t="e">
        <f t="shared" si="15"/>
        <v>#N/A</v>
      </c>
      <c r="AL337" s="27"/>
    </row>
    <row r="338" spans="33:38" ht="15" customHeight="1">
      <c r="AG338" t="e">
        <f t="shared" si="16"/>
        <v>#N/A</v>
      </c>
      <c r="AH338">
        <f>IFERROR(VLOOKUP(AF338,vocFTEpy,2,0),0)</f>
        <v>0</v>
      </c>
      <c r="AI338">
        <f t="shared" si="17"/>
        <v>0</v>
      </c>
      <c r="AJ338" s="11" t="e">
        <f t="shared" si="15"/>
        <v>#N/A</v>
      </c>
      <c r="AL338" s="27"/>
    </row>
    <row r="339" spans="33:38" ht="15" customHeight="1">
      <c r="AG339" t="e">
        <f t="shared" si="16"/>
        <v>#N/A</v>
      </c>
      <c r="AH339">
        <f>IFERROR(VLOOKUP(AF339,vocFTEpy,2,0),0)</f>
        <v>0</v>
      </c>
      <c r="AI339">
        <f t="shared" si="17"/>
        <v>0</v>
      </c>
      <c r="AJ339" s="11" t="e">
        <f t="shared" si="15"/>
        <v>#N/A</v>
      </c>
      <c r="AL339" s="27"/>
    </row>
    <row r="340" spans="33:38" ht="15" customHeight="1">
      <c r="AG340" t="e">
        <f t="shared" si="16"/>
        <v>#N/A</v>
      </c>
      <c r="AH340">
        <f>IFERROR(VLOOKUP(AF340,vocFTEpy,2,0),0)</f>
        <v>0</v>
      </c>
      <c r="AI340">
        <f t="shared" si="17"/>
        <v>0</v>
      </c>
      <c r="AJ340" s="11" t="e">
        <f t="shared" si="15"/>
        <v>#N/A</v>
      </c>
      <c r="AL340" s="27"/>
    </row>
    <row r="341" spans="33:38" ht="15" customHeight="1">
      <c r="AG341" t="e">
        <f t="shared" si="16"/>
        <v>#N/A</v>
      </c>
      <c r="AH341">
        <f>IFERROR(VLOOKUP(AF341,vocFTEpy,2,0),0)</f>
        <v>0</v>
      </c>
      <c r="AI341">
        <f t="shared" si="17"/>
        <v>0</v>
      </c>
      <c r="AJ341" s="11" t="e">
        <f t="shared" si="15"/>
        <v>#N/A</v>
      </c>
      <c r="AL341" s="27"/>
    </row>
    <row r="342" spans="33:38" ht="15" customHeight="1">
      <c r="AG342" t="e">
        <f t="shared" si="16"/>
        <v>#N/A</v>
      </c>
      <c r="AH342">
        <f>IFERROR(VLOOKUP(AF342,vocFTEpy,2,0),0)</f>
        <v>0</v>
      </c>
      <c r="AI342">
        <f t="shared" si="17"/>
        <v>0</v>
      </c>
      <c r="AJ342" s="11" t="e">
        <f t="shared" si="15"/>
        <v>#N/A</v>
      </c>
      <c r="AL342" s="27"/>
    </row>
    <row r="343" spans="33:38" ht="15" customHeight="1">
      <c r="AG343" t="e">
        <f t="shared" si="16"/>
        <v>#N/A</v>
      </c>
      <c r="AH343">
        <f>IFERROR(VLOOKUP(AF343,vocFTEpy,2,0),0)</f>
        <v>0</v>
      </c>
      <c r="AI343">
        <f t="shared" si="17"/>
        <v>0</v>
      </c>
      <c r="AJ343" s="11" t="e">
        <f t="shared" si="15"/>
        <v>#N/A</v>
      </c>
      <c r="AL343" s="27"/>
    </row>
    <row r="344" spans="33:38" ht="15" customHeight="1">
      <c r="AG344" t="e">
        <f t="shared" si="16"/>
        <v>#N/A</v>
      </c>
      <c r="AH344">
        <f>IFERROR(VLOOKUP(AF344,vocFTEpy,2,0),0)</f>
        <v>0</v>
      </c>
      <c r="AI344">
        <f t="shared" si="17"/>
        <v>0</v>
      </c>
      <c r="AJ344" s="11" t="e">
        <f t="shared" si="15"/>
        <v>#N/A</v>
      </c>
      <c r="AL344" s="27"/>
    </row>
    <row r="345" spans="33:38" ht="15" customHeight="1">
      <c r="AG345" t="e">
        <f t="shared" si="16"/>
        <v>#N/A</v>
      </c>
      <c r="AH345">
        <f>IFERROR(VLOOKUP(AF345,vocFTEpy,2,0),0)</f>
        <v>0</v>
      </c>
      <c r="AI345">
        <f t="shared" si="17"/>
        <v>0</v>
      </c>
      <c r="AJ345" s="11" t="e">
        <f t="shared" si="15"/>
        <v>#N/A</v>
      </c>
      <c r="AL345" s="27"/>
    </row>
    <row r="346" spans="33:38" ht="15" customHeight="1">
      <c r="AG346" t="e">
        <f t="shared" si="16"/>
        <v>#N/A</v>
      </c>
      <c r="AH346">
        <f>IFERROR(VLOOKUP(AF346,vocFTEpy,2,0),0)</f>
        <v>0</v>
      </c>
      <c r="AI346">
        <f t="shared" si="17"/>
        <v>0</v>
      </c>
      <c r="AJ346" s="11" t="e">
        <f t="shared" si="15"/>
        <v>#N/A</v>
      </c>
      <c r="AL346" s="27"/>
    </row>
    <row r="347" spans="33:38" ht="15" customHeight="1">
      <c r="AG347" t="e">
        <f t="shared" si="16"/>
        <v>#N/A</v>
      </c>
      <c r="AH347">
        <f>IFERROR(VLOOKUP(AF347,vocFTEpy,2,0),0)</f>
        <v>0</v>
      </c>
      <c r="AI347">
        <f t="shared" si="17"/>
        <v>0</v>
      </c>
      <c r="AJ347" s="11" t="e">
        <f t="shared" si="15"/>
        <v>#N/A</v>
      </c>
      <c r="AL347" s="27"/>
    </row>
    <row r="348" spans="33:38" ht="15" customHeight="1">
      <c r="AG348" t="e">
        <f t="shared" si="16"/>
        <v>#N/A</v>
      </c>
      <c r="AH348">
        <f>IFERROR(VLOOKUP(AF348,vocFTEpy,2,0),0)</f>
        <v>0</v>
      </c>
      <c r="AI348">
        <f t="shared" si="17"/>
        <v>0</v>
      </c>
      <c r="AJ348" s="11" t="e">
        <f t="shared" ref="AJ348:AJ369" si="18">SUM(AG348:AI348)</f>
        <v>#N/A</v>
      </c>
      <c r="AL348" s="27"/>
    </row>
    <row r="349" spans="33:38" ht="15" customHeight="1">
      <c r="AG349" t="e">
        <f t="shared" si="16"/>
        <v>#N/A</v>
      </c>
      <c r="AH349">
        <f>IFERROR(VLOOKUP(AF349,vocFTEpy,2,0),0)</f>
        <v>0</v>
      </c>
      <c r="AI349">
        <f t="shared" si="17"/>
        <v>0</v>
      </c>
      <c r="AJ349" s="11" t="e">
        <f t="shared" si="18"/>
        <v>#N/A</v>
      </c>
      <c r="AL349" s="27"/>
    </row>
    <row r="350" spans="33:38" ht="15" customHeight="1">
      <c r="AG350" t="e">
        <f t="shared" si="16"/>
        <v>#N/A</v>
      </c>
      <c r="AH350">
        <f>IFERROR(VLOOKUP(AF350,vocFTEpy,2,0),0)</f>
        <v>0</v>
      </c>
      <c r="AI350">
        <f t="shared" si="17"/>
        <v>0</v>
      </c>
      <c r="AJ350" s="11" t="e">
        <f t="shared" si="18"/>
        <v>#N/A</v>
      </c>
      <c r="AL350" s="27"/>
    </row>
    <row r="351" spans="33:38" ht="15" customHeight="1">
      <c r="AG351" t="e">
        <f t="shared" si="16"/>
        <v>#N/A</v>
      </c>
      <c r="AH351">
        <f>IFERROR(VLOOKUP(AF351,vocFTEpy,2,0),0)</f>
        <v>0</v>
      </c>
      <c r="AI351">
        <f t="shared" si="17"/>
        <v>0</v>
      </c>
      <c r="AJ351" s="11" t="e">
        <f t="shared" si="18"/>
        <v>#N/A</v>
      </c>
      <c r="AL351" s="27"/>
    </row>
    <row r="352" spans="33:38" ht="15" customHeight="1">
      <c r="AG352" t="e">
        <f t="shared" si="16"/>
        <v>#N/A</v>
      </c>
      <c r="AH352">
        <f>IFERROR(VLOOKUP(AF352,vocFTEpy,2,0),0)</f>
        <v>0</v>
      </c>
      <c r="AI352">
        <f t="shared" si="17"/>
        <v>0</v>
      </c>
      <c r="AJ352" s="11" t="e">
        <f t="shared" si="18"/>
        <v>#N/A</v>
      </c>
      <c r="AL352" s="27"/>
    </row>
    <row r="353" spans="33:38" ht="15" customHeight="1">
      <c r="AG353" t="e">
        <f t="shared" si="16"/>
        <v>#N/A</v>
      </c>
      <c r="AH353">
        <f>IFERROR(VLOOKUP(AF353,vocFTEpy,2,0),0)</f>
        <v>0</v>
      </c>
      <c r="AI353">
        <f t="shared" si="17"/>
        <v>0</v>
      </c>
      <c r="AJ353" s="11" t="e">
        <f t="shared" si="18"/>
        <v>#N/A</v>
      </c>
      <c r="AL353" s="27"/>
    </row>
    <row r="354" spans="33:38" ht="15" customHeight="1">
      <c r="AG354" t="e">
        <f t="shared" si="16"/>
        <v>#N/A</v>
      </c>
      <c r="AH354">
        <f>IFERROR(VLOOKUP(AF354,vocFTEpy,2,0),0)</f>
        <v>0</v>
      </c>
      <c r="AI354">
        <f t="shared" si="17"/>
        <v>0</v>
      </c>
      <c r="AJ354" s="11" t="e">
        <f t="shared" si="18"/>
        <v>#N/A</v>
      </c>
      <c r="AL354" s="27"/>
    </row>
    <row r="355" spans="33:38" ht="15" customHeight="1">
      <c r="AG355" t="e">
        <f t="shared" si="16"/>
        <v>#N/A</v>
      </c>
      <c r="AH355">
        <f>IFERROR(VLOOKUP(AF355,vocFTEpy,2,0),0)</f>
        <v>0</v>
      </c>
      <c r="AI355">
        <f t="shared" si="17"/>
        <v>0</v>
      </c>
      <c r="AJ355" s="11" t="e">
        <f t="shared" si="18"/>
        <v>#N/A</v>
      </c>
      <c r="AL355" s="27"/>
    </row>
    <row r="356" spans="33:38" ht="15" customHeight="1">
      <c r="AG356" t="e">
        <f t="shared" si="16"/>
        <v>#N/A</v>
      </c>
      <c r="AH356">
        <f>IFERROR(VLOOKUP(AF356,vocFTEpy,2,0),0)</f>
        <v>0</v>
      </c>
      <c r="AI356">
        <f t="shared" si="17"/>
        <v>0</v>
      </c>
      <c r="AJ356" s="11" t="e">
        <f t="shared" si="18"/>
        <v>#N/A</v>
      </c>
      <c r="AL356" s="27"/>
    </row>
    <row r="357" spans="33:38" ht="15" customHeight="1">
      <c r="AG357" t="e">
        <f t="shared" si="16"/>
        <v>#N/A</v>
      </c>
      <c r="AH357">
        <f>IFERROR(VLOOKUP(AF357,vocFTEpy,2,0),0)</f>
        <v>0</v>
      </c>
      <c r="AI357">
        <f t="shared" si="17"/>
        <v>0</v>
      </c>
      <c r="AJ357" s="11" t="e">
        <f t="shared" si="18"/>
        <v>#N/A</v>
      </c>
      <c r="AL357" s="27"/>
    </row>
    <row r="358" spans="33:38" ht="15" customHeight="1">
      <c r="AG358" t="e">
        <f t="shared" si="16"/>
        <v>#N/A</v>
      </c>
      <c r="AH358">
        <f>IFERROR(VLOOKUP(AF358,vocFTEpy,2,0),0)</f>
        <v>0</v>
      </c>
      <c r="AI358">
        <f t="shared" si="17"/>
        <v>0</v>
      </c>
      <c r="AJ358" s="11" t="e">
        <f t="shared" si="18"/>
        <v>#N/A</v>
      </c>
      <c r="AL358" s="27"/>
    </row>
    <row r="359" spans="33:38" ht="15" customHeight="1">
      <c r="AG359" t="e">
        <f t="shared" si="16"/>
        <v>#N/A</v>
      </c>
      <c r="AH359">
        <f>IFERROR(VLOOKUP(AF359,vocFTEpy,2,0),0)</f>
        <v>0</v>
      </c>
      <c r="AI359">
        <f t="shared" si="17"/>
        <v>0</v>
      </c>
      <c r="AJ359" s="11" t="e">
        <f t="shared" si="18"/>
        <v>#N/A</v>
      </c>
      <c r="AL359" s="27"/>
    </row>
    <row r="360" spans="33:38" ht="15" customHeight="1">
      <c r="AG360" t="e">
        <f t="shared" si="16"/>
        <v>#N/A</v>
      </c>
      <c r="AH360">
        <f>IFERROR(VLOOKUP(AF360,vocFTEpy,2,0),0)</f>
        <v>0</v>
      </c>
      <c r="AI360">
        <f t="shared" si="17"/>
        <v>0</v>
      </c>
      <c r="AJ360" s="11" t="e">
        <f t="shared" si="18"/>
        <v>#N/A</v>
      </c>
      <c r="AL360" s="27"/>
    </row>
    <row r="361" spans="33:38" ht="15" customHeight="1">
      <c r="AG361" t="e">
        <f t="shared" si="16"/>
        <v>#N/A</v>
      </c>
      <c r="AH361">
        <f>IFERROR(VLOOKUP(AF361,vocFTEpy,2,0),0)</f>
        <v>0</v>
      </c>
      <c r="AI361">
        <f t="shared" si="17"/>
        <v>0</v>
      </c>
      <c r="AJ361" s="11" t="e">
        <f t="shared" si="18"/>
        <v>#N/A</v>
      </c>
      <c r="AL361" s="27"/>
    </row>
    <row r="362" spans="33:38" ht="15" customHeight="1">
      <c r="AG362" t="e">
        <f t="shared" ref="AG362:AG369" si="19">VLOOKUP(AF362,$AM$5:$AN$367,2,0)</f>
        <v>#N/A</v>
      </c>
      <c r="AH362">
        <f>IFERROR(VLOOKUP(AF362,vocFTEpy,2,0),0)</f>
        <v>0</v>
      </c>
      <c r="AI362">
        <f t="shared" ref="AI362:AI369" si="20">IFERROR(VLOOKUP(AF362,$BE$7:$BG$108,3,0),0)</f>
        <v>0</v>
      </c>
      <c r="AJ362" s="11" t="e">
        <f t="shared" si="18"/>
        <v>#N/A</v>
      </c>
      <c r="AL362" s="27"/>
    </row>
    <row r="363" spans="33:38" ht="15" customHeight="1">
      <c r="AG363" t="e">
        <f t="shared" si="19"/>
        <v>#N/A</v>
      </c>
      <c r="AH363">
        <f>IFERROR(VLOOKUP(AF363,vocFTEpy,2,0),0)</f>
        <v>0</v>
      </c>
      <c r="AI363">
        <f t="shared" si="20"/>
        <v>0</v>
      </c>
      <c r="AJ363" s="11" t="e">
        <f t="shared" si="18"/>
        <v>#N/A</v>
      </c>
      <c r="AL363" s="27"/>
    </row>
    <row r="364" spans="33:38" ht="15" customHeight="1">
      <c r="AG364" t="e">
        <f t="shared" si="19"/>
        <v>#N/A</v>
      </c>
      <c r="AH364">
        <f>IFERROR(VLOOKUP(AF364,vocFTEpy,2,0),0)</f>
        <v>0</v>
      </c>
      <c r="AI364">
        <f t="shared" si="20"/>
        <v>0</v>
      </c>
      <c r="AJ364" s="11" t="e">
        <f t="shared" si="18"/>
        <v>#N/A</v>
      </c>
      <c r="AL364" s="27"/>
    </row>
    <row r="365" spans="33:38" ht="15" customHeight="1">
      <c r="AG365" t="e">
        <f t="shared" si="19"/>
        <v>#N/A</v>
      </c>
      <c r="AH365">
        <f>IFERROR(VLOOKUP(AF365,vocFTEpy,2,0),0)</f>
        <v>0</v>
      </c>
      <c r="AI365">
        <f t="shared" si="20"/>
        <v>0</v>
      </c>
      <c r="AJ365" s="11" t="e">
        <f t="shared" si="18"/>
        <v>#N/A</v>
      </c>
      <c r="AL365" s="27"/>
    </row>
    <row r="366" spans="33:38" ht="15" customHeight="1">
      <c r="AG366" t="e">
        <f t="shared" si="19"/>
        <v>#N/A</v>
      </c>
      <c r="AH366">
        <f>IFERROR(VLOOKUP(AF366,vocFTEpy,2,0),0)</f>
        <v>0</v>
      </c>
      <c r="AI366">
        <f t="shared" si="20"/>
        <v>0</v>
      </c>
      <c r="AJ366" s="11" t="e">
        <f t="shared" si="18"/>
        <v>#N/A</v>
      </c>
      <c r="AL366" s="27"/>
    </row>
    <row r="367" spans="33:38" ht="15" customHeight="1">
      <c r="AG367" t="e">
        <f t="shared" si="19"/>
        <v>#N/A</v>
      </c>
      <c r="AH367">
        <f>IFERROR(VLOOKUP(AF367,vocFTEpy,2,0),0)</f>
        <v>0</v>
      </c>
      <c r="AI367">
        <f t="shared" si="20"/>
        <v>0</v>
      </c>
      <c r="AJ367" s="11" t="e">
        <f t="shared" si="18"/>
        <v>#N/A</v>
      </c>
      <c r="AL367" s="27"/>
    </row>
    <row r="368" spans="33:38" ht="15" customHeight="1">
      <c r="AG368" t="e">
        <f t="shared" si="19"/>
        <v>#N/A</v>
      </c>
      <c r="AH368">
        <f>IFERROR(VLOOKUP(AF368,vocFTEpy,2,0),0)</f>
        <v>0</v>
      </c>
      <c r="AI368">
        <f t="shared" si="20"/>
        <v>0</v>
      </c>
      <c r="AJ368" s="11" t="e">
        <f t="shared" si="18"/>
        <v>#N/A</v>
      </c>
    </row>
    <row r="369" spans="33:36" ht="15" customHeight="1">
      <c r="AG369" t="e">
        <f t="shared" si="19"/>
        <v>#N/A</v>
      </c>
      <c r="AH369">
        <f>IFERROR(VLOOKUP(AF369,vocFTEpy,2,0),0)</f>
        <v>0</v>
      </c>
      <c r="AI369">
        <f t="shared" si="20"/>
        <v>0</v>
      </c>
      <c r="AJ369" s="11" t="e">
        <f t="shared" si="18"/>
        <v>#N/A</v>
      </c>
    </row>
  </sheetData>
  <mergeCells count="1">
    <mergeCell ref="A46:C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salaries</vt:lpstr>
      <vt:lpstr>summary</vt:lpstr>
      <vt:lpstr>expdata</vt:lpstr>
      <vt:lpstr>teacherdata</vt:lpstr>
      <vt:lpstr>District Teacher LTS FTE data 2</vt:lpstr>
      <vt:lpstr>notes</vt:lpstr>
      <vt:lpstr>expdata</vt:lpstr>
      <vt:lpstr>salaries!Print_Area</vt:lpstr>
      <vt:lpstr>salaries!Print_Titles</vt:lpstr>
      <vt:lpstr>pyexpdata</vt:lpstr>
      <vt:lpstr>source_query__avgteachersalary_23052354</vt:lpstr>
      <vt:lpstr>summary</vt:lpstr>
      <vt:lpstr>teacherFTEs</vt:lpstr>
      <vt:lpstr>vocFTE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Teacher Salary</dc:title>
  <dc:creator>DESE</dc:creator>
  <cp:keywords>Average Teacher Salary</cp:keywords>
  <cp:lastModifiedBy>Zou, Dong (EOE)</cp:lastModifiedBy>
  <dcterms:created xsi:type="dcterms:W3CDTF">2020-03-13T16:55:57Z</dcterms:created>
  <dcterms:modified xsi:type="dcterms:W3CDTF">2024-03-15T19:34:17Z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15 2024 12:00AM</vt:lpwstr>
  </property>
</Properties>
</file>