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dzou\Desktop\15079\"/>
    </mc:Choice>
  </mc:AlternateContent>
  <xr:revisionPtr revIDLastSave="0" documentId="13_ncr:1_{630B4C26-AC29-49F3-9F17-FE675D72E261}" xr6:coauthVersionLast="41" xr6:coauthVersionMax="41" xr10:uidLastSave="{00000000-0000-0000-0000-000000000000}"/>
  <bookViews>
    <workbookView xWindow="-120" yWindow="-120" windowWidth="29040" windowHeight="15840" xr2:uid="{00000000-000D-0000-FFFF-FFFF00000000}"/>
  </bookViews>
  <sheets>
    <sheet name="READ ME 1st" sheetId="1" r:id="rId1"/>
    <sheet name=" All Member Districts Summary " sheetId="18" r:id="rId2"/>
    <sheet name="1.A Maintenance of Effort " sheetId="2" r:id="rId3"/>
    <sheet name="1.B Equitable Services 240" sheetId="3" r:id="rId4"/>
    <sheet name="1.C Equitable Services 262" sheetId="4" r:id="rId5"/>
    <sheet name="2.A Maintenance of Effort" sheetId="5" r:id="rId6"/>
    <sheet name="2.B Equitable Services 240" sheetId="6" r:id="rId7"/>
    <sheet name="2.C Equitable Services 262 " sheetId="7" r:id="rId8"/>
    <sheet name="3.A Maintenance of Effort" sheetId="8" r:id="rId9"/>
    <sheet name="3.B Equitable Services 240" sheetId="9" r:id="rId10"/>
    <sheet name="3.C Equitable Services 262 " sheetId="11" r:id="rId11"/>
    <sheet name="4.A Maintenance of Effort " sheetId="12" r:id="rId12"/>
    <sheet name="4.B Equitable Services 240 " sheetId="13" r:id="rId13"/>
    <sheet name="4.C Equitable Services 262" sheetId="14" r:id="rId14"/>
    <sheet name="5.A Maintenance of Effort" sheetId="15" r:id="rId15"/>
    <sheet name="5.B Equitable Services 240 " sheetId="16" r:id="rId16"/>
    <sheet name="5.C Equitable Services 262" sheetId="17" r:id="rId17"/>
    <sheet name="DataLookupValues" sheetId="20" state="hidden" r:id="rId18"/>
    <sheet name="DataDistrList" sheetId="22" state="hidden" r:id="rId19"/>
    <sheet name="dropdowns" sheetId="21" state="hidden" r:id="rId20"/>
  </sheets>
  <externalReferences>
    <externalReference r:id="rId21"/>
  </externalReferences>
  <definedNames>
    <definedName name="_xlnm._FilterDatabase" localSheetId="18" hidden="1">DataDistrList!$E$1:$S$404</definedName>
    <definedName name="AdminSal" localSheetId="18">[1]dropdowns!$B$3:$B$5</definedName>
    <definedName name="AdminSal">dropdowns!$B$3:$B$5</definedName>
    <definedName name="ContrServ" localSheetId="18">[1]dropdowns!$B$39:$B$47</definedName>
    <definedName name="ContrServ">dropdowns!$B$39:$B$47</definedName>
    <definedName name="dataDistr">DataDistrList!$A$1:$S$404</definedName>
    <definedName name="ExCostExpend">dropdowns!$G$2:$G$4</definedName>
    <definedName name="IndEquip240">'[1]9. Budget 240'!$AD$131</definedName>
    <definedName name="IndEquip262">'[1]13. Budget 262'!$AD$131</definedName>
    <definedName name="IndExclusion240">'[1]9. Budget 240'!$AJ$112</definedName>
    <definedName name="IndExclusion262">'[1]13. Budget 262'!$AK$112</definedName>
    <definedName name="IndK240">'[1]9. Budget 240'!$H$131</definedName>
    <definedName name="IndK262">'[1]13. Budget 262'!$H$131</definedName>
    <definedName name="InstrSal" localSheetId="18">[1]dropdowns!$B$7:$B$18</definedName>
    <definedName name="InstrSal">dropdowns!$B$7:$B$18</definedName>
    <definedName name="lstDataSrc">DataLookupValues!$A$13:$A$18</definedName>
    <definedName name="lstTitleIStatus">DataLookupValues!$D$14:$D$18</definedName>
    <definedName name="M3Implement" localSheetId="18">[1]dropdowns!$F$2:$F$5</definedName>
    <definedName name="M3Implement">dropdowns!$F$2:$F$5</definedName>
    <definedName name="Mem1Alloc240">' All Member Districts Summary '!$D$8</definedName>
    <definedName name="Mem1Alloc262">' All Member Districts Summary '!$E$8</definedName>
    <definedName name="Mem1FC240">' All Member Districts Summary '!$D$8</definedName>
    <definedName name="Mem1FC262">' All Member Districts Summary '!$E$8</definedName>
    <definedName name="Mem1org">DataLookupValues!$E$22</definedName>
    <definedName name="Mem1TotPro240">'1.B Equitable Services 240'!$K$51</definedName>
    <definedName name="Mem1TotPro262">'1.C Equitable Services 262'!$K$50</definedName>
    <definedName name="Mem2Alloc240">' All Member Districts Summary '!$D$9</definedName>
    <definedName name="Mem2Alloc262">' All Member Districts Summary '!$E$9</definedName>
    <definedName name="Mem2FC240">' All Member Districts Summary '!$D$9</definedName>
    <definedName name="Mem2FC262">' All Member Districts Summary '!$E$9</definedName>
    <definedName name="Mem2org">DataLookupValues!$E$23</definedName>
    <definedName name="Mem2TotPro240">'2.B Equitable Services 240'!$K$51</definedName>
    <definedName name="Mem2TotPro262">'2.C Equitable Services 262 '!$K$50</definedName>
    <definedName name="Mem3Alloc240">' All Member Districts Summary '!$D$10</definedName>
    <definedName name="Mem3Alloc262">' All Member Districts Summary '!$E$10</definedName>
    <definedName name="Mem3FC240">' All Member Districts Summary '!$D$10</definedName>
    <definedName name="Mem3FC262">' All Member Districts Summary '!$E$10</definedName>
    <definedName name="Mem3org">DataLookupValues!$E$24</definedName>
    <definedName name="Mem3TotPro240">'3.B Equitable Services 240'!$K$51</definedName>
    <definedName name="Mem3TotPro262">'3.C Equitable Services 262 '!$K$50</definedName>
    <definedName name="Mem4Alloc240">' All Member Districts Summary '!$D$11</definedName>
    <definedName name="Mem4Alloc262">' All Member Districts Summary '!$E$11</definedName>
    <definedName name="Mem4FC240">' All Member Districts Summary '!$D$11</definedName>
    <definedName name="Mem4FC262">' All Member Districts Summary '!$E$11</definedName>
    <definedName name="Mem4org">DataLookupValues!$E$25</definedName>
    <definedName name="Mem4TotPro240">'4.B Equitable Services 240 '!$K$51</definedName>
    <definedName name="Mem4TotPro262">'4.C Equitable Services 262'!$K$50</definedName>
    <definedName name="Mem5Alloc240">' All Member Districts Summary '!$D$12</definedName>
    <definedName name="Mem5Alloc262">' All Member Districts Summary '!$E$12</definedName>
    <definedName name="Mem5FC240">' All Member Districts Summary '!$D$12</definedName>
    <definedName name="Mem5FC262">' All Member Districts Summary '!$E$12</definedName>
    <definedName name="Mem5org">DataLookupValues!$E$26</definedName>
    <definedName name="Mem5TotPro240">'5.B Equitable Services 240 '!$K$51</definedName>
    <definedName name="Mem5TotPro262">'5.C Equitable Services 262'!$K$50</definedName>
    <definedName name="Other" localSheetId="18">[1]dropdowns!$B$58:$B$70</definedName>
    <definedName name="Other">dropdowns!$B$58:$B$70</definedName>
    <definedName name="Primary240" localSheetId="18">[1]dropdowns!$C$2:$C$17</definedName>
    <definedName name="Primary240">dropdowns!$C$2:$C$17</definedName>
    <definedName name="Primary262">dropdowns!$D$2:$D$18</definedName>
    <definedName name="ProShareOpt" localSheetId="18">[1]dropdowns!$E$2:$E$6</definedName>
    <definedName name="ProShareOpt">dropdowns!$E$2:$E$6</definedName>
    <definedName name="SchedA240Pro">'[1]Schedule A'!$I$41</definedName>
    <definedName name="SchedA262Pro">'[1]Schedule A'!$I$76</definedName>
    <definedName name="Stipends" localSheetId="18">[1]dropdowns!$B$26:$B$30</definedName>
    <definedName name="Stipends">dropdowns!$B$26:$B$30</definedName>
    <definedName name="SupplMat" localSheetId="18">[1]dropdowns!$B$49:$B$56</definedName>
    <definedName name="SupplMat">dropdowns!$B$49:$B$56</definedName>
    <definedName name="SuppSal" localSheetId="18">[1]dropdowns!$B$20:$B$24</definedName>
    <definedName name="SuppSal">dropdowns!$B$20:$B$24</definedName>
    <definedName name="Travel" localSheetId="18">[1]dropdowns!$B$32:$B$37</definedName>
    <definedName name="Travel">dropdowns!$B$32:$B$37</definedName>
    <definedName name="valAccount" localSheetId="18">[1]DataLookupValues!$F$4</definedName>
    <definedName name="valAccount">DataLookupValues!$F$4</definedName>
    <definedName name="valAddr1" localSheetId="18">[1]DataLookupValues!$B$8</definedName>
    <definedName name="valAddr1">DataLookupValues!$B$8</definedName>
    <definedName name="valAddr2">[1]DataLookupValues!$B$9</definedName>
    <definedName name="valAllocation240" localSheetId="18">'[1]1. Signature Page'!$Q$27</definedName>
    <definedName name="valAllocation240">DataLookupValues!$F$2</definedName>
    <definedName name="valAllocation262" localSheetId="18">'[1]1. Signature Page'!$Q$30</definedName>
    <definedName name="valAllocation262">DataLookupValues!$F$3</definedName>
    <definedName name="valCCEIS">[1]DataLookupValues!$F$1</definedName>
    <definedName name="valCCEIS240">'[1]4. CCEIS'!$J$16</definedName>
    <definedName name="valCCEIS262">'[1]4. CCEIS'!$J$17</definedName>
    <definedName name="valCEIS240">'[1]6. CEIS 240'!$J$16</definedName>
    <definedName name="valCEIS262">'[1]11. CEIS 262'!$J$16</definedName>
    <definedName name="valCtyStZip" localSheetId="18">[1]DataLookupValues!$B$10</definedName>
    <definedName name="valCtyStZip">DataLookupValues!$B$10</definedName>
    <definedName name="valDisELenr">DataLookupValues!$D$11</definedName>
    <definedName name="valDisEnr">DataLookupValues!$B$11</definedName>
    <definedName name="valDistr">[1]DataLookupValues!$B$6</definedName>
    <definedName name="valDistrName" localSheetId="18">[1]DataLookupValues!$B$7</definedName>
    <definedName name="valDistrName">DataLookupValues!$B$7</definedName>
    <definedName name="valemail" localSheetId="18">[1]DataLookupValues!$F$9</definedName>
    <definedName name="valemail">DataLookupValues!$F$9</definedName>
    <definedName name="valEq240">'[1]5. Equitable Services 240'!$K$54</definedName>
    <definedName name="valEq262">'[1]10. Equitable Services 262'!$K$53</definedName>
    <definedName name="valM3">'[1]7. M3 240'!$J$29</definedName>
    <definedName name="valMem1">DataLookupValues!$G$22</definedName>
    <definedName name="valMem2">DataLookupValues!$G$23</definedName>
    <definedName name="valMem3">DataLookupValues!$G$24</definedName>
    <definedName name="valMem4">DataLookupValues!$G$25</definedName>
    <definedName name="valMem5">DataLookupValues!$G$26</definedName>
    <definedName name="valMOEReduct">'[1]3. Maintenance of Effort '!#REF!</definedName>
    <definedName name="valname" localSheetId="18">[1]DataLookupValues!$F$7</definedName>
    <definedName name="valname">DataLookupValues!$F$7</definedName>
    <definedName name="valorg4code" localSheetId="18">[1]DataLookupValues!$D$7</definedName>
    <definedName name="valorg4code">DataLookupValues!$D$7</definedName>
    <definedName name="valphonenum" localSheetId="18">[1]DataLookupValues!$F$8</definedName>
    <definedName name="valphonenum">DataLookupValues!$F$8</definedName>
    <definedName name="valProshare240" localSheetId="4">'1.C Equitable Services 262'!$K$48</definedName>
    <definedName name="valProshare240" localSheetId="6">'2.B Equitable Services 240'!$K$51</definedName>
    <definedName name="YesorNo" localSheetId="18">[1]dropdowns!$A$2:$A$4</definedName>
    <definedName name="YesorNo">dropdowns!$A$2:$A$4</definedName>
    <definedName name="YN">dropdowns!$A$9:$A$10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26" i="7" l="1"/>
  <c r="G23" i="20"/>
  <c r="G24" i="20"/>
  <c r="G25" i="20"/>
  <c r="G26" i="20"/>
  <c r="G22" i="20"/>
  <c r="D23" i="20"/>
  <c r="D24" i="20"/>
  <c r="D25" i="20"/>
  <c r="D26" i="20"/>
  <c r="D22" i="20"/>
  <c r="B2" i="17" l="1"/>
  <c r="B2" i="13"/>
  <c r="B2" i="8"/>
  <c r="B2" i="7"/>
  <c r="B2" i="3"/>
  <c r="B7" i="20"/>
  <c r="K47" i="17"/>
  <c r="K48" i="16"/>
  <c r="K47" i="14"/>
  <c r="K48" i="13"/>
  <c r="K47" i="11"/>
  <c r="K48" i="9"/>
  <c r="K47" i="7"/>
  <c r="K48" i="6"/>
  <c r="K47" i="4"/>
  <c r="K48" i="3"/>
  <c r="B2" i="12" l="1"/>
  <c r="B2" i="5"/>
  <c r="B2" i="14"/>
  <c r="B2" i="9"/>
  <c r="B2" i="2"/>
  <c r="B2" i="11"/>
  <c r="B2" i="4"/>
  <c r="B2" i="6"/>
  <c r="B2" i="15"/>
  <c r="B2" i="16"/>
  <c r="E24" i="20"/>
  <c r="B10" i="18" s="1"/>
  <c r="E22" i="20"/>
  <c r="B8" i="18" s="1"/>
  <c r="E23" i="20"/>
  <c r="B9" i="18" s="1"/>
  <c r="E25" i="20"/>
  <c r="B11" i="18" s="1"/>
  <c r="E26" i="20"/>
  <c r="B12" i="18" s="1"/>
  <c r="J26" i="17" l="1"/>
  <c r="K45" i="17" s="1"/>
  <c r="K27" i="16"/>
  <c r="K46" i="16" s="1"/>
  <c r="G29" i="15"/>
  <c r="E29" i="15"/>
  <c r="G28" i="15"/>
  <c r="E28" i="15"/>
  <c r="F27" i="15"/>
  <c r="F26" i="15"/>
  <c r="J26" i="14"/>
  <c r="K45" i="14" s="1"/>
  <c r="K27" i="13"/>
  <c r="K46" i="13" s="1"/>
  <c r="G29" i="12"/>
  <c r="E29" i="12"/>
  <c r="G28" i="12"/>
  <c r="E28" i="12"/>
  <c r="F27" i="12"/>
  <c r="F26" i="12"/>
  <c r="J26" i="11"/>
  <c r="K45" i="11" s="1"/>
  <c r="K27" i="9"/>
  <c r="K46" i="9" s="1"/>
  <c r="G29" i="8"/>
  <c r="E29" i="8"/>
  <c r="G28" i="8"/>
  <c r="E28" i="8"/>
  <c r="F27" i="8"/>
  <c r="F26" i="8"/>
  <c r="K45" i="7"/>
  <c r="K27" i="6"/>
  <c r="K46" i="6" s="1"/>
  <c r="G29" i="5"/>
  <c r="E29" i="5"/>
  <c r="G28" i="5"/>
  <c r="E28" i="5"/>
  <c r="F27" i="5"/>
  <c r="F26" i="5"/>
  <c r="J26" i="4"/>
  <c r="K45" i="4" s="1"/>
  <c r="K27" i="3"/>
  <c r="K45" i="3" s="1"/>
  <c r="G29" i="2"/>
  <c r="E29" i="2"/>
  <c r="G28" i="2"/>
  <c r="E28" i="2"/>
  <c r="F27" i="2"/>
  <c r="F26" i="2"/>
  <c r="F28" i="15" l="1"/>
  <c r="F29" i="15"/>
  <c r="F28" i="12"/>
  <c r="F29" i="12"/>
  <c r="F28" i="8"/>
  <c r="F29" i="8"/>
  <c r="F28" i="5"/>
  <c r="F29" i="5"/>
  <c r="F28" i="2"/>
  <c r="F29" i="2"/>
  <c r="K46" i="3"/>
  <c r="K47" i="3" s="1"/>
  <c r="K49" i="3" s="1"/>
  <c r="K51" i="3" s="1"/>
  <c r="F8" i="18" s="1"/>
  <c r="K44" i="17"/>
  <c r="K46" i="17" s="1"/>
  <c r="K48" i="17" s="1"/>
  <c r="K50" i="17" s="1"/>
  <c r="G12" i="18" s="1"/>
  <c r="K45" i="16"/>
  <c r="K47" i="16" s="1"/>
  <c r="K49" i="16" s="1"/>
  <c r="K51" i="16" s="1"/>
  <c r="F12" i="18" s="1"/>
  <c r="K44" i="14"/>
  <c r="K46" i="14" s="1"/>
  <c r="K48" i="14" s="1"/>
  <c r="K50" i="14" s="1"/>
  <c r="G11" i="18" s="1"/>
  <c r="K45" i="13"/>
  <c r="K47" i="13" s="1"/>
  <c r="K49" i="13" s="1"/>
  <c r="K51" i="13" s="1"/>
  <c r="F11" i="18" s="1"/>
  <c r="K44" i="11"/>
  <c r="K46" i="11" s="1"/>
  <c r="K48" i="11" s="1"/>
  <c r="K50" i="11" s="1"/>
  <c r="G10" i="18" s="1"/>
  <c r="K45" i="9"/>
  <c r="K47" i="9" s="1"/>
  <c r="K49" i="9" s="1"/>
  <c r="K51" i="9" s="1"/>
  <c r="F10" i="18" s="1"/>
  <c r="K44" i="7"/>
  <c r="K46" i="7" s="1"/>
  <c r="K48" i="7" s="1"/>
  <c r="K50" i="7" s="1"/>
  <c r="G9" i="18" s="1"/>
  <c r="K45" i="6"/>
  <c r="K47" i="6" s="1"/>
  <c r="K49" i="6" s="1"/>
  <c r="K51" i="6" s="1"/>
  <c r="F9" i="18" s="1"/>
  <c r="K44" i="4"/>
  <c r="K46" i="4" s="1"/>
  <c r="K48" i="4" s="1"/>
  <c r="K50" i="4" s="1"/>
  <c r="G8" i="18" s="1"/>
</calcChain>
</file>

<file path=xl/sharedStrings.xml><?xml version="1.0" encoding="utf-8"?>
<sst xmlns="http://schemas.openxmlformats.org/spreadsheetml/2006/main" count="6694" uniqueCount="2371">
  <si>
    <t>Massachusetts Department of Elementary &amp; Secondary Education</t>
  </si>
  <si>
    <t xml:space="preserve">Overview  </t>
  </si>
  <si>
    <t>First Step:  Saving the File</t>
  </si>
  <si>
    <t xml:space="preserve">Maintenance of Effort (MOE):  Eligibility Standard  </t>
  </si>
  <si>
    <r>
      <t xml:space="preserve">(See also, federal guidance:  </t>
    </r>
    <r>
      <rPr>
        <sz val="11"/>
        <color rgb="FF0066FF"/>
        <rFont val="Calibri"/>
        <family val="2"/>
        <scheme val="minor"/>
      </rPr>
      <t xml:space="preserve">IDEA Part B Supplemental Regulations Local Education Agency (LEA) Maintenance of Effort (MOE) (July 2015) </t>
    </r>
    <r>
      <rPr>
        <sz val="11"/>
        <rFont val="Calibri"/>
        <family val="2"/>
        <scheme val="minor"/>
      </rPr>
      <t xml:space="preserve">and Massachusetts guidance:  
</t>
    </r>
    <r>
      <rPr>
        <sz val="11"/>
        <color rgb="FF0066FF"/>
        <rFont val="Calibri"/>
        <family val="2"/>
        <scheme val="minor"/>
      </rPr>
      <t>Administrative Advisory SPED 2016-2:  Requirements related to Maintenance of Effort (rev. 2018)).</t>
    </r>
  </si>
  <si>
    <t>Current year</t>
  </si>
  <si>
    <t>Comparison year</t>
  </si>
  <si>
    <t>2019-2020
Budgeted Amounts</t>
  </si>
  <si>
    <t>Provide actual expenditures from the last year that the district met MOE using this method</t>
  </si>
  <si>
    <t xml:space="preserve">  </t>
  </si>
  <si>
    <r>
      <t xml:space="preserve">Amount
</t>
    </r>
    <r>
      <rPr>
        <sz val="11"/>
        <color theme="1"/>
        <rFont val="Calibri"/>
        <family val="2"/>
        <scheme val="minor"/>
      </rPr>
      <t>(whole dollars)</t>
    </r>
  </si>
  <si>
    <r>
      <t xml:space="preserve">Meets MOE
</t>
    </r>
    <r>
      <rPr>
        <sz val="11"/>
        <color theme="1"/>
        <rFont val="Calibri"/>
        <family val="2"/>
        <scheme val="minor"/>
      </rPr>
      <t>(Yes/No)</t>
    </r>
  </si>
  <si>
    <t>Amount</t>
  </si>
  <si>
    <t>Comparison year (FY__)</t>
  </si>
  <si>
    <t xml:space="preserve"> Methods of Calculation for MOE </t>
  </si>
  <si>
    <t>Local Funds</t>
  </si>
  <si>
    <t>FY18</t>
  </si>
  <si>
    <t>Combination of State and Local Funds</t>
  </si>
  <si>
    <t>Local funds, per pupil</t>
  </si>
  <si>
    <t>Combination of State and Local funds, per pupil</t>
  </si>
  <si>
    <t>Child Count</t>
  </si>
  <si>
    <t>1.  Departure of special education or related services personnel.</t>
  </si>
  <si>
    <t>Select One</t>
  </si>
  <si>
    <t>2.  Decrease in the enrollment of students with disabilities.</t>
  </si>
  <si>
    <t>3. Termination of obligation to provide especially costly special 
    education programming to a particular student due to leaving 
    the LEA, aging out of services  or no longer needing services.</t>
  </si>
  <si>
    <t xml:space="preserve">4. Termination of costly long-term purchases such as for equipment
    or school facilities; </t>
  </si>
  <si>
    <t>5. Assumption of cost by the state's Circuit Breaker.</t>
  </si>
  <si>
    <t>6. Up to 50% of any increase in an eligible LEA's IDEA allocation 
    (minus any monies reserved for CEIS).</t>
  </si>
  <si>
    <t>Once your district has applied one or more of the above exceptions or adjustment to the comparison year MOE, does your district meet its Maintenance of Effort  eligibility standard?</t>
  </si>
  <si>
    <t>After consultation, how will the district ensure that the remaining FY19 funds are spent for equitable services in a timely way during FY20 (please describe planned expenditures as part of your response)?</t>
  </si>
  <si>
    <t>If you answer "yes" to the previous question, how much of your FY19 Fund Code 240 proportionate share reservation was not spent?</t>
  </si>
  <si>
    <t>Do you have any unspent funds from your FY19 Fund Code 240 proportionate share reservation for equitable services?</t>
  </si>
  <si>
    <r>
      <t>If your district has not expended  all of its proportionate share funds reserved for equitable services by the end of the fiscal year, the district must obligate the remaining funds for special education and related services (including direct services) to eligible parentally-placed private-school students</t>
    </r>
    <r>
      <rPr>
        <b/>
        <sz val="11"/>
        <rFont val="Calibri"/>
        <family val="2"/>
        <scheme val="minor"/>
      </rPr>
      <t xml:space="preserve"> during a carry-over period of one additional year</t>
    </r>
    <r>
      <rPr>
        <sz val="11"/>
        <rFont val="Calibri"/>
        <family val="2"/>
        <scheme val="minor"/>
      </rPr>
      <t xml:space="preserve">.  34 CFR § 300.133(a)(3) </t>
    </r>
  </si>
  <si>
    <t>Carrying Over Unspent Funds from FY19 for Equitable Services for Parentally-Placed, Private-School or 
Home-Schooled Students (34 C.F.R. 300.133(a)(3))</t>
  </si>
  <si>
    <t>I'm not sure this is the best place for this tip anymore -- maybe move up to reservation section?</t>
  </si>
  <si>
    <r>
      <t xml:space="preserve">6.  Be prepared to </t>
    </r>
    <r>
      <rPr>
        <b/>
        <sz val="11"/>
        <rFont val="Calibri"/>
        <family val="2"/>
        <scheme val="minor"/>
      </rPr>
      <t xml:space="preserve">spend </t>
    </r>
    <r>
      <rPr>
        <sz val="11"/>
        <rFont val="Calibri"/>
        <family val="2"/>
        <scheme val="minor"/>
      </rPr>
      <t>FY20 proportionate share for equitable services for eligible parentally-placed, private-school and/or 
      home-schooled students in your district, as well as any carryover funds from FY19, duringFY20.</t>
    </r>
  </si>
  <si>
    <t>Matt:  Add a checkbox re: keeping records re: services provided</t>
  </si>
  <si>
    <r>
      <t xml:space="preserve">5.  Include in consultations a discussion and explanation of how the proportionate share was </t>
    </r>
    <r>
      <rPr>
        <b/>
        <sz val="11"/>
        <rFont val="Calibri"/>
        <family val="2"/>
        <scheme val="minor"/>
      </rPr>
      <t>calculated</t>
    </r>
    <r>
      <rPr>
        <sz val="11"/>
        <rFont val="Calibri"/>
        <family val="2"/>
        <scheme val="minor"/>
      </rPr>
      <t>.</t>
    </r>
  </si>
  <si>
    <t>KC:  I have a question about tense:  are we presuming that consultations should have happened by the time we get the application so that past tense for 2-5 is okay?</t>
  </si>
  <si>
    <r>
      <t xml:space="preserve">4.  Provide a </t>
    </r>
    <r>
      <rPr>
        <b/>
        <sz val="11"/>
        <rFont val="Calibri"/>
        <family val="2"/>
        <scheme val="minor"/>
      </rPr>
      <t xml:space="preserve">written explanation </t>
    </r>
    <r>
      <rPr>
        <sz val="11"/>
        <rFont val="Calibri"/>
        <family val="2"/>
        <scheme val="minor"/>
      </rPr>
      <t>of the reasons why it chose not to provide services directly or through a contract in the
     manner requested by the private school or parent to private school officials and/or parent, if the district disagrees with the 
     views of  private school officials or parents of home-schooled students on the provision  of services or the types of services   
     (whether provided directly or through a contract).</t>
    </r>
  </si>
  <si>
    <r>
      <t xml:space="preserve">3.  Include in all consultations discussion of the </t>
    </r>
    <r>
      <rPr>
        <b/>
        <sz val="11"/>
        <rFont val="Calibri"/>
        <family val="2"/>
        <scheme val="minor"/>
      </rPr>
      <t>provision of special education and related services</t>
    </r>
    <r>
      <rPr>
        <sz val="11"/>
        <rFont val="Calibri"/>
        <family val="2"/>
        <scheme val="minor"/>
      </rPr>
      <t>, including the types of 
     services, and how decisions about services will be made.</t>
    </r>
  </si>
  <si>
    <r>
      <t xml:space="preserve">2.  Include in all consultations discussion of  the </t>
    </r>
    <r>
      <rPr>
        <b/>
        <sz val="11"/>
        <rFont val="Calibri"/>
        <family val="2"/>
        <scheme val="minor"/>
      </rPr>
      <t>child find process</t>
    </r>
    <r>
      <rPr>
        <sz val="11"/>
        <rFont val="Calibri"/>
        <family val="2"/>
        <scheme val="minor"/>
      </rPr>
      <t>, covering how parentally-placed private-school and 
     home-schooled children suspected of a disability can participate and how parents, teachers, and private school officials 
     will be informed of the process.</t>
    </r>
  </si>
  <si>
    <r>
      <t xml:space="preserve">1.  Engage in ongoing </t>
    </r>
    <r>
      <rPr>
        <b/>
        <sz val="11"/>
        <rFont val="Calibri"/>
        <family val="2"/>
        <scheme val="minor"/>
      </rPr>
      <t>meaningful consultation</t>
    </r>
    <r>
      <rPr>
        <sz val="11"/>
        <rFont val="Calibri"/>
        <family val="2"/>
        <scheme val="minor"/>
      </rPr>
      <t xml:space="preserve"> with private school and parent representatives, at least 3 
      times per year, including obtaining written affirmation(s) after each meeting.</t>
    </r>
  </si>
  <si>
    <t>Please indicate whether the district has completed the following activities related to proportionate share and equitable services in FY19 and has systems in place to ensure compliance in FY20.  The district has and will:</t>
  </si>
  <si>
    <t>Proportionate Share Compliance Checklist (34 CFR § 300.134)</t>
  </si>
  <si>
    <t>Total FC 240 funding reserved for equitable services to eligible parentally-placed students who attend private schools and/or are home-schooled in your district during FY20 (minimum required reservation plus optional additional reservation).</t>
  </si>
  <si>
    <r>
      <t xml:space="preserve">Optional </t>
    </r>
    <r>
      <rPr>
        <i/>
        <sz val="11"/>
        <rFont val="Calibri"/>
        <family val="2"/>
        <scheme val="minor"/>
      </rPr>
      <t>additional</t>
    </r>
    <r>
      <rPr>
        <sz val="11"/>
        <rFont val="Calibri"/>
        <family val="2"/>
        <scheme val="minor"/>
      </rPr>
      <t xml:space="preserve"> FC 240 funding that the district will reserve for equitable services to eligible parentally-placed students who attend private schools and/or are home-schooled in your district during FY20.</t>
    </r>
  </si>
  <si>
    <t>The minimum share of federal funds that the district must reserve for equitable services to eligible parentally-placed students who attend private schools and/or are home-schooled in your district during FY20.</t>
  </si>
  <si>
    <t xml:space="preserve">The percentage of eligible students ages 3-21 in your district who are attending a private elementary or secondary school or are home-schooled. </t>
  </si>
  <si>
    <r>
      <t>Total of</t>
    </r>
    <r>
      <rPr>
        <b/>
        <sz val="11"/>
        <rFont val="Calibri"/>
        <family val="2"/>
        <scheme val="minor"/>
      </rPr>
      <t xml:space="preserve"> </t>
    </r>
    <r>
      <rPr>
        <sz val="11"/>
        <rFont val="Calibri"/>
        <family val="2"/>
        <scheme val="minor"/>
      </rPr>
      <t>all eligible students in district (public, private and home-schooled)</t>
    </r>
  </si>
  <si>
    <t xml:space="preserve">Total number of currently eligible parentally-placed students, ages 3-21, attending a private elementary or secondary school or home-schooled in your district. </t>
  </si>
  <si>
    <t>Calculating the Proportionate Share Reservation (34 CFR § 300.133)</t>
  </si>
  <si>
    <r>
      <t xml:space="preserve">Total number of eligible parentally-placed private or home-schooled school students ages 3-21 who </t>
    </r>
    <r>
      <rPr>
        <b/>
        <u/>
        <sz val="12"/>
        <rFont val="Calibri"/>
        <family val="2"/>
        <scheme val="minor"/>
      </rPr>
      <t>received equitable services from your district</t>
    </r>
    <r>
      <rPr>
        <sz val="12"/>
        <rFont val="Calibri"/>
        <family val="2"/>
        <scheme val="minor"/>
      </rPr>
      <t xml:space="preserve"> during the school year</t>
    </r>
    <r>
      <rPr>
        <sz val="12"/>
        <color rgb="FFFF0000"/>
        <rFont val="Calibri"/>
        <family val="2"/>
        <scheme val="minor"/>
      </rPr>
      <t xml:space="preserve"> 2018-2019</t>
    </r>
    <r>
      <rPr>
        <sz val="12"/>
        <rFont val="Calibri"/>
        <family val="2"/>
        <scheme val="minor"/>
      </rPr>
      <t xml:space="preserve">. </t>
    </r>
    <r>
      <rPr>
        <b/>
        <sz val="12"/>
        <rFont val="Calibri"/>
        <family val="2"/>
        <scheme val="minor"/>
      </rPr>
      <t xml:space="preserve"> If none, enter "0".</t>
    </r>
    <r>
      <rPr>
        <sz val="12"/>
        <color rgb="FFFF0000"/>
        <rFont val="Calibri"/>
        <family val="2"/>
        <scheme val="minor"/>
      </rPr>
      <t xml:space="preserve">  </t>
    </r>
  </si>
  <si>
    <r>
      <t>Of those students evaluated, the total number of parentally-placed private school and home-schooled students ages 3-21</t>
    </r>
    <r>
      <rPr>
        <sz val="12"/>
        <color rgb="FFFF0000"/>
        <rFont val="Calibri"/>
        <family val="2"/>
        <scheme val="minor"/>
      </rPr>
      <t xml:space="preserve"> </t>
    </r>
    <r>
      <rPr>
        <b/>
        <u/>
        <sz val="12"/>
        <rFont val="Calibri"/>
        <family val="2"/>
        <scheme val="minor"/>
      </rPr>
      <t>found eligible</t>
    </r>
    <r>
      <rPr>
        <sz val="12"/>
        <rFont val="Calibri"/>
        <family val="2"/>
        <scheme val="minor"/>
      </rPr>
      <t xml:space="preserve"> for services during the school year </t>
    </r>
    <r>
      <rPr>
        <sz val="12"/>
        <color rgb="FFFF0000"/>
        <rFont val="Calibri"/>
        <family val="2"/>
        <scheme val="minor"/>
      </rPr>
      <t>2018-2019.</t>
    </r>
    <r>
      <rPr>
        <sz val="12"/>
        <rFont val="Calibri"/>
        <family val="2"/>
        <scheme val="minor"/>
      </rPr>
      <t xml:space="preserve"> </t>
    </r>
    <r>
      <rPr>
        <b/>
        <sz val="12"/>
        <rFont val="Calibri"/>
        <family val="2"/>
        <scheme val="minor"/>
      </rPr>
      <t>If none, enter "0".</t>
    </r>
    <r>
      <rPr>
        <sz val="12"/>
        <rFont val="Calibri"/>
        <family val="2"/>
        <scheme val="minor"/>
      </rPr>
      <t xml:space="preserve">  </t>
    </r>
  </si>
  <si>
    <r>
      <t xml:space="preserve">Total number of parentally-placed private school and home-schooled students ages 3-21 </t>
    </r>
    <r>
      <rPr>
        <b/>
        <u/>
        <sz val="12"/>
        <rFont val="Calibri"/>
        <family val="2"/>
        <scheme val="minor"/>
      </rPr>
      <t>evaluated</t>
    </r>
    <r>
      <rPr>
        <sz val="12"/>
        <rFont val="Calibri"/>
        <family val="2"/>
        <scheme val="minor"/>
      </rPr>
      <t xml:space="preserve"> by your district during </t>
    </r>
    <r>
      <rPr>
        <sz val="12"/>
        <color rgb="FFFF0000"/>
        <rFont val="Calibri"/>
        <family val="2"/>
        <scheme val="minor"/>
      </rPr>
      <t>2018-2019</t>
    </r>
    <r>
      <rPr>
        <sz val="12"/>
        <rFont val="Calibri"/>
        <family val="2"/>
        <scheme val="minor"/>
      </rPr>
      <t xml:space="preserve"> school year, including initial evaluations and re-evaluations. </t>
    </r>
    <r>
      <rPr>
        <b/>
        <sz val="12"/>
        <rFont val="Calibri"/>
        <family val="2"/>
        <scheme val="minor"/>
      </rPr>
      <t>If none, enter "0".</t>
    </r>
    <r>
      <rPr>
        <sz val="12"/>
        <rFont val="Calibri"/>
        <family val="2"/>
        <scheme val="minor"/>
      </rPr>
      <t xml:space="preserve">  </t>
    </r>
  </si>
  <si>
    <r>
      <t xml:space="preserve">D. Attending private school </t>
    </r>
    <r>
      <rPr>
        <b/>
        <sz val="10"/>
        <color rgb="FFFF0000"/>
        <rFont val="Calibri"/>
        <family val="2"/>
        <scheme val="minor"/>
      </rPr>
      <t>within your district</t>
    </r>
    <r>
      <rPr>
        <b/>
        <sz val="10"/>
        <color theme="1"/>
        <rFont val="Calibri"/>
        <family val="2"/>
        <scheme val="minor"/>
      </rPr>
      <t xml:space="preserve"> </t>
    </r>
  </si>
  <si>
    <r>
      <t xml:space="preserve">C. Attending private school
 </t>
    </r>
    <r>
      <rPr>
        <b/>
        <sz val="10"/>
        <color rgb="FFFF0000"/>
        <rFont val="Calibri"/>
        <family val="2"/>
        <scheme val="minor"/>
      </rPr>
      <t>in another district</t>
    </r>
  </si>
  <si>
    <r>
      <t xml:space="preserve">B. Home-schooled
 </t>
    </r>
    <r>
      <rPr>
        <b/>
        <sz val="10"/>
        <color rgb="FFFF0000"/>
        <rFont val="Calibri"/>
        <family val="2"/>
        <scheme val="minor"/>
      </rPr>
      <t>within your district</t>
    </r>
  </si>
  <si>
    <r>
      <t xml:space="preserve">A. Attending private school </t>
    </r>
    <r>
      <rPr>
        <b/>
        <sz val="10"/>
        <color rgb="FFFF0000"/>
        <rFont val="Calibri"/>
        <family val="2"/>
        <scheme val="minor"/>
      </rPr>
      <t>within your district</t>
    </r>
    <r>
      <rPr>
        <b/>
        <sz val="10"/>
        <color theme="1"/>
        <rFont val="Calibri"/>
        <family val="2"/>
        <scheme val="minor"/>
      </rPr>
      <t xml:space="preserve"> </t>
    </r>
  </si>
  <si>
    <r>
      <t xml:space="preserve">Private School Students </t>
    </r>
    <r>
      <rPr>
        <b/>
        <sz val="10"/>
        <color rgb="FFFF0000"/>
        <rFont val="Calibri"/>
        <family val="2"/>
        <scheme val="minor"/>
      </rPr>
      <t>who do not live in your district</t>
    </r>
    <r>
      <rPr>
        <b/>
        <sz val="10"/>
        <color theme="1"/>
        <rFont val="Calibri"/>
        <family val="2"/>
        <scheme val="minor"/>
      </rPr>
      <t>.
  (Non-Resident)</t>
    </r>
  </si>
  <si>
    <r>
      <t>Private School/Home-Schooled Students</t>
    </r>
    <r>
      <rPr>
        <b/>
        <sz val="10"/>
        <rFont val="Calibri"/>
        <family val="2"/>
        <scheme val="minor"/>
      </rPr>
      <t xml:space="preserve"> who
</t>
    </r>
    <r>
      <rPr>
        <b/>
        <sz val="10"/>
        <color rgb="FFFF0000"/>
        <rFont val="Calibri"/>
        <family val="2"/>
        <scheme val="minor"/>
      </rPr>
      <t xml:space="preserve"> live in your district</t>
    </r>
    <r>
      <rPr>
        <b/>
        <sz val="10"/>
        <color theme="1"/>
        <rFont val="Calibri"/>
        <family val="2"/>
        <scheme val="minor"/>
      </rPr>
      <t>.
(Resident)</t>
    </r>
  </si>
  <si>
    <t xml:space="preserve"> Record Keeping  (34 CFR § 300.132(c))</t>
  </si>
  <si>
    <r>
      <t xml:space="preserve">Number of </t>
    </r>
    <r>
      <rPr>
        <b/>
        <sz val="12"/>
        <color theme="1"/>
        <rFont val="Calibri"/>
        <family val="2"/>
        <scheme val="minor"/>
      </rPr>
      <t>public school district</t>
    </r>
    <r>
      <rPr>
        <sz val="12"/>
        <color theme="1"/>
        <rFont val="Calibri"/>
        <family val="2"/>
        <scheme val="minor"/>
      </rPr>
      <t xml:space="preserve"> </t>
    </r>
    <r>
      <rPr>
        <b/>
        <sz val="12"/>
        <color theme="1"/>
        <rFont val="Calibri"/>
        <family val="2"/>
        <scheme val="minor"/>
      </rPr>
      <t>students with IEPs</t>
    </r>
    <r>
      <rPr>
        <sz val="12"/>
        <color theme="1"/>
        <rFont val="Calibri"/>
        <family val="2"/>
        <scheme val="minor"/>
      </rPr>
      <t xml:space="preserve"> (SWIEPs) ages 3-21. (SWIEPs for your public school district for the 2018-2019 school year)</t>
    </r>
  </si>
  <si>
    <r>
      <t xml:space="preserve">Total number of </t>
    </r>
    <r>
      <rPr>
        <b/>
        <sz val="12"/>
        <rFont val="Calibri"/>
        <family val="2"/>
        <scheme val="minor"/>
      </rPr>
      <t>eligible parentally-placed students</t>
    </r>
    <r>
      <rPr>
        <sz val="12"/>
        <rFont val="Calibri"/>
        <family val="2"/>
        <scheme val="minor"/>
      </rPr>
      <t xml:space="preserve"> ages 3-21 </t>
    </r>
    <r>
      <rPr>
        <b/>
        <sz val="12"/>
        <rFont val="Calibri"/>
        <family val="2"/>
        <scheme val="minor"/>
      </rPr>
      <t>attending a private elementary or secondary school</t>
    </r>
    <r>
      <rPr>
        <sz val="12"/>
        <rFont val="Calibri"/>
        <family val="2"/>
        <scheme val="minor"/>
      </rPr>
      <t xml:space="preserve"> or </t>
    </r>
    <r>
      <rPr>
        <b/>
        <sz val="12"/>
        <rFont val="Calibri"/>
        <family val="2"/>
        <scheme val="minor"/>
      </rPr>
      <t>home-schooled</t>
    </r>
    <r>
      <rPr>
        <sz val="12"/>
        <rFont val="Calibri"/>
        <family val="2"/>
        <scheme val="minor"/>
      </rPr>
      <t xml:space="preserve"> in your district.  </t>
    </r>
  </si>
  <si>
    <r>
      <t>Number of</t>
    </r>
    <r>
      <rPr>
        <b/>
        <sz val="12"/>
        <rFont val="Calibri"/>
        <family val="2"/>
        <scheme val="minor"/>
      </rPr>
      <t xml:space="preserve"> eligible</t>
    </r>
    <r>
      <rPr>
        <sz val="12"/>
        <rFont val="Calibri"/>
        <family val="2"/>
        <scheme val="minor"/>
      </rPr>
      <t xml:space="preserve"> </t>
    </r>
    <r>
      <rPr>
        <b/>
        <sz val="12"/>
        <rFont val="Calibri"/>
        <family val="2"/>
        <scheme val="minor"/>
      </rPr>
      <t>parentally-placed students</t>
    </r>
    <r>
      <rPr>
        <sz val="12"/>
        <rFont val="Calibri"/>
        <family val="2"/>
        <scheme val="minor"/>
      </rPr>
      <t xml:space="preserve"> ages 3-21 attending a </t>
    </r>
    <r>
      <rPr>
        <b/>
        <sz val="12"/>
        <rFont val="Calibri"/>
        <family val="2"/>
        <scheme val="minor"/>
      </rPr>
      <t>private elementary or secondary school or home-schooled</t>
    </r>
    <r>
      <rPr>
        <sz val="12"/>
        <rFont val="Calibri"/>
        <family val="2"/>
        <scheme val="minor"/>
      </rPr>
      <t xml:space="preserve"> in your district. </t>
    </r>
    <r>
      <rPr>
        <b/>
        <sz val="12"/>
        <rFont val="Calibri"/>
        <family val="2"/>
        <scheme val="minor"/>
      </rPr>
      <t>If none, enter "0".</t>
    </r>
  </si>
  <si>
    <r>
      <t xml:space="preserve">Attending private school 
</t>
    </r>
    <r>
      <rPr>
        <b/>
        <sz val="10"/>
        <color rgb="FFFF0000"/>
        <rFont val="Calibri"/>
        <family val="2"/>
        <scheme val="minor"/>
      </rPr>
      <t xml:space="preserve">within your district </t>
    </r>
  </si>
  <si>
    <r>
      <t xml:space="preserve">Home-schooled </t>
    </r>
    <r>
      <rPr>
        <b/>
        <sz val="10"/>
        <color rgb="FFFF0000"/>
        <rFont val="Calibri"/>
        <family val="2"/>
        <scheme val="minor"/>
      </rPr>
      <t>within your district</t>
    </r>
  </si>
  <si>
    <r>
      <t xml:space="preserve"> Attending private school 
</t>
    </r>
    <r>
      <rPr>
        <b/>
        <sz val="10"/>
        <color rgb="FFFF0000"/>
        <rFont val="Calibri"/>
        <family val="2"/>
        <scheme val="minor"/>
      </rPr>
      <t xml:space="preserve">within your district </t>
    </r>
  </si>
  <si>
    <r>
      <t>Eligible Private School Students who</t>
    </r>
    <r>
      <rPr>
        <b/>
        <sz val="10"/>
        <color rgb="FFFF0000"/>
        <rFont val="Calibri"/>
        <family val="2"/>
        <scheme val="minor"/>
      </rPr>
      <t xml:space="preserve"> do not live in your district.</t>
    </r>
    <r>
      <rPr>
        <b/>
        <sz val="10"/>
        <color theme="1"/>
        <rFont val="Calibri"/>
        <family val="2"/>
        <scheme val="minor"/>
      </rPr>
      <t xml:space="preserve">
  (Non-Resident)</t>
    </r>
  </si>
  <si>
    <r>
      <t xml:space="preserve">Eligible Private-School/Home-Schooled Students who
 </t>
    </r>
    <r>
      <rPr>
        <b/>
        <sz val="10"/>
        <color rgb="FFFF0000"/>
        <rFont val="Calibri"/>
        <family val="2"/>
        <scheme val="minor"/>
      </rPr>
      <t>live in your district</t>
    </r>
    <r>
      <rPr>
        <b/>
        <sz val="10"/>
        <rFont val="Calibri"/>
        <family val="2"/>
        <scheme val="minor"/>
      </rPr>
      <t xml:space="preserve">. 
(Resident)
</t>
    </r>
    <r>
      <rPr>
        <b/>
        <u/>
        <sz val="10"/>
        <rFont val="Calibri"/>
        <family val="2"/>
        <scheme val="minor"/>
      </rPr>
      <t/>
    </r>
  </si>
  <si>
    <r>
      <t xml:space="preserve">Child Count:  Annual count of the number of parentally-placed private school and home-schooled children with disabilities
 (34 CFR § 300.133(c)) </t>
    </r>
    <r>
      <rPr>
        <i/>
        <sz val="12"/>
        <color theme="0"/>
        <rFont val="Calibri"/>
        <family val="2"/>
        <scheme val="minor"/>
      </rPr>
      <t>Child count is conducted on any date between October 1 and December 1, inclusive, of each year.   This count is used for the subsequent year's calculation of proportionate share.</t>
    </r>
  </si>
  <si>
    <r>
      <t xml:space="preserve">Does your district have </t>
    </r>
    <r>
      <rPr>
        <b/>
        <sz val="12"/>
        <color theme="1"/>
        <rFont val="Calibri"/>
        <family val="2"/>
        <scheme val="minor"/>
      </rPr>
      <t>approved home-schooled students</t>
    </r>
    <r>
      <rPr>
        <sz val="12"/>
        <color theme="1"/>
        <rFont val="Calibri"/>
        <family val="2"/>
        <scheme val="minor"/>
      </rPr>
      <t xml:space="preserve"> in its geographic boundaries?</t>
    </r>
  </si>
  <si>
    <r>
      <t>Does your district</t>
    </r>
    <r>
      <rPr>
        <b/>
        <sz val="12"/>
        <color theme="1"/>
        <rFont val="Calibri"/>
        <family val="2"/>
        <scheme val="minor"/>
      </rPr>
      <t xml:space="preserve"> have private school(s)</t>
    </r>
    <r>
      <rPr>
        <sz val="12"/>
        <color theme="1"/>
        <rFont val="Calibri"/>
        <family val="2"/>
        <scheme val="minor"/>
      </rPr>
      <t xml:space="preserve"> in its geographic boundaries?</t>
    </r>
  </si>
  <si>
    <r>
      <t xml:space="preserve">We do not have to complete this form because we are </t>
    </r>
    <r>
      <rPr>
        <b/>
        <sz val="12"/>
        <color theme="1"/>
        <rFont val="Calibri"/>
        <family val="2"/>
        <scheme val="minor"/>
      </rPr>
      <t>a charter, virtual or vocational/technical district</t>
    </r>
    <r>
      <rPr>
        <sz val="12"/>
        <color theme="1"/>
        <rFont val="Calibri"/>
        <family val="2"/>
        <scheme val="minor"/>
      </rPr>
      <t>:</t>
    </r>
  </si>
  <si>
    <t>Please indicate whether your district has private school(s) and/or any home-schooled students in your geographic boundaries or is exempt:</t>
  </si>
  <si>
    <t>District Information:  Do you need to complete this form?</t>
  </si>
  <si>
    <t>Proportionate Share Calculation and Required Data for Equitable Services for Parentally-Placed 
Children With Disabilities Enrolled in Private Schools or Home-Schooled  (Fund Code 240)</t>
  </si>
  <si>
    <t>Proportionate Share Calculation and Required Data for Equitable Services for Parentally-Placed Children Ages 3-5 With Disabilities Enrolled in Private Schools (Fund Code 262)</t>
  </si>
  <si>
    <t>Please indicate whether your district has private school students in your geographic boundaries or is exempt:</t>
  </si>
  <si>
    <r>
      <t xml:space="preserve">We do not have to complete this form because </t>
    </r>
    <r>
      <rPr>
        <b/>
        <sz val="12"/>
        <color theme="1"/>
        <rFont val="Calibri"/>
        <family val="2"/>
        <scheme val="minor"/>
      </rPr>
      <t>we are a charter, virtual or vocational/technical district</t>
    </r>
    <r>
      <rPr>
        <sz val="12"/>
        <color theme="1"/>
        <rFont val="Calibri"/>
        <family val="2"/>
        <scheme val="minor"/>
      </rPr>
      <t>:</t>
    </r>
  </si>
  <si>
    <r>
      <t xml:space="preserve">Does your district have </t>
    </r>
    <r>
      <rPr>
        <b/>
        <sz val="12"/>
        <color theme="1"/>
        <rFont val="Calibri"/>
        <family val="2"/>
        <scheme val="minor"/>
      </rPr>
      <t>private elementary school(s)</t>
    </r>
    <r>
      <rPr>
        <sz val="12"/>
        <color theme="1"/>
        <rFont val="Calibri"/>
        <family val="2"/>
        <scheme val="minor"/>
      </rPr>
      <t xml:space="preserve"> that serves children ages 3-5 in its geographic boundaries?</t>
    </r>
  </si>
  <si>
    <r>
      <t xml:space="preserve">Child Count:  Annual count of the number of parentally-placed private school children with disabilities (34 CFR § 300.133(c)) </t>
    </r>
    <r>
      <rPr>
        <i/>
        <sz val="12"/>
        <color theme="0"/>
        <rFont val="Calibri"/>
        <family val="2"/>
        <scheme val="minor"/>
      </rPr>
      <t xml:space="preserve">Child count is conducted on any date between October 1 and December 1, inclusive, of each year and used the </t>
    </r>
    <r>
      <rPr>
        <i/>
        <u/>
        <sz val="12"/>
        <color theme="0"/>
        <rFont val="Calibri"/>
        <family val="2"/>
        <scheme val="minor"/>
      </rPr>
      <t>subsequent</t>
    </r>
    <r>
      <rPr>
        <i/>
        <sz val="12"/>
        <color theme="0"/>
        <rFont val="Calibri"/>
        <family val="2"/>
        <scheme val="minor"/>
      </rPr>
      <t xml:space="preserve"> year and includes only private schools located in your district.</t>
    </r>
  </si>
  <si>
    <r>
      <t xml:space="preserve">Eligible Private School Students who </t>
    </r>
    <r>
      <rPr>
        <b/>
        <sz val="10"/>
        <color rgb="FFFF0000"/>
        <rFont val="Calibri"/>
        <family val="2"/>
        <scheme val="minor"/>
      </rPr>
      <t>live in your district</t>
    </r>
    <r>
      <rPr>
        <b/>
        <sz val="10"/>
        <rFont val="Calibri"/>
        <family val="2"/>
        <scheme val="minor"/>
      </rPr>
      <t xml:space="preserve">. 
(Resident)
</t>
    </r>
    <r>
      <rPr>
        <b/>
        <u/>
        <sz val="10"/>
        <rFont val="Calibri"/>
        <family val="2"/>
        <scheme val="minor"/>
      </rPr>
      <t/>
    </r>
  </si>
  <si>
    <r>
      <t xml:space="preserve">Eligible Private School Students </t>
    </r>
    <r>
      <rPr>
        <b/>
        <sz val="10"/>
        <color rgb="FFFF0000"/>
        <rFont val="Calibri"/>
        <family val="2"/>
        <scheme val="minor"/>
      </rPr>
      <t>who do not live in your district</t>
    </r>
    <r>
      <rPr>
        <b/>
        <sz val="10"/>
        <rFont val="Calibri"/>
        <family val="2"/>
        <scheme val="minor"/>
      </rPr>
      <t>.
  (Non-Resident)</t>
    </r>
  </si>
  <si>
    <t xml:space="preserve"> Attending private school within your district </t>
  </si>
  <si>
    <t xml:space="preserve">Attending private school within your district </t>
  </si>
  <si>
    <r>
      <t xml:space="preserve">Number of </t>
    </r>
    <r>
      <rPr>
        <b/>
        <sz val="12"/>
        <rFont val="Calibri"/>
        <family val="2"/>
        <scheme val="minor"/>
      </rPr>
      <t>eligible</t>
    </r>
    <r>
      <rPr>
        <sz val="12"/>
        <rFont val="Calibri"/>
        <family val="2"/>
        <scheme val="minor"/>
      </rPr>
      <t xml:space="preserve"> </t>
    </r>
    <r>
      <rPr>
        <b/>
        <sz val="12"/>
        <rFont val="Calibri"/>
        <family val="2"/>
        <scheme val="minor"/>
      </rPr>
      <t>parentally-placed students</t>
    </r>
    <r>
      <rPr>
        <sz val="12"/>
        <rFont val="Calibri"/>
        <family val="2"/>
        <scheme val="minor"/>
      </rPr>
      <t xml:space="preserve"> ages 3-5 attending a </t>
    </r>
    <r>
      <rPr>
        <b/>
        <sz val="12"/>
        <rFont val="Calibri"/>
        <family val="2"/>
        <scheme val="minor"/>
      </rPr>
      <t>private elementary school</t>
    </r>
    <r>
      <rPr>
        <sz val="12"/>
        <rFont val="Calibri"/>
        <family val="2"/>
        <scheme val="minor"/>
      </rPr>
      <t xml:space="preserve"> in your district. </t>
    </r>
    <r>
      <rPr>
        <b/>
        <sz val="12"/>
        <rFont val="Calibri"/>
        <family val="2"/>
        <scheme val="minor"/>
      </rPr>
      <t>If none, enter "0".</t>
    </r>
  </si>
  <si>
    <r>
      <rPr>
        <b/>
        <sz val="11"/>
        <rFont val="Calibri"/>
        <family val="2"/>
        <scheme val="minor"/>
      </rPr>
      <t xml:space="preserve">Total </t>
    </r>
    <r>
      <rPr>
        <sz val="11"/>
        <rFont val="Calibri"/>
        <family val="2"/>
        <scheme val="minor"/>
      </rPr>
      <t xml:space="preserve">number of </t>
    </r>
    <r>
      <rPr>
        <b/>
        <sz val="11"/>
        <rFont val="Calibri"/>
        <family val="2"/>
        <scheme val="minor"/>
      </rPr>
      <t>eligible parentally-placed students ages 3-5 attending a private elementary school</t>
    </r>
    <r>
      <rPr>
        <sz val="11"/>
        <rFont val="Calibri"/>
        <family val="2"/>
        <scheme val="minor"/>
      </rPr>
      <t xml:space="preserve">  in your district.  </t>
    </r>
  </si>
  <si>
    <r>
      <t xml:space="preserve">Total number of </t>
    </r>
    <r>
      <rPr>
        <b/>
        <sz val="12"/>
        <color theme="1"/>
        <rFont val="Calibri"/>
        <family val="2"/>
        <scheme val="minor"/>
      </rPr>
      <t>public school district</t>
    </r>
    <r>
      <rPr>
        <sz val="12"/>
        <color theme="1"/>
        <rFont val="Calibri"/>
        <family val="2"/>
        <scheme val="minor"/>
      </rPr>
      <t xml:space="preserve"> </t>
    </r>
    <r>
      <rPr>
        <b/>
        <sz val="12"/>
        <color theme="1"/>
        <rFont val="Calibri"/>
        <family val="2"/>
        <scheme val="minor"/>
      </rPr>
      <t>students with IEPs</t>
    </r>
    <r>
      <rPr>
        <sz val="12"/>
        <color theme="1"/>
        <rFont val="Calibri"/>
        <family val="2"/>
        <scheme val="minor"/>
      </rPr>
      <t xml:space="preserve"> (SWIEPs) ages 3-5. (SWIEPs for your public school district for the 2018-2019 school year)</t>
    </r>
  </si>
  <si>
    <r>
      <t>Private School Students</t>
    </r>
    <r>
      <rPr>
        <b/>
        <sz val="10"/>
        <rFont val="Calibri"/>
        <family val="2"/>
        <scheme val="minor"/>
      </rPr>
      <t xml:space="preserve"> who</t>
    </r>
    <r>
      <rPr>
        <b/>
        <sz val="10"/>
        <color rgb="FFFF0000"/>
        <rFont val="Calibri"/>
        <family val="2"/>
        <scheme val="minor"/>
      </rPr>
      <t xml:space="preserve"> live in your district</t>
    </r>
    <r>
      <rPr>
        <b/>
        <sz val="10"/>
        <color theme="1"/>
        <rFont val="Calibri"/>
        <family val="2"/>
        <scheme val="minor"/>
      </rPr>
      <t>.
(Resident)</t>
    </r>
  </si>
  <si>
    <r>
      <t xml:space="preserve">B. Attending private school
 </t>
    </r>
    <r>
      <rPr>
        <b/>
        <sz val="10"/>
        <color rgb="FFFF0000"/>
        <rFont val="Calibri"/>
        <family val="2"/>
        <scheme val="minor"/>
      </rPr>
      <t>in another district</t>
    </r>
  </si>
  <si>
    <r>
      <t xml:space="preserve">C. Attending private school </t>
    </r>
    <r>
      <rPr>
        <b/>
        <sz val="10"/>
        <color rgb="FFFF0000"/>
        <rFont val="Calibri"/>
        <family val="2"/>
        <scheme val="minor"/>
      </rPr>
      <t>within your district</t>
    </r>
    <r>
      <rPr>
        <b/>
        <sz val="10"/>
        <color theme="1"/>
        <rFont val="Calibri"/>
        <family val="2"/>
        <scheme val="minor"/>
      </rPr>
      <t xml:space="preserve"> </t>
    </r>
  </si>
  <si>
    <r>
      <t xml:space="preserve">Total number of parentally-placed private school students ages 3-5 </t>
    </r>
    <r>
      <rPr>
        <b/>
        <u/>
        <sz val="12"/>
        <rFont val="Calibri"/>
        <family val="2"/>
        <scheme val="minor"/>
      </rPr>
      <t>evaluated</t>
    </r>
    <r>
      <rPr>
        <sz val="12"/>
        <rFont val="Calibri"/>
        <family val="2"/>
        <scheme val="minor"/>
      </rPr>
      <t xml:space="preserve"> by your district during </t>
    </r>
    <r>
      <rPr>
        <sz val="12"/>
        <color rgb="FFFF0000"/>
        <rFont val="Calibri"/>
        <family val="2"/>
        <scheme val="minor"/>
      </rPr>
      <t>2018-2019</t>
    </r>
    <r>
      <rPr>
        <sz val="12"/>
        <rFont val="Calibri"/>
        <family val="2"/>
        <scheme val="minor"/>
      </rPr>
      <t xml:space="preserve"> school year, including evaluations and re-evaluations. </t>
    </r>
    <r>
      <rPr>
        <b/>
        <sz val="12"/>
        <rFont val="Calibri"/>
        <family val="2"/>
        <scheme val="minor"/>
      </rPr>
      <t xml:space="preserve"> If none, enter "0".</t>
    </r>
    <r>
      <rPr>
        <sz val="12"/>
        <rFont val="Calibri"/>
        <family val="2"/>
        <scheme val="minor"/>
      </rPr>
      <t xml:space="preserve">  </t>
    </r>
  </si>
  <si>
    <r>
      <t>Of those students evaluated, total number of parentally-placed, private-school students ages 3-5</t>
    </r>
    <r>
      <rPr>
        <sz val="12"/>
        <color rgb="FFFF0000"/>
        <rFont val="Calibri"/>
        <family val="2"/>
        <scheme val="minor"/>
      </rPr>
      <t xml:space="preserve"> </t>
    </r>
    <r>
      <rPr>
        <b/>
        <u/>
        <sz val="12"/>
        <rFont val="Calibri"/>
        <family val="2"/>
        <scheme val="minor"/>
      </rPr>
      <t>found</t>
    </r>
    <r>
      <rPr>
        <b/>
        <sz val="12"/>
        <rFont val="Calibri"/>
        <family val="2"/>
        <scheme val="minor"/>
      </rPr>
      <t xml:space="preserve"> </t>
    </r>
    <r>
      <rPr>
        <b/>
        <u/>
        <sz val="12"/>
        <rFont val="Calibri"/>
        <family val="2"/>
        <scheme val="minor"/>
      </rPr>
      <t>eligible</t>
    </r>
    <r>
      <rPr>
        <sz val="12"/>
        <rFont val="Calibri"/>
        <family val="2"/>
        <scheme val="minor"/>
      </rPr>
      <t xml:space="preserve"> for services during the school year </t>
    </r>
    <r>
      <rPr>
        <sz val="12"/>
        <color rgb="FFFF0000"/>
        <rFont val="Calibri"/>
        <family val="2"/>
        <scheme val="minor"/>
      </rPr>
      <t>2018-2019</t>
    </r>
    <r>
      <rPr>
        <sz val="12"/>
        <rFont val="Calibri"/>
        <family val="2"/>
        <scheme val="minor"/>
      </rPr>
      <t xml:space="preserve">.  </t>
    </r>
    <r>
      <rPr>
        <b/>
        <sz val="12"/>
        <rFont val="Calibri"/>
        <family val="2"/>
        <scheme val="minor"/>
      </rPr>
      <t>If none, enter "0".</t>
    </r>
    <r>
      <rPr>
        <sz val="12"/>
        <rFont val="Calibri"/>
        <family val="2"/>
        <scheme val="minor"/>
      </rPr>
      <t xml:space="preserve">  </t>
    </r>
  </si>
  <si>
    <r>
      <t>Total number eligible parentally-placed, private-school students ages 3-5 who</t>
    </r>
    <r>
      <rPr>
        <b/>
        <u/>
        <sz val="12"/>
        <rFont val="Calibri"/>
        <family val="2"/>
        <scheme val="minor"/>
      </rPr>
      <t xml:space="preserve"> received equitable services from your district</t>
    </r>
    <r>
      <rPr>
        <sz val="12"/>
        <rFont val="Calibri"/>
        <family val="2"/>
        <scheme val="minor"/>
      </rPr>
      <t xml:space="preserve"> during the school year</t>
    </r>
    <r>
      <rPr>
        <sz val="12"/>
        <color rgb="FFFF0000"/>
        <rFont val="Calibri"/>
        <family val="2"/>
        <scheme val="minor"/>
      </rPr>
      <t xml:space="preserve"> 2018-2019</t>
    </r>
    <r>
      <rPr>
        <sz val="12"/>
        <rFont val="Calibri"/>
        <family val="2"/>
        <scheme val="minor"/>
      </rPr>
      <t xml:space="preserve">. </t>
    </r>
    <r>
      <rPr>
        <b/>
        <sz val="12"/>
        <rFont val="Calibri"/>
        <family val="2"/>
        <scheme val="minor"/>
      </rPr>
      <t xml:space="preserve"> If none, enter "0".</t>
    </r>
    <r>
      <rPr>
        <sz val="12"/>
        <color rgb="FFFF0000"/>
        <rFont val="Calibri"/>
        <family val="2"/>
        <scheme val="minor"/>
      </rPr>
      <t xml:space="preserve">  </t>
    </r>
  </si>
  <si>
    <t>Calculating the Reservation for Private School Services (34 CFR § 300.133)</t>
  </si>
  <si>
    <t xml:space="preserve">Total # of all currently eligible parentally-placed students ages 3-5 attending a private elementary school in your district. </t>
  </si>
  <si>
    <t xml:space="preserve">The percentage of students ages 3-5 attending a private elementary school  in your district represent of all eligible students. </t>
  </si>
  <si>
    <t>The minimum proportionate share of federal funds that the district must reserve for services to eligible parentally-placed students ages 3-5, who attend private schools in your district during FY20.</t>
  </si>
  <si>
    <r>
      <t xml:space="preserve">Optional </t>
    </r>
    <r>
      <rPr>
        <i/>
        <sz val="11"/>
        <rFont val="Calibri"/>
        <family val="2"/>
        <scheme val="minor"/>
      </rPr>
      <t>additional</t>
    </r>
    <r>
      <rPr>
        <sz val="11"/>
        <rFont val="Calibri"/>
        <family val="2"/>
        <scheme val="minor"/>
      </rPr>
      <t xml:space="preserve"> FC 262 funding that the district will reserve for equitable services to eligible parentally-placed students ages 3-5,who attend private schools located in your district during FY20.</t>
    </r>
  </si>
  <si>
    <t>Total FC 262 funding reserved for equitable services for eligible parentally-placed students ages 3-5, who attend private schools in your district during FY20 (minimum required reservation plus optional additional reservation).</t>
  </si>
  <si>
    <r>
      <t xml:space="preserve">2.  Include in all consultations discussion of  the </t>
    </r>
    <r>
      <rPr>
        <b/>
        <sz val="11"/>
        <rFont val="Calibri"/>
        <family val="2"/>
        <scheme val="minor"/>
      </rPr>
      <t>child find process</t>
    </r>
    <r>
      <rPr>
        <sz val="11"/>
        <rFont val="Calibri"/>
        <family val="2"/>
        <scheme val="minor"/>
      </rPr>
      <t>, covering how parentally-placed private school children
      suspected of a disability can participate and how parents, teachers, and private school officials will be informed of the 
      process.</t>
    </r>
  </si>
  <si>
    <r>
      <t xml:space="preserve">4.  Provide a </t>
    </r>
    <r>
      <rPr>
        <b/>
        <sz val="11"/>
        <rFont val="Calibri"/>
        <family val="2"/>
        <scheme val="minor"/>
      </rPr>
      <t xml:space="preserve">written explanation </t>
    </r>
    <r>
      <rPr>
        <sz val="11"/>
        <rFont val="Calibri"/>
        <family val="2"/>
        <scheme val="minor"/>
      </rPr>
      <t>of the reasons why it chose not to provide services directly or through a contract in the
     manner requested by the private school to private school officials, if the district disagrees with 
     the views of  private school officials on the provision  of services or the types of services (whether provided directly or 
     through a contract).</t>
    </r>
  </si>
  <si>
    <r>
      <t xml:space="preserve">5.   Include in consultations a discussion and explanation of how the proportionate share was </t>
    </r>
    <r>
      <rPr>
        <b/>
        <sz val="11"/>
        <rFont val="Calibri"/>
        <family val="2"/>
        <scheme val="minor"/>
      </rPr>
      <t>calculated</t>
    </r>
    <r>
      <rPr>
        <sz val="11"/>
        <rFont val="Calibri"/>
        <family val="2"/>
        <scheme val="minor"/>
      </rPr>
      <t>.</t>
    </r>
  </si>
  <si>
    <r>
      <t xml:space="preserve">6.  Be prepared to </t>
    </r>
    <r>
      <rPr>
        <b/>
        <sz val="11"/>
        <rFont val="Calibri"/>
        <family val="2"/>
        <scheme val="minor"/>
      </rPr>
      <t xml:space="preserve">spend </t>
    </r>
    <r>
      <rPr>
        <sz val="11"/>
        <rFont val="Calibri"/>
        <family val="2"/>
        <scheme val="minor"/>
      </rPr>
      <t>FY20 proportionate share for equitable services for eligible parentally-placed private school 
     students in your district, as well as any carryover funds from FY19, duringFY20.</t>
    </r>
  </si>
  <si>
    <t>Carrying Over Unspent Fund Code 262 Proportionate Share Funds from FY19 (34 C.F.R. 300.133(a)(3))</t>
  </si>
  <si>
    <r>
      <t>If your district has not expended  all of the funds reserved for equitable services by the end of the fiscal year, the district must obligate the remaining funds for special education and related services (including direct services) to parentally-placed private school children with disabilities</t>
    </r>
    <r>
      <rPr>
        <b/>
        <sz val="11"/>
        <rFont val="Calibri"/>
        <family val="2"/>
        <scheme val="minor"/>
      </rPr>
      <t xml:space="preserve"> during a carry-over period of one additional year</t>
    </r>
    <r>
      <rPr>
        <sz val="11"/>
        <rFont val="Calibri"/>
        <family val="2"/>
        <scheme val="minor"/>
      </rPr>
      <t xml:space="preserve">.  34 CFR § 300.133(a)(3) </t>
    </r>
  </si>
  <si>
    <t>Do you have any FY19 Fund Code 262 proportionate share funds that you did not spend on equitable services?</t>
  </si>
  <si>
    <t>If you answer "yes" to the previous question, how much of your FY19 Fund Code private school reservation was not spent?</t>
  </si>
  <si>
    <r>
      <t xml:space="preserve">FY20 Consolidated Individuals with Disabilities Education Act (IDEA) Application Workbook
</t>
    </r>
    <r>
      <rPr>
        <b/>
        <u/>
        <sz val="20"/>
        <color rgb="FFFFC000"/>
        <rFont val="Arial"/>
        <family val="2"/>
      </rPr>
      <t>Schedule A Member Supplement</t>
    </r>
  </si>
  <si>
    <r>
      <t>Save this file to your computer (</t>
    </r>
    <r>
      <rPr>
        <b/>
        <sz val="10"/>
        <color rgb="FFC00000"/>
        <rFont val="Arial"/>
        <family val="2"/>
      </rPr>
      <t>Important: ensure macros are enabled</t>
    </r>
    <r>
      <rPr>
        <b/>
        <sz val="10"/>
        <rFont val="Arial"/>
        <family val="2"/>
      </rPr>
      <t xml:space="preserve">).  Rename the file by replacing the words 'leacode' in the file name with the 4-digit district code of the lead district for your Schedule A consortium (the district submitting the main consolidated application). For example, if Martha's Vineyard (0700) were serving as lead district for a Schedule A consortium of 5 districts, this Supplement would be named 'FY20IDEASupp-0700.xlsm'. Do not change the filename except for the lead district's 4-digit code. Users of Macintosh computers must save as a macro-enabled file (with an </t>
    </r>
    <r>
      <rPr>
        <b/>
        <sz val="10"/>
        <color theme="5" tint="-0.249977111117893"/>
        <rFont val="Arial"/>
        <family val="2"/>
      </rPr>
      <t>.xlsm</t>
    </r>
    <r>
      <rPr>
        <b/>
        <sz val="10"/>
        <rFont val="Arial"/>
        <family val="2"/>
      </rPr>
      <t xml:space="preserve"> extension) and then reopen for the workbook to function properly.</t>
    </r>
  </si>
  <si>
    <t>Completing the Schedule A Member Supplement</t>
  </si>
  <si>
    <t>Hawlemont</t>
  </si>
  <si>
    <t>Summary of Schedule A Member Assignments and Reservations</t>
  </si>
  <si>
    <t>Org Code</t>
  </si>
  <si>
    <t>District Name</t>
  </si>
  <si>
    <t>Assigned Funds</t>
  </si>
  <si>
    <t>Schedule A Members</t>
  </si>
  <si>
    <t>Equitable Service Reservation</t>
  </si>
  <si>
    <t>FC 240</t>
  </si>
  <si>
    <t>FC262</t>
  </si>
  <si>
    <t>State</t>
  </si>
  <si>
    <t>Liaison's Name</t>
  </si>
  <si>
    <t>Liaison's Number</t>
  </si>
  <si>
    <t>Liaison's Email</t>
  </si>
  <si>
    <t>04450000</t>
  </si>
  <si>
    <t>Abby Kelley Foster Charter Public (District)</t>
  </si>
  <si>
    <t>10 New Bond Street</t>
  </si>
  <si>
    <t>Worcester</t>
  </si>
  <si>
    <t>MA</t>
  </si>
  <si>
    <t>01606</t>
  </si>
  <si>
    <t>Aneesh Sahni</t>
  </si>
  <si>
    <t>781-338-3532</t>
  </si>
  <si>
    <t>aneesh.sahni@doe.mass.edu</t>
  </si>
  <si>
    <t>00010000</t>
  </si>
  <si>
    <t>Abington</t>
  </si>
  <si>
    <t>1071 Washington St.</t>
  </si>
  <si>
    <t>02351</t>
  </si>
  <si>
    <t>Alex Lilley</t>
  </si>
  <si>
    <t>781-338-6212</t>
  </si>
  <si>
    <t>alilley@doe.mass.edu</t>
  </si>
  <si>
    <t>04120000</t>
  </si>
  <si>
    <t>Academy Of the Pacific Rim Charter Public (District)</t>
  </si>
  <si>
    <t>Hyde Park</t>
  </si>
  <si>
    <t>02136</t>
  </si>
  <si>
    <t/>
  </si>
  <si>
    <t>06000000</t>
  </si>
  <si>
    <t>Acton-Boxborough</t>
  </si>
  <si>
    <t>Acton</t>
  </si>
  <si>
    <t>01720</t>
  </si>
  <si>
    <t>Sue Mazzarella</t>
  </si>
  <si>
    <t>781-338-3587</t>
  </si>
  <si>
    <t>smazzarella@doe.mass.edu</t>
  </si>
  <si>
    <t>00030000</t>
  </si>
  <si>
    <t>Acushnet</t>
  </si>
  <si>
    <t>708 Middle Road</t>
  </si>
  <si>
    <t>Suite 1</t>
  </si>
  <si>
    <t>02743</t>
  </si>
  <si>
    <t>06030000</t>
  </si>
  <si>
    <t>Adams-Cheshire</t>
  </si>
  <si>
    <t>191 Church St</t>
  </si>
  <si>
    <t>Cheshire</t>
  </si>
  <si>
    <t>01225</t>
  </si>
  <si>
    <t>04300000</t>
  </si>
  <si>
    <t>Advanced Math and Science Academy Charter (District)</t>
  </si>
  <si>
    <t>201 Forest Street</t>
  </si>
  <si>
    <t>Marlborough</t>
  </si>
  <si>
    <t>01752</t>
  </si>
  <si>
    <t>00050000</t>
  </si>
  <si>
    <t>Agawam</t>
  </si>
  <si>
    <t>1305 Springfield St</t>
  </si>
  <si>
    <t>Feeding Hills</t>
  </si>
  <si>
    <t>01030</t>
  </si>
  <si>
    <t>04090000</t>
  </si>
  <si>
    <t>Alma del Mar Charter School (District)</t>
  </si>
  <si>
    <t>26 Madeira Avenue</t>
  </si>
  <si>
    <t>New Bedford</t>
  </si>
  <si>
    <t>02746</t>
  </si>
  <si>
    <t>00070000</t>
  </si>
  <si>
    <t>Amesbury</t>
  </si>
  <si>
    <t>5 Highland Street</t>
  </si>
  <si>
    <t>01913</t>
  </si>
  <si>
    <t>Russ Fleming</t>
  </si>
  <si>
    <t>781-338-6529</t>
  </si>
  <si>
    <t>RFleming@doe.mass.edu</t>
  </si>
  <si>
    <t>00080000</t>
  </si>
  <si>
    <t>Amherst</t>
  </si>
  <si>
    <t>170 Chestnut Street</t>
  </si>
  <si>
    <t>01002</t>
  </si>
  <si>
    <t>Ellie Rounds-Bloom</t>
  </si>
  <si>
    <t>781-338-3128</t>
  </si>
  <si>
    <t>erounds-bloom@doe.mass.edu</t>
  </si>
  <si>
    <t>06050000</t>
  </si>
  <si>
    <t>Amherst-Pelham</t>
  </si>
  <si>
    <t>00090000</t>
  </si>
  <si>
    <t>Andover</t>
  </si>
  <si>
    <t>36 Bartlet Street</t>
  </si>
  <si>
    <t>01810</t>
  </si>
  <si>
    <t>Beth O'Connell</t>
  </si>
  <si>
    <t>781-338-3132</t>
  </si>
  <si>
    <t>EO'Connell@doe.mass.edu</t>
  </si>
  <si>
    <t>35090000</t>
  </si>
  <si>
    <t>Argosy Collegiate Charter School (District)</t>
  </si>
  <si>
    <t>263 Hamlet Street</t>
  </si>
  <si>
    <t>Fall River</t>
  </si>
  <si>
    <t>02724</t>
  </si>
  <si>
    <t>Julia Foodman</t>
  </si>
  <si>
    <t>781-338-3577</t>
  </si>
  <si>
    <t>jfoodman@doe.mass.edu</t>
  </si>
  <si>
    <t>00100000</t>
  </si>
  <si>
    <t>Arlington</t>
  </si>
  <si>
    <t>869 Massachusetts Avenue</t>
  </si>
  <si>
    <t>02476</t>
  </si>
  <si>
    <t>06100000</t>
  </si>
  <si>
    <t>Ashburnham-Westminster</t>
  </si>
  <si>
    <t>11 Oakmont Drive</t>
  </si>
  <si>
    <t>Ashburnham</t>
  </si>
  <si>
    <t>01430</t>
  </si>
  <si>
    <t>00140000</t>
  </si>
  <si>
    <t>Ashland</t>
  </si>
  <si>
    <t>87 West Union Street</t>
  </si>
  <si>
    <t>01721</t>
  </si>
  <si>
    <t>08010000</t>
  </si>
  <si>
    <t>Assabet Valley Regional Vocational Technical</t>
  </si>
  <si>
    <t>215 Fitchburg Street</t>
  </si>
  <si>
    <t>06150000</t>
  </si>
  <si>
    <t>Athol-Royalston</t>
  </si>
  <si>
    <t>1062 Pleasant Street</t>
  </si>
  <si>
    <t>Athol</t>
  </si>
  <si>
    <t>01331</t>
  </si>
  <si>
    <t>04910000</t>
  </si>
  <si>
    <t>Atlantis Charter (District)</t>
  </si>
  <si>
    <t>991 Jefferson St</t>
  </si>
  <si>
    <t>02721</t>
  </si>
  <si>
    <t>00160000</t>
  </si>
  <si>
    <t>Attleboro</t>
  </si>
  <si>
    <t>100 Rathbun Willard Drive</t>
  </si>
  <si>
    <t>02703</t>
  </si>
  <si>
    <t>00170000</t>
  </si>
  <si>
    <t>Auburn</t>
  </si>
  <si>
    <t>5 West Street</t>
  </si>
  <si>
    <t>01501</t>
  </si>
  <si>
    <t>00180000</t>
  </si>
  <si>
    <t>Avon</t>
  </si>
  <si>
    <t>1 Patrick Clark Drive</t>
  </si>
  <si>
    <t>02322</t>
  </si>
  <si>
    <t>06160000</t>
  </si>
  <si>
    <t>Ayer Shirley School District</t>
  </si>
  <si>
    <t>115 Washington Street</t>
  </si>
  <si>
    <t>Ayer</t>
  </si>
  <si>
    <t>01432</t>
  </si>
  <si>
    <t>00200000</t>
  </si>
  <si>
    <t>Barnstable</t>
  </si>
  <si>
    <t>P O Box 955</t>
  </si>
  <si>
    <t>Hyannis</t>
  </si>
  <si>
    <t>02601</t>
  </si>
  <si>
    <t>35020000</t>
  </si>
  <si>
    <t>Baystate Academy Charter Public School (District)</t>
  </si>
  <si>
    <t>2001 Roosevelt Avenue</t>
  </si>
  <si>
    <t>Springfield</t>
  </si>
  <si>
    <t>01104</t>
  </si>
  <si>
    <t>00230000</t>
  </si>
  <si>
    <t>Bedford</t>
  </si>
  <si>
    <t>97 McMahon Road</t>
  </si>
  <si>
    <t>01730</t>
  </si>
  <si>
    <t>00240000</t>
  </si>
  <si>
    <t>Belchertown</t>
  </si>
  <si>
    <t>PO Box 841</t>
  </si>
  <si>
    <t>01007</t>
  </si>
  <si>
    <t>00250000</t>
  </si>
  <si>
    <t>Bellingham</t>
  </si>
  <si>
    <t>4 Mechanic Street</t>
  </si>
  <si>
    <t>02019</t>
  </si>
  <si>
    <t>00260000</t>
  </si>
  <si>
    <t>Belmont</t>
  </si>
  <si>
    <t>644 Pleasant Street</t>
  </si>
  <si>
    <t>02478</t>
  </si>
  <si>
    <t>04200000</t>
  </si>
  <si>
    <t>Benjamin Banneker Charter Public (District)</t>
  </si>
  <si>
    <t>21 Notre Dame Avenue</t>
  </si>
  <si>
    <t>Cambridge</t>
  </si>
  <si>
    <t>02140</t>
  </si>
  <si>
    <t>04470000</t>
  </si>
  <si>
    <t>Benjamin Franklin Classical Charter Public (District)</t>
  </si>
  <si>
    <t>201 Main Street</t>
  </si>
  <si>
    <t>Franklin</t>
  </si>
  <si>
    <t>02038</t>
  </si>
  <si>
    <t>35110000</t>
  </si>
  <si>
    <t>Bentley Academy Charter School (District)</t>
  </si>
  <si>
    <t>25 Memorial Drive</t>
  </si>
  <si>
    <t>Salem</t>
  </si>
  <si>
    <t>01970</t>
  </si>
  <si>
    <t>00270000</t>
  </si>
  <si>
    <t>Berkley</t>
  </si>
  <si>
    <t>21 North Main Street</t>
  </si>
  <si>
    <t>02779</t>
  </si>
  <si>
    <t>04140000</t>
  </si>
  <si>
    <t>Berkshire Arts and Technology Charter Public (District)</t>
  </si>
  <si>
    <t>1 Commercial Pl</t>
  </si>
  <si>
    <t>PO Box 267</t>
  </si>
  <si>
    <t>Adams</t>
  </si>
  <si>
    <t>01220</t>
  </si>
  <si>
    <t>06180000</t>
  </si>
  <si>
    <t>Berkshire Hills</t>
  </si>
  <si>
    <t>50 Main Street</t>
  </si>
  <si>
    <t>PO Box 617</t>
  </si>
  <si>
    <t>Stockbridge</t>
  </si>
  <si>
    <t>01262</t>
  </si>
  <si>
    <t>215 Main Street</t>
  </si>
  <si>
    <t>Boylston</t>
  </si>
  <si>
    <t>01505</t>
  </si>
  <si>
    <t>06200000</t>
  </si>
  <si>
    <t>Berlin-Boylston</t>
  </si>
  <si>
    <t>00300000</t>
  </si>
  <si>
    <t>Beverly</t>
  </si>
  <si>
    <t>70 Balch St.</t>
  </si>
  <si>
    <t>01915</t>
  </si>
  <si>
    <t>00310000</t>
  </si>
  <si>
    <t>Billerica</t>
  </si>
  <si>
    <t>365 Boston Rd</t>
  </si>
  <si>
    <t>01821</t>
  </si>
  <si>
    <t>08050000</t>
  </si>
  <si>
    <t>Blackstone Valley Regional Vocational Technical</t>
  </si>
  <si>
    <t>65 Pleasant Street</t>
  </si>
  <si>
    <t>Upton</t>
  </si>
  <si>
    <t>01568</t>
  </si>
  <si>
    <t>06220000</t>
  </si>
  <si>
    <t>Blackstone-Millville</t>
  </si>
  <si>
    <t>175 Lincoln Street</t>
  </si>
  <si>
    <t>Blackstone</t>
  </si>
  <si>
    <t>01504</t>
  </si>
  <si>
    <t>08060000</t>
  </si>
  <si>
    <t>Blue Hills Regional Vocational Technical</t>
  </si>
  <si>
    <t>800 Randolph Street</t>
  </si>
  <si>
    <t>Canton</t>
  </si>
  <si>
    <t>02021</t>
  </si>
  <si>
    <t>00350000</t>
  </si>
  <si>
    <t>Boston</t>
  </si>
  <si>
    <t>2300 Washington Street</t>
  </si>
  <si>
    <t>Roxbury</t>
  </si>
  <si>
    <t>02119</t>
  </si>
  <si>
    <t>04490000</t>
  </si>
  <si>
    <t>Boston Collegiate Charter (District)</t>
  </si>
  <si>
    <t>11 Mayhew Street</t>
  </si>
  <si>
    <t>Dorchester</t>
  </si>
  <si>
    <t>02125</t>
  </si>
  <si>
    <t>04240000</t>
  </si>
  <si>
    <t>Boston Day and Evening Academy Charter (District)</t>
  </si>
  <si>
    <t>20 Kearsarge Ave</t>
  </si>
  <si>
    <t>04110000</t>
  </si>
  <si>
    <t>Boston Green Academy Horace Mann Charter School (District)</t>
  </si>
  <si>
    <t>20 Warren St.</t>
  </si>
  <si>
    <t>Brighton</t>
  </si>
  <si>
    <t>02135</t>
  </si>
  <si>
    <t>04160000</t>
  </si>
  <si>
    <t>Boston Preparatory Charter Public (District)</t>
  </si>
  <si>
    <t>885 River Street</t>
  </si>
  <si>
    <t>04810000</t>
  </si>
  <si>
    <t>Boston Renaissance Charter Public (District)</t>
  </si>
  <si>
    <t>1415 Hyde Park Ave</t>
  </si>
  <si>
    <t>00360000</t>
  </si>
  <si>
    <t>Bourne</t>
  </si>
  <si>
    <t>36 Sandwich Rd</t>
  </si>
  <si>
    <t>02532</t>
  </si>
  <si>
    <t>00380000</t>
  </si>
  <si>
    <t>Boxford</t>
  </si>
  <si>
    <t>28 Middleton Road</t>
  </si>
  <si>
    <t>01921</t>
  </si>
  <si>
    <t>00400000</t>
  </si>
  <si>
    <t>Braintree</t>
  </si>
  <si>
    <t>348 Pond Street</t>
  </si>
  <si>
    <t>02184</t>
  </si>
  <si>
    <t>00410000</t>
  </si>
  <si>
    <t>Brewster</t>
  </si>
  <si>
    <t>78 Eldredge Pkwy</t>
  </si>
  <si>
    <t>Orleans</t>
  </si>
  <si>
    <t>02653</t>
  </si>
  <si>
    <t>04170000</t>
  </si>
  <si>
    <t>Bridge Boston Charter School (District)</t>
  </si>
  <si>
    <t>435 Warren St.</t>
  </si>
  <si>
    <t>06250000</t>
  </si>
  <si>
    <t>Bridgewater-Raynham</t>
  </si>
  <si>
    <t>166 Mt. Prospect Street</t>
  </si>
  <si>
    <t>Bridgewater</t>
  </si>
  <si>
    <t>02324</t>
  </si>
  <si>
    <t>00430000</t>
  </si>
  <si>
    <t>Brimfield</t>
  </si>
  <si>
    <t>320A Brookfield Rd</t>
  </si>
  <si>
    <t>Fiskdale</t>
  </si>
  <si>
    <t>01518</t>
  </si>
  <si>
    <t>09100000</t>
  </si>
  <si>
    <t>Bristol County Agricultural</t>
  </si>
  <si>
    <t>135 Center Street</t>
  </si>
  <si>
    <t>Dighton</t>
  </si>
  <si>
    <t>02715</t>
  </si>
  <si>
    <t>08100000</t>
  </si>
  <si>
    <t>Bristol-Plymouth Regional Vocational Technical</t>
  </si>
  <si>
    <t>207 Hart Street</t>
  </si>
  <si>
    <t>Taunton</t>
  </si>
  <si>
    <t>02780</t>
  </si>
  <si>
    <t>00440000</t>
  </si>
  <si>
    <t>Brockton</t>
  </si>
  <si>
    <t>43 Crescent Street</t>
  </si>
  <si>
    <t>02301</t>
  </si>
  <si>
    <t>04280000</t>
  </si>
  <si>
    <t>Brooke Charter School (District)</t>
  </si>
  <si>
    <t>190 Cummins Highway</t>
  </si>
  <si>
    <t>Roslindale</t>
  </si>
  <si>
    <t>02131</t>
  </si>
  <si>
    <t>00450000</t>
  </si>
  <si>
    <t>Brookfield</t>
  </si>
  <si>
    <t>320 Brookfield Rd</t>
  </si>
  <si>
    <t>00460000</t>
  </si>
  <si>
    <t>Brookline</t>
  </si>
  <si>
    <t>333 Washington Street</t>
  </si>
  <si>
    <t>02445</t>
  </si>
  <si>
    <t>00480000</t>
  </si>
  <si>
    <t>Burlington</t>
  </si>
  <si>
    <t>123 Cambridge Street</t>
  </si>
  <si>
    <t>01803</t>
  </si>
  <si>
    <t>00490000</t>
  </si>
  <si>
    <t>159 Thorndike Street</t>
  </si>
  <si>
    <t>02141</t>
  </si>
  <si>
    <t>00500000</t>
  </si>
  <si>
    <t>960 Washington Street</t>
  </si>
  <si>
    <t>04320000</t>
  </si>
  <si>
    <t>Cape Cod Lighthouse Charter (District)</t>
  </si>
  <si>
    <t>195 Route 137</t>
  </si>
  <si>
    <t>East Harwich</t>
  </si>
  <si>
    <t>02645</t>
  </si>
  <si>
    <t>08150000</t>
  </si>
  <si>
    <t>Cape Cod Regional Vocational Technical</t>
  </si>
  <si>
    <t>351 Pleasant Lake Avenue</t>
  </si>
  <si>
    <t>Harwich</t>
  </si>
  <si>
    <t>00510000</t>
  </si>
  <si>
    <t>Carlisle</t>
  </si>
  <si>
    <t>83 School Street</t>
  </si>
  <si>
    <t>01741</t>
  </si>
  <si>
    <t>00520000</t>
  </si>
  <si>
    <t>Carver</t>
  </si>
  <si>
    <t>3 Carver Square Blvd.</t>
  </si>
  <si>
    <t>02330</t>
  </si>
  <si>
    <t>06350000</t>
  </si>
  <si>
    <t>Central Berkshire</t>
  </si>
  <si>
    <t>PO Box 299</t>
  </si>
  <si>
    <t>Rt 8</t>
  </si>
  <si>
    <t>Dalton</t>
  </si>
  <si>
    <t>01227</t>
  </si>
  <si>
    <t>00560000</t>
  </si>
  <si>
    <t>Chelmsford</t>
  </si>
  <si>
    <t>230 North Road</t>
  </si>
  <si>
    <t>01824</t>
  </si>
  <si>
    <t>00570000</t>
  </si>
  <si>
    <t>Chelsea</t>
  </si>
  <si>
    <t>500 Broadway Street</t>
  </si>
  <si>
    <t>c/o City Hall Room 216</t>
  </si>
  <si>
    <t>02150</t>
  </si>
  <si>
    <t>06320000</t>
  </si>
  <si>
    <t>Chesterfield-Goshen</t>
  </si>
  <si>
    <t>19 Stage Rd</t>
  </si>
  <si>
    <t>Westhampton</t>
  </si>
  <si>
    <t>01027</t>
  </si>
  <si>
    <t>00610000</t>
  </si>
  <si>
    <t>Chicopee</t>
  </si>
  <si>
    <t>180 Broadway Street</t>
  </si>
  <si>
    <t>01020</t>
  </si>
  <si>
    <t>04180000</t>
  </si>
  <si>
    <t>Christa McAuliffe Charter Public (District)</t>
  </si>
  <si>
    <t>139 Newbury St</t>
  </si>
  <si>
    <t>Framingham</t>
  </si>
  <si>
    <t>01701</t>
  </si>
  <si>
    <t>04370000</t>
  </si>
  <si>
    <t>City on a Hill Charter Public School Circuit Street (District)</t>
  </si>
  <si>
    <t>15 Allerton Street</t>
  </si>
  <si>
    <t>35040000</t>
  </si>
  <si>
    <t>City on a Hill Charter Public School Dudley Square (District)</t>
  </si>
  <si>
    <t>35070000</t>
  </si>
  <si>
    <t>City on a Hill Charter Public School New Bedford (District)</t>
  </si>
  <si>
    <t>00630000</t>
  </si>
  <si>
    <t>Clarksburg</t>
  </si>
  <si>
    <t>777 West Crossroad</t>
  </si>
  <si>
    <t>01247</t>
  </si>
  <si>
    <t>00640000</t>
  </si>
  <si>
    <t>Clinton</t>
  </si>
  <si>
    <t>150 School Street</t>
  </si>
  <si>
    <t>01510</t>
  </si>
  <si>
    <t>04380000</t>
  </si>
  <si>
    <t>Codman Academy Charter Public (District)</t>
  </si>
  <si>
    <t>637 Washington Street</t>
  </si>
  <si>
    <t>02124</t>
  </si>
  <si>
    <t>00650000</t>
  </si>
  <si>
    <t>Cohasset</t>
  </si>
  <si>
    <t>143 Pond Street</t>
  </si>
  <si>
    <t>02025</t>
  </si>
  <si>
    <t>35030000</t>
  </si>
  <si>
    <t>Collegiate Charter School of Lowell (District)</t>
  </si>
  <si>
    <t>1857 Middlesex Street</t>
  </si>
  <si>
    <t>Lowell</t>
  </si>
  <si>
    <t>01851</t>
  </si>
  <si>
    <t>04360000</t>
  </si>
  <si>
    <t>Community Charter School of Cambridge (District)</t>
  </si>
  <si>
    <t>245 Bent Street</t>
  </si>
  <si>
    <t>04260000</t>
  </si>
  <si>
    <t>Community Day Charter Public School - Gateway (District)</t>
  </si>
  <si>
    <t>190 Hampshire Street</t>
  </si>
  <si>
    <t>Lawrence</t>
  </si>
  <si>
    <t>01840</t>
  </si>
  <si>
    <t>04400000</t>
  </si>
  <si>
    <t>Community Day Charter Public School - Prospect (District)</t>
  </si>
  <si>
    <t>04310000</t>
  </si>
  <si>
    <t>Community Day Charter Public School - R. Kingman Webster (District)</t>
  </si>
  <si>
    <t>00670000</t>
  </si>
  <si>
    <t>Concord</t>
  </si>
  <si>
    <t>120 Meriam Rd</t>
  </si>
  <si>
    <t>01742</t>
  </si>
  <si>
    <t>06400000</t>
  </si>
  <si>
    <t>Concord-Carlisle</t>
  </si>
  <si>
    <t>04390000</t>
  </si>
  <si>
    <t>Conservatory Lab Charter (District)</t>
  </si>
  <si>
    <t>2120 Dorchester Avenue</t>
  </si>
  <si>
    <t>00680000</t>
  </si>
  <si>
    <t>Conway</t>
  </si>
  <si>
    <t>113 North Main Street, Office C101</t>
  </si>
  <si>
    <t>South Deerfield</t>
  </si>
  <si>
    <t>01373</t>
  </si>
  <si>
    <t>00710000</t>
  </si>
  <si>
    <t>Danvers</t>
  </si>
  <si>
    <t>64 Cabot Road</t>
  </si>
  <si>
    <t>01923</t>
  </si>
  <si>
    <t>00720000</t>
  </si>
  <si>
    <t>Dartmouth</t>
  </si>
  <si>
    <t>8 Bush Street</t>
  </si>
  <si>
    <t>02748</t>
  </si>
  <si>
    <t>00730000</t>
  </si>
  <si>
    <t>Dedham</t>
  </si>
  <si>
    <t>100 Whiting Avenue</t>
  </si>
  <si>
    <t>02026</t>
  </si>
  <si>
    <t>00740000</t>
  </si>
  <si>
    <t>Deerfield</t>
  </si>
  <si>
    <t>06450000</t>
  </si>
  <si>
    <t>Dennis-Yarmouth</t>
  </si>
  <si>
    <t>296 Station Avenue</t>
  </si>
  <si>
    <t>South Yarmouth</t>
  </si>
  <si>
    <t>02664</t>
  </si>
  <si>
    <t>06500000</t>
  </si>
  <si>
    <t>Dighton-Rehoboth</t>
  </si>
  <si>
    <t>2700 Regional Road</t>
  </si>
  <si>
    <t>North Dighton</t>
  </si>
  <si>
    <t>02764</t>
  </si>
  <si>
    <t>00770000</t>
  </si>
  <si>
    <t>Douglas</t>
  </si>
  <si>
    <t>21 Davis Street</t>
  </si>
  <si>
    <t>01516</t>
  </si>
  <si>
    <t>00780000</t>
  </si>
  <si>
    <t>Dover</t>
  </si>
  <si>
    <t>157 Farm Street</t>
  </si>
  <si>
    <t>02030</t>
  </si>
  <si>
    <t>06550000</t>
  </si>
  <si>
    <t>Dover-Sherborn</t>
  </si>
  <si>
    <t>00790000</t>
  </si>
  <si>
    <t>Dracut</t>
  </si>
  <si>
    <t>2063 Lakeview Avenue</t>
  </si>
  <si>
    <t>01826</t>
  </si>
  <si>
    <t>04070000</t>
  </si>
  <si>
    <t>Dudley Street Neighborhood Charter School (District)</t>
  </si>
  <si>
    <t>6 Shirley Street</t>
  </si>
  <si>
    <t>06580000</t>
  </si>
  <si>
    <t>Dudley-Charlton Reg</t>
  </si>
  <si>
    <t>68 Dudley Oxford Road</t>
  </si>
  <si>
    <t>Dudley</t>
  </si>
  <si>
    <t>01571</t>
  </si>
  <si>
    <t>00820000</t>
  </si>
  <si>
    <t>Duxbury</t>
  </si>
  <si>
    <t>93 Chandler Street</t>
  </si>
  <si>
    <t>02332</t>
  </si>
  <si>
    <t>00830000</t>
  </si>
  <si>
    <t>East Bridgewater</t>
  </si>
  <si>
    <t>143 Plymouth Street</t>
  </si>
  <si>
    <t>02333</t>
  </si>
  <si>
    <t>00870000</t>
  </si>
  <si>
    <t>East Longmeadow</t>
  </si>
  <si>
    <t>180 Maple Street</t>
  </si>
  <si>
    <t>01028</t>
  </si>
  <si>
    <t>00850000</t>
  </si>
  <si>
    <t>Eastham</t>
  </si>
  <si>
    <t>00860000</t>
  </si>
  <si>
    <t>Easthampton</t>
  </si>
  <si>
    <t>50 Payson Avenue</t>
  </si>
  <si>
    <t>Second Floor</t>
  </si>
  <si>
    <t>00880000</t>
  </si>
  <si>
    <t>Easton</t>
  </si>
  <si>
    <t>PO Box 359</t>
  </si>
  <si>
    <t>North Easton</t>
  </si>
  <si>
    <t>02356</t>
  </si>
  <si>
    <t>00890000</t>
  </si>
  <si>
    <t>Edgartown</t>
  </si>
  <si>
    <t>4 Pine Street</t>
  </si>
  <si>
    <t>Vineyard Haven</t>
  </si>
  <si>
    <t>02568</t>
  </si>
  <si>
    <t>04520000</t>
  </si>
  <si>
    <t>Edward M. Kennedy Academy for Health Careers (Horace Mann Charter) (District)</t>
  </si>
  <si>
    <t>360 Huntington Avenue</t>
  </si>
  <si>
    <t>c/o 102 Cahners Hall</t>
  </si>
  <si>
    <t>02115</t>
  </si>
  <si>
    <t>00910000</t>
  </si>
  <si>
    <t>Erving</t>
  </si>
  <si>
    <t>18 Pleasant Street</t>
  </si>
  <si>
    <t>01344</t>
  </si>
  <si>
    <t>08170000</t>
  </si>
  <si>
    <t>Essex North Shore Agricultural and Technical School District</t>
  </si>
  <si>
    <t>565 Maple Street</t>
  </si>
  <si>
    <t>P.O. Box 346</t>
  </si>
  <si>
    <t>Hathorne</t>
  </si>
  <si>
    <t>01937</t>
  </si>
  <si>
    <t>00930000</t>
  </si>
  <si>
    <t>Everett</t>
  </si>
  <si>
    <t>121 Vine Street</t>
  </si>
  <si>
    <t>02149</t>
  </si>
  <si>
    <t>04100000</t>
  </si>
  <si>
    <t>Excel Academy Charter (District)</t>
  </si>
  <si>
    <t>58 Moore Street</t>
  </si>
  <si>
    <t>East Boston</t>
  </si>
  <si>
    <t>02128</t>
  </si>
  <si>
    <t>00940000</t>
  </si>
  <si>
    <t>Fairhaven</t>
  </si>
  <si>
    <t>128 Washington Street</t>
  </si>
  <si>
    <t>02719</t>
  </si>
  <si>
    <t>00950000</t>
  </si>
  <si>
    <t>417 Rock Street</t>
  </si>
  <si>
    <t>02720</t>
  </si>
  <si>
    <t>00960000</t>
  </si>
  <si>
    <t>Falmouth</t>
  </si>
  <si>
    <t>340 Teaticket Hwy</t>
  </si>
  <si>
    <t>East Falmouth</t>
  </si>
  <si>
    <t>02536</t>
  </si>
  <si>
    <t>06620000</t>
  </si>
  <si>
    <t>Farmington River Reg</t>
  </si>
  <si>
    <t>555 N Main Street</t>
  </si>
  <si>
    <t>PO Box 679</t>
  </si>
  <si>
    <t>Otis</t>
  </si>
  <si>
    <t>01253</t>
  </si>
  <si>
    <t>00970000</t>
  </si>
  <si>
    <t>Fitchburg</t>
  </si>
  <si>
    <t>376 South Street</t>
  </si>
  <si>
    <t>01420</t>
  </si>
  <si>
    <t>00980000</t>
  </si>
  <si>
    <t>Florida</t>
  </si>
  <si>
    <t>56 North County Rd</t>
  </si>
  <si>
    <t>04130000</t>
  </si>
  <si>
    <t>Four Rivers Charter Public (District)</t>
  </si>
  <si>
    <t>248 Colrain Road</t>
  </si>
  <si>
    <t>Greenfield</t>
  </si>
  <si>
    <t>01301</t>
  </si>
  <si>
    <t>00990000</t>
  </si>
  <si>
    <t>Foxborough</t>
  </si>
  <si>
    <t>60 South Street</t>
  </si>
  <si>
    <t>C/O Igo Administration Building</t>
  </si>
  <si>
    <t>02035</t>
  </si>
  <si>
    <t>04460000</t>
  </si>
  <si>
    <t>Foxborough Regional Charter (District)</t>
  </si>
  <si>
    <t>131 Central Street</t>
  </si>
  <si>
    <t>35 Commercial Street</t>
  </si>
  <si>
    <t>01000000</t>
  </si>
  <si>
    <t>73 Mt. Wayte Avenue</t>
  </si>
  <si>
    <t>Suite 5</t>
  </si>
  <si>
    <t>01702</t>
  </si>
  <si>
    <t>04780000</t>
  </si>
  <si>
    <t>Francis W. Parker Charter Essential (District)</t>
  </si>
  <si>
    <t>49 Antietam Street</t>
  </si>
  <si>
    <t>Devens</t>
  </si>
  <si>
    <t>01434</t>
  </si>
  <si>
    <t>01010000</t>
  </si>
  <si>
    <t>355 East Central Street</t>
  </si>
  <si>
    <t>08180000</t>
  </si>
  <si>
    <t>Franklin County Regional Vocational Technical</t>
  </si>
  <si>
    <t>82 Industrial Blvd</t>
  </si>
  <si>
    <t>Turners Falls</t>
  </si>
  <si>
    <t>01376</t>
  </si>
  <si>
    <t>06650000</t>
  </si>
  <si>
    <t>Freetown-Lakeville</t>
  </si>
  <si>
    <t>98 Howland Rd</t>
  </si>
  <si>
    <t>Lakeville</t>
  </si>
  <si>
    <t>02347</t>
  </si>
  <si>
    <t>06700000</t>
  </si>
  <si>
    <t>Frontier</t>
  </si>
  <si>
    <t>01030000</t>
  </si>
  <si>
    <t>Gardner</t>
  </si>
  <si>
    <t>70 Waterford Street</t>
  </si>
  <si>
    <t>01440</t>
  </si>
  <si>
    <t>06720000</t>
  </si>
  <si>
    <t>Gateway</t>
  </si>
  <si>
    <t>12 Littleville Road</t>
  </si>
  <si>
    <t>Huntington</t>
  </si>
  <si>
    <t>01050</t>
  </si>
  <si>
    <t>01050000</t>
  </si>
  <si>
    <t>Georgetown</t>
  </si>
  <si>
    <t>51 North Street</t>
  </si>
  <si>
    <t>01833</t>
  </si>
  <si>
    <t>06740000</t>
  </si>
  <si>
    <t>Gill-Montague</t>
  </si>
  <si>
    <t>35 Crocker Avenue</t>
  </si>
  <si>
    <t>04960000</t>
  </si>
  <si>
    <t>Global Learning Charter Public (District)</t>
  </si>
  <si>
    <t>190 Ashley Boulevard</t>
  </si>
  <si>
    <t>01070000</t>
  </si>
  <si>
    <t>Gloucester</t>
  </si>
  <si>
    <t>2 Blackburn Drive</t>
  </si>
  <si>
    <t>01930</t>
  </si>
  <si>
    <t>01090000</t>
  </si>
  <si>
    <t>Gosnold</t>
  </si>
  <si>
    <t>263 Hill &amp; Plain Road</t>
  </si>
  <si>
    <t>01100000</t>
  </si>
  <si>
    <t>Grafton</t>
  </si>
  <si>
    <t>30 Providence Rd</t>
  </si>
  <si>
    <t>01519</t>
  </si>
  <si>
    <t>01110000</t>
  </si>
  <si>
    <t>Granby</t>
  </si>
  <si>
    <t>387 East State Street</t>
  </si>
  <si>
    <t>01033</t>
  </si>
  <si>
    <t>08210000</t>
  </si>
  <si>
    <t>Greater Fall River Regional Vocational Technical</t>
  </si>
  <si>
    <t>251 Stonehaven Rd</t>
  </si>
  <si>
    <t>02723</t>
  </si>
  <si>
    <t>08230000</t>
  </si>
  <si>
    <t>Greater Lawrence Regional Vocational Technical</t>
  </si>
  <si>
    <t>57 River Rd</t>
  </si>
  <si>
    <t>08280000</t>
  </si>
  <si>
    <t>Greater Lowell Regional Vocational Technical</t>
  </si>
  <si>
    <t>250 Pawtucket Blvd</t>
  </si>
  <si>
    <t>Tyngsborough</t>
  </si>
  <si>
    <t>01879</t>
  </si>
  <si>
    <t>08250000</t>
  </si>
  <si>
    <t>Greater New Bedford Regional Vocational Technical</t>
  </si>
  <si>
    <t>1121 Ashley Blvd</t>
  </si>
  <si>
    <t>02745</t>
  </si>
  <si>
    <t>01140000</t>
  </si>
  <si>
    <t>195 Federal Street, Suite 100</t>
  </si>
  <si>
    <t>39010000</t>
  </si>
  <si>
    <t>Greenfield Commonwealth Virtual District</t>
  </si>
  <si>
    <t>06730000</t>
  </si>
  <si>
    <t>Groton-Dunstable</t>
  </si>
  <si>
    <t>P O Box 729</t>
  </si>
  <si>
    <t>Groton</t>
  </si>
  <si>
    <t>01450</t>
  </si>
  <si>
    <t>01170000</t>
  </si>
  <si>
    <t>Hadley</t>
  </si>
  <si>
    <t>125 Russell Street</t>
  </si>
  <si>
    <t>01035</t>
  </si>
  <si>
    <t>01180000</t>
  </si>
  <si>
    <t>Halifax</t>
  </si>
  <si>
    <t>250 Pembroke Street</t>
  </si>
  <si>
    <t>Kingston</t>
  </si>
  <si>
    <t>02364</t>
  </si>
  <si>
    <t>06750000</t>
  </si>
  <si>
    <t>Hamilton-Wenham</t>
  </si>
  <si>
    <t>5 School Street</t>
  </si>
  <si>
    <t>Wenham</t>
  </si>
  <si>
    <t>01984</t>
  </si>
  <si>
    <t>04990000</t>
  </si>
  <si>
    <t>Hampden Charter School of Science East (District)</t>
  </si>
  <si>
    <t>20 Johnson Road</t>
  </si>
  <si>
    <t>01022</t>
  </si>
  <si>
    <t>35160000</t>
  </si>
  <si>
    <t>Hampden Charter School of Science West (District)</t>
  </si>
  <si>
    <t>06800000</t>
  </si>
  <si>
    <t>Hampden-Wilbraham</t>
  </si>
  <si>
    <t>621 Main Street</t>
  </si>
  <si>
    <t>Wilbraham</t>
  </si>
  <si>
    <t>01095</t>
  </si>
  <si>
    <t>06830000</t>
  </si>
  <si>
    <t>Hampshire</t>
  </si>
  <si>
    <t>01210000</t>
  </si>
  <si>
    <t>Hancock</t>
  </si>
  <si>
    <t>1831 STATE ROAD</t>
  </si>
  <si>
    <t>RICHMOND</t>
  </si>
  <si>
    <t>01254</t>
  </si>
  <si>
    <t>01220000</t>
  </si>
  <si>
    <t>Hanover</t>
  </si>
  <si>
    <t>188 Broadway Street</t>
  </si>
  <si>
    <t>02339</t>
  </si>
  <si>
    <t>01250000</t>
  </si>
  <si>
    <t>Harvard</t>
  </si>
  <si>
    <t>39 Massachusetts Avenue</t>
  </si>
  <si>
    <t>01451</t>
  </si>
  <si>
    <t>01270000</t>
  </si>
  <si>
    <t>Hatfield</t>
  </si>
  <si>
    <t>34 School Street</t>
  </si>
  <si>
    <t>01038</t>
  </si>
  <si>
    <t>01280000</t>
  </si>
  <si>
    <t>Haverhill</t>
  </si>
  <si>
    <t>4 Summer Street</t>
  </si>
  <si>
    <t>01830</t>
  </si>
  <si>
    <t>06850000</t>
  </si>
  <si>
    <t>24 Ashfield Rd</t>
  </si>
  <si>
    <t>Shelburne Falls</t>
  </si>
  <si>
    <t>01370</t>
  </si>
  <si>
    <t>04190000</t>
  </si>
  <si>
    <t>Helen Y. Davis Leadership Academy Charter Public (District)</t>
  </si>
  <si>
    <t>23 Leonard Street</t>
  </si>
  <si>
    <t>02122</t>
  </si>
  <si>
    <t>04550000</t>
  </si>
  <si>
    <t>Hill View Montessori Charter Public (District)</t>
  </si>
  <si>
    <t>75 Foundation Ave</t>
  </si>
  <si>
    <t>Ward Hill Business Park</t>
  </si>
  <si>
    <t>01835</t>
  </si>
  <si>
    <t>04500000</t>
  </si>
  <si>
    <t>Hilltown Cooperative Charter Public (District)</t>
  </si>
  <si>
    <t>1 Industrial Parkway</t>
  </si>
  <si>
    <t>01039</t>
  </si>
  <si>
    <t>01310000</t>
  </si>
  <si>
    <t>Hingham</t>
  </si>
  <si>
    <t>220 Central Street</t>
  </si>
  <si>
    <t>02043</t>
  </si>
  <si>
    <t>01330000</t>
  </si>
  <si>
    <t>Holbrook</t>
  </si>
  <si>
    <t>245 So. Franklin Street</t>
  </si>
  <si>
    <t>02343</t>
  </si>
  <si>
    <t>01350000</t>
  </si>
  <si>
    <t>Holland</t>
  </si>
  <si>
    <t>01360000</t>
  </si>
  <si>
    <t>Holliston</t>
  </si>
  <si>
    <t>370 Hollis Street</t>
  </si>
  <si>
    <t>01746</t>
  </si>
  <si>
    <t>01370000</t>
  </si>
  <si>
    <t>Holyoke</t>
  </si>
  <si>
    <t>57 Suffolk Street</t>
  </si>
  <si>
    <t>01040</t>
  </si>
  <si>
    <t>04530000</t>
  </si>
  <si>
    <t>Holyoke Community Charter (District)</t>
  </si>
  <si>
    <t>2200 Northampton Street</t>
  </si>
  <si>
    <t>01380000</t>
  </si>
  <si>
    <t>Hopedale</t>
  </si>
  <si>
    <t>25 Adin Street</t>
  </si>
  <si>
    <t>01747</t>
  </si>
  <si>
    <t>01390000</t>
  </si>
  <si>
    <t>Hopkinton</t>
  </si>
  <si>
    <t>89 Hayden Rowe Street</t>
  </si>
  <si>
    <t>01748</t>
  </si>
  <si>
    <t>01410000</t>
  </si>
  <si>
    <t>Hudson</t>
  </si>
  <si>
    <t>155 Apsley Street</t>
  </si>
  <si>
    <t>01749</t>
  </si>
  <si>
    <t>01420000</t>
  </si>
  <si>
    <t>Hull</t>
  </si>
  <si>
    <t>02045</t>
  </si>
  <si>
    <t>04350000</t>
  </si>
  <si>
    <t>Innovation Academy Charter (District)</t>
  </si>
  <si>
    <t>72 Tyng Road</t>
  </si>
  <si>
    <t>Malden</t>
  </si>
  <si>
    <t>02148</t>
  </si>
  <si>
    <t>01440000</t>
  </si>
  <si>
    <t>Ipswich</t>
  </si>
  <si>
    <t>1 Lord Square</t>
  </si>
  <si>
    <t>01938</t>
  </si>
  <si>
    <t>06900000</t>
  </si>
  <si>
    <t>King Philip</t>
  </si>
  <si>
    <t>18 King Street</t>
  </si>
  <si>
    <t>Norfolk</t>
  </si>
  <si>
    <t>02056</t>
  </si>
  <si>
    <t>01450000</t>
  </si>
  <si>
    <t>04630000</t>
  </si>
  <si>
    <t>KIPP Academy Boston Charter School (District)</t>
  </si>
  <si>
    <t>37 Babson Street</t>
  </si>
  <si>
    <t>KIPP Academy Boston</t>
  </si>
  <si>
    <t>Mattapan</t>
  </si>
  <si>
    <t>02126</t>
  </si>
  <si>
    <t>04290000</t>
  </si>
  <si>
    <t>KIPP Academy Lynn Charter (District)</t>
  </si>
  <si>
    <t>90 High Rock Street</t>
  </si>
  <si>
    <t>Lynn</t>
  </si>
  <si>
    <t>01902</t>
  </si>
  <si>
    <t>01490000</t>
  </si>
  <si>
    <t>237 Essex Street</t>
  </si>
  <si>
    <t>04540000</t>
  </si>
  <si>
    <t>Lawrence Family Development Charter (District)</t>
  </si>
  <si>
    <t>34 West Street</t>
  </si>
  <si>
    <t>01841</t>
  </si>
  <si>
    <t>01500000</t>
  </si>
  <si>
    <t>Lee</t>
  </si>
  <si>
    <t>300A Greylock St</t>
  </si>
  <si>
    <t>01238</t>
  </si>
  <si>
    <t>01510000</t>
  </si>
  <si>
    <t>Leicester</t>
  </si>
  <si>
    <t>01524</t>
  </si>
  <si>
    <t>01520000</t>
  </si>
  <si>
    <t>Lenox</t>
  </si>
  <si>
    <t>6 Walker Street</t>
  </si>
  <si>
    <t>01240</t>
  </si>
  <si>
    <t>01530000</t>
  </si>
  <si>
    <t>Leominster</t>
  </si>
  <si>
    <t>24 Church Street</t>
  </si>
  <si>
    <t>01453</t>
  </si>
  <si>
    <t>01540000</t>
  </si>
  <si>
    <t>Leverett</t>
  </si>
  <si>
    <t>01550000</t>
  </si>
  <si>
    <t>Lexington</t>
  </si>
  <si>
    <t>146 Maple Street</t>
  </si>
  <si>
    <t>02420</t>
  </si>
  <si>
    <t>35140000</t>
  </si>
  <si>
    <t>Libertas Academy Charter School (District)</t>
  </si>
  <si>
    <t>146 Chestnut Street</t>
  </si>
  <si>
    <t>01103</t>
  </si>
  <si>
    <t>01570000</t>
  </si>
  <si>
    <t>Lincoln</t>
  </si>
  <si>
    <t>1 Ballfield Road</t>
  </si>
  <si>
    <t>01773</t>
  </si>
  <si>
    <t>06950000</t>
  </si>
  <si>
    <t>Lincoln-Sudbury</t>
  </si>
  <si>
    <t>390 Lincoln Rd</t>
  </si>
  <si>
    <t>Sudbury</t>
  </si>
  <si>
    <t>01776</t>
  </si>
  <si>
    <t>01580000</t>
  </si>
  <si>
    <t>Littleton</t>
  </si>
  <si>
    <t>PO Box 1486</t>
  </si>
  <si>
    <t>01460</t>
  </si>
  <si>
    <t>01590000</t>
  </si>
  <si>
    <t>Longmeadow</t>
  </si>
  <si>
    <t>535 Bliss Road</t>
  </si>
  <si>
    <t>01106</t>
  </si>
  <si>
    <t>01600000</t>
  </si>
  <si>
    <t>155 Merrimack Street</t>
  </si>
  <si>
    <t>01852</t>
  </si>
  <si>
    <t>04560000</t>
  </si>
  <si>
    <t>Lowell Community Charter Public (District)</t>
  </si>
  <si>
    <t>206 Jackson Street</t>
  </si>
  <si>
    <t>04580000</t>
  </si>
  <si>
    <t>Lowell Middlesex Academy Charter (District)</t>
  </si>
  <si>
    <t>67 Middle St</t>
  </si>
  <si>
    <t>01610000</t>
  </si>
  <si>
    <t>Ludlow</t>
  </si>
  <si>
    <t>63 Chestnut Street</t>
  </si>
  <si>
    <t>01056</t>
  </si>
  <si>
    <t>01620000</t>
  </si>
  <si>
    <t>Lunenburg</t>
  </si>
  <si>
    <t>1025 Mass Avenue</t>
  </si>
  <si>
    <t>01462</t>
  </si>
  <si>
    <t>01630000</t>
  </si>
  <si>
    <t>100 Bennett St</t>
  </si>
  <si>
    <t>01905</t>
  </si>
  <si>
    <t>01640000</t>
  </si>
  <si>
    <t>Lynnfield</t>
  </si>
  <si>
    <t>525 Salem Street</t>
  </si>
  <si>
    <t>01940</t>
  </si>
  <si>
    <t>04680000</t>
  </si>
  <si>
    <t>Ma Academy for Math and Science</t>
  </si>
  <si>
    <t>85 Prescott Street</t>
  </si>
  <si>
    <t>01605</t>
  </si>
  <si>
    <t>01650000</t>
  </si>
  <si>
    <t>77 Salem Street</t>
  </si>
  <si>
    <t>06980000</t>
  </si>
  <si>
    <t>Manchester Essex Regional</t>
  </si>
  <si>
    <t>PO BOX 1407</t>
  </si>
  <si>
    <t>Manchester</t>
  </si>
  <si>
    <t>01944</t>
  </si>
  <si>
    <t>01670000</t>
  </si>
  <si>
    <t>Mansfield</t>
  </si>
  <si>
    <t>2 Park Row</t>
  </si>
  <si>
    <t>02048</t>
  </si>
  <si>
    <t>35170000</t>
  </si>
  <si>
    <t>Map Academy Charter School (District)</t>
  </si>
  <si>
    <t>Plymouth</t>
  </si>
  <si>
    <t>01680000</t>
  </si>
  <si>
    <t>Marblehead</t>
  </si>
  <si>
    <t>9 Widger Road</t>
  </si>
  <si>
    <t>01945</t>
  </si>
  <si>
    <t>04640000</t>
  </si>
  <si>
    <t>Marblehead Community Charter Public (District)</t>
  </si>
  <si>
    <t>17 Lime Street</t>
  </si>
  <si>
    <t>01690000</t>
  </si>
  <si>
    <t>Marion</t>
  </si>
  <si>
    <t>135 Marion Rd</t>
  </si>
  <si>
    <t>Mattapoisett</t>
  </si>
  <si>
    <t>02739</t>
  </si>
  <si>
    <t>01700000</t>
  </si>
  <si>
    <t>17 Washington Street</t>
  </si>
  <si>
    <t>01710000</t>
  </si>
  <si>
    <t>Marshfield</t>
  </si>
  <si>
    <t>76 South River Street</t>
  </si>
  <si>
    <t>02050</t>
  </si>
  <si>
    <t>07000000</t>
  </si>
  <si>
    <t>Martha's Vineyard</t>
  </si>
  <si>
    <t>04660000</t>
  </si>
  <si>
    <t>Martha's Vineyard Charter (District)</t>
  </si>
  <si>
    <t>PO Box 1150</t>
  </si>
  <si>
    <t>West Tisbury</t>
  </si>
  <si>
    <t>02575</t>
  </si>
  <si>
    <t>04920000</t>
  </si>
  <si>
    <t>Martin Luther King Jr. Charter School of Excellence (District)</t>
  </si>
  <si>
    <t>285 Dorset Street</t>
  </si>
  <si>
    <t>01108</t>
  </si>
  <si>
    <t>07050000</t>
  </si>
  <si>
    <t>Masconomet</t>
  </si>
  <si>
    <t>20 Endicott Rd</t>
  </si>
  <si>
    <t>01720000</t>
  </si>
  <si>
    <t>Mashpee</t>
  </si>
  <si>
    <t>150-A Old Barnstable Road</t>
  </si>
  <si>
    <t>02649</t>
  </si>
  <si>
    <t>04690000</t>
  </si>
  <si>
    <t>MATCH Charter Public School (District)</t>
  </si>
  <si>
    <t>1001 Commonwealth Avenue</t>
  </si>
  <si>
    <t>02215</t>
  </si>
  <si>
    <t>01730000</t>
  </si>
  <si>
    <t>01740000</t>
  </si>
  <si>
    <t>Maynard</t>
  </si>
  <si>
    <t>3-R Tiger Drive</t>
  </si>
  <si>
    <t>01754</t>
  </si>
  <si>
    <t>01750000</t>
  </si>
  <si>
    <t>Medfield</t>
  </si>
  <si>
    <t>459 Main St</t>
  </si>
  <si>
    <t>3rd Fl</t>
  </si>
  <si>
    <t>02052</t>
  </si>
  <si>
    <t>01760000</t>
  </si>
  <si>
    <t>Medford</t>
  </si>
  <si>
    <t>489 Winthrop Street</t>
  </si>
  <si>
    <t>02155</t>
  </si>
  <si>
    <t>01770000</t>
  </si>
  <si>
    <t>Medway</t>
  </si>
  <si>
    <t>45 Holliston Street</t>
  </si>
  <si>
    <t>02053</t>
  </si>
  <si>
    <t>01780000</t>
  </si>
  <si>
    <t>Melrose</t>
  </si>
  <si>
    <t>360 Lynn Fells Pkwy</t>
  </si>
  <si>
    <t>02176</t>
  </si>
  <si>
    <t>07100000</t>
  </si>
  <si>
    <t>Mendon-Upton</t>
  </si>
  <si>
    <t>150 North Ave</t>
  </si>
  <si>
    <t>Mendon</t>
  </si>
  <si>
    <t>01756</t>
  </si>
  <si>
    <t>01810000</t>
  </si>
  <si>
    <t>Methuen</t>
  </si>
  <si>
    <t>10 Ditson Place</t>
  </si>
  <si>
    <t>01844</t>
  </si>
  <si>
    <t>01820000</t>
  </si>
  <si>
    <t>Middleborough</t>
  </si>
  <si>
    <t>30 Forest Street</t>
  </si>
  <si>
    <t>02346</t>
  </si>
  <si>
    <t>01840000</t>
  </si>
  <si>
    <t>Middleton</t>
  </si>
  <si>
    <t>01850000</t>
  </si>
  <si>
    <t>Milford</t>
  </si>
  <si>
    <t>31 West Fountain Street</t>
  </si>
  <si>
    <t>01757</t>
  </si>
  <si>
    <t>01860000</t>
  </si>
  <si>
    <t>Millbury</t>
  </si>
  <si>
    <t>12 Martin Street</t>
  </si>
  <si>
    <t>01527</t>
  </si>
  <si>
    <t>01870000</t>
  </si>
  <si>
    <t>Millis</t>
  </si>
  <si>
    <t>245 Plain Street</t>
  </si>
  <si>
    <t>Central Office</t>
  </si>
  <si>
    <t>02054</t>
  </si>
  <si>
    <t>01890000</t>
  </si>
  <si>
    <t>Milton</t>
  </si>
  <si>
    <t>25 Gile Road</t>
  </si>
  <si>
    <t>02186</t>
  </si>
  <si>
    <t>08300000</t>
  </si>
  <si>
    <t>Minuteman Regional Vocational Technical</t>
  </si>
  <si>
    <t>758 Marrett Rd</t>
  </si>
  <si>
    <t>02421</t>
  </si>
  <si>
    <t>07170000</t>
  </si>
  <si>
    <t>Mohawk Trail</t>
  </si>
  <si>
    <t>07120000</t>
  </si>
  <si>
    <t>Monomoy Regional School District</t>
  </si>
  <si>
    <t>425 Crowell Rd</t>
  </si>
  <si>
    <t>Chatham</t>
  </si>
  <si>
    <t>02633</t>
  </si>
  <si>
    <t>01910000</t>
  </si>
  <si>
    <t>Monson</t>
  </si>
  <si>
    <t>P O Box 159</t>
  </si>
  <si>
    <t>01057</t>
  </si>
  <si>
    <t>08320000</t>
  </si>
  <si>
    <t>Montachusett Regional Vocational Technical</t>
  </si>
  <si>
    <t>1050 Westminster Street</t>
  </si>
  <si>
    <t>07150000</t>
  </si>
  <si>
    <t>Mount Greylock</t>
  </si>
  <si>
    <t>1781 Cold Spring Rd</t>
  </si>
  <si>
    <t>Williamstown</t>
  </si>
  <si>
    <t>01267</t>
  </si>
  <si>
    <t>04700000</t>
  </si>
  <si>
    <t>Mystic Valley Regional Charter (District)</t>
  </si>
  <si>
    <t>4 Laurel Street</t>
  </si>
  <si>
    <t>01960000</t>
  </si>
  <si>
    <t>Nahant</t>
  </si>
  <si>
    <t>290 Castle Road</t>
  </si>
  <si>
    <t>01908</t>
  </si>
  <si>
    <t>01970000</t>
  </si>
  <si>
    <t>Nantucket</t>
  </si>
  <si>
    <t>10 Surfside Road</t>
  </si>
  <si>
    <t>02554</t>
  </si>
  <si>
    <t>07200000</t>
  </si>
  <si>
    <t>Narragansett</t>
  </si>
  <si>
    <t>462 Baldwinville Rd</t>
  </si>
  <si>
    <t>Baldwinville</t>
  </si>
  <si>
    <t>01436</t>
  </si>
  <si>
    <t>07250000</t>
  </si>
  <si>
    <t>Nashoba</t>
  </si>
  <si>
    <t>50 Mechanic Street</t>
  </si>
  <si>
    <t>Bolton</t>
  </si>
  <si>
    <t>01740</t>
  </si>
  <si>
    <t>08520000</t>
  </si>
  <si>
    <t>Nashoba Valley Regional Vocational Technical</t>
  </si>
  <si>
    <t>100 Littleton Road</t>
  </si>
  <si>
    <t>Westford</t>
  </si>
  <si>
    <t>01886</t>
  </si>
  <si>
    <t>01980000</t>
  </si>
  <si>
    <t>Natick</t>
  </si>
  <si>
    <t>13 East Central Street</t>
  </si>
  <si>
    <t>01760</t>
  </si>
  <si>
    <t>06600000</t>
  </si>
  <si>
    <t>Nauset</t>
  </si>
  <si>
    <t>01990000</t>
  </si>
  <si>
    <t>Needham</t>
  </si>
  <si>
    <t>1330 Highland Avenue</t>
  </si>
  <si>
    <t>02492</t>
  </si>
  <si>
    <t>04440000</t>
  </si>
  <si>
    <t>Neighborhood House Charter (District)</t>
  </si>
  <si>
    <t>21 Queen Street</t>
  </si>
  <si>
    <t>02010000</t>
  </si>
  <si>
    <t>455 County Street</t>
  </si>
  <si>
    <t>C/O Paul Rodrigues Administration Bldg.</t>
  </si>
  <si>
    <t>02740</t>
  </si>
  <si>
    <t>35130000</t>
  </si>
  <si>
    <t>New Heights Charter School of Brockton (District)</t>
  </si>
  <si>
    <t>1690 Main Street</t>
  </si>
  <si>
    <t>07280000</t>
  </si>
  <si>
    <t>New Salem-Wendell</t>
  </si>
  <si>
    <t>02040000</t>
  </si>
  <si>
    <t>Newburyport</t>
  </si>
  <si>
    <t>70 Low Street</t>
  </si>
  <si>
    <t>01950</t>
  </si>
  <si>
    <t>02070000</t>
  </si>
  <si>
    <t>Newton</t>
  </si>
  <si>
    <t>100 Walnut Street</t>
  </si>
  <si>
    <t>Newtonville</t>
  </si>
  <si>
    <t>02460</t>
  </si>
  <si>
    <t>02080000</t>
  </si>
  <si>
    <t>70 Boardman Street</t>
  </si>
  <si>
    <t>09150000</t>
  </si>
  <si>
    <t>Norfolk County Agricultural</t>
  </si>
  <si>
    <t>400 Main Street</t>
  </si>
  <si>
    <t>Walpole</t>
  </si>
  <si>
    <t>02081</t>
  </si>
  <si>
    <t>02090000</t>
  </si>
  <si>
    <t>North Adams</t>
  </si>
  <si>
    <t>02110000</t>
  </si>
  <si>
    <t>North Andover</t>
  </si>
  <si>
    <t>566 Main Street</t>
  </si>
  <si>
    <t>01845</t>
  </si>
  <si>
    <t>02120000</t>
  </si>
  <si>
    <t>North Attleborough</t>
  </si>
  <si>
    <t>6 Morse Street</t>
  </si>
  <si>
    <t>02760</t>
  </si>
  <si>
    <t>02150000</t>
  </si>
  <si>
    <t>North Brookfield</t>
  </si>
  <si>
    <t>10 New School Drive</t>
  </si>
  <si>
    <t>01535</t>
  </si>
  <si>
    <t>07350000</t>
  </si>
  <si>
    <t>North Middlesex</t>
  </si>
  <si>
    <t>02170000</t>
  </si>
  <si>
    <t>North Reading</t>
  </si>
  <si>
    <t>189 Park Street</t>
  </si>
  <si>
    <t>01864</t>
  </si>
  <si>
    <t>02100000</t>
  </si>
  <si>
    <t>Northampton</t>
  </si>
  <si>
    <t>212 Main Street</t>
  </si>
  <si>
    <t>01060</t>
  </si>
  <si>
    <t>04060000</t>
  </si>
  <si>
    <t>Northampton-Smith Vocational Agricultural</t>
  </si>
  <si>
    <t>80 Locust Street</t>
  </si>
  <si>
    <t>07300000</t>
  </si>
  <si>
    <t>Northboro-Southboro</t>
  </si>
  <si>
    <t>53 Parkerville Road</t>
  </si>
  <si>
    <t>Southborough</t>
  </si>
  <si>
    <t>01772</t>
  </si>
  <si>
    <t>02130000</t>
  </si>
  <si>
    <t>Northborough</t>
  </si>
  <si>
    <t>02140000</t>
  </si>
  <si>
    <t>Northbridge</t>
  </si>
  <si>
    <t>87 Linwood Avenue</t>
  </si>
  <si>
    <t>Whitinsville</t>
  </si>
  <si>
    <t>01588</t>
  </si>
  <si>
    <t>08530000</t>
  </si>
  <si>
    <t>Northeast Metropolitan Regional Vocational Technical</t>
  </si>
  <si>
    <t>100 Hemlock Rd</t>
  </si>
  <si>
    <t>Wakefield</t>
  </si>
  <si>
    <t>01880</t>
  </si>
  <si>
    <t>08510000</t>
  </si>
  <si>
    <t>Northern Berkshire Regional Vocational Technical</t>
  </si>
  <si>
    <t>70 Hodges Cross Rd</t>
  </si>
  <si>
    <t>02180000</t>
  </si>
  <si>
    <t>Norton</t>
  </si>
  <si>
    <t>64 West Main Street</t>
  </si>
  <si>
    <t>02766</t>
  </si>
  <si>
    <t>02190000</t>
  </si>
  <si>
    <t>Norwell</t>
  </si>
  <si>
    <t>322 Main Street</t>
  </si>
  <si>
    <t>02061</t>
  </si>
  <si>
    <t>02200000</t>
  </si>
  <si>
    <t>Norwood</t>
  </si>
  <si>
    <t>275 Prospect Street</t>
  </si>
  <si>
    <t>PO BOX 67</t>
  </si>
  <si>
    <t>02062</t>
  </si>
  <si>
    <t>02210000</t>
  </si>
  <si>
    <t>Oak Bluffs</t>
  </si>
  <si>
    <t>08550000</t>
  </si>
  <si>
    <t>Old Colony Regional Vocational Technical</t>
  </si>
  <si>
    <t>476 North Avenue</t>
  </si>
  <si>
    <t>Rochester</t>
  </si>
  <si>
    <t>02770</t>
  </si>
  <si>
    <t>07400000</t>
  </si>
  <si>
    <t>Old Rochester</t>
  </si>
  <si>
    <t>35150000</t>
  </si>
  <si>
    <t>Old Sturbridge Academy Charter Public School (District)</t>
  </si>
  <si>
    <t>2 Old Sturbridge Village Road</t>
  </si>
  <si>
    <t>Sturbridge</t>
  </si>
  <si>
    <t>01566</t>
  </si>
  <si>
    <t>02230000</t>
  </si>
  <si>
    <t>Orange</t>
  </si>
  <si>
    <t>507 S. Main Street</t>
  </si>
  <si>
    <t>P.O. Box 680</t>
  </si>
  <si>
    <t>01364</t>
  </si>
  <si>
    <t>02240000</t>
  </si>
  <si>
    <t>02260000</t>
  </si>
  <si>
    <t>Oxford</t>
  </si>
  <si>
    <t>4 Maple Road</t>
  </si>
  <si>
    <t>01540</t>
  </si>
  <si>
    <t>02270000</t>
  </si>
  <si>
    <t>Palmer</t>
  </si>
  <si>
    <t>01069</t>
  </si>
  <si>
    <t>08600000</t>
  </si>
  <si>
    <t>Pathfinder Regional Vocational Technical</t>
  </si>
  <si>
    <t>240 Sykes Street</t>
  </si>
  <si>
    <t>35010000</t>
  </si>
  <si>
    <t>Paulo Freire Social Justice Charter School (District)</t>
  </si>
  <si>
    <t>161 Lower Westfield ROad</t>
  </si>
  <si>
    <t>02290000</t>
  </si>
  <si>
    <t>Peabody</t>
  </si>
  <si>
    <t>27 Lowell Street</t>
  </si>
  <si>
    <t>01960</t>
  </si>
  <si>
    <t>02300000</t>
  </si>
  <si>
    <t>Pelham</t>
  </si>
  <si>
    <t>Business Office</t>
  </si>
  <si>
    <t>02310000</t>
  </si>
  <si>
    <t>Pembroke</t>
  </si>
  <si>
    <t>72 Pilgrim Road</t>
  </si>
  <si>
    <t>Office of the Superintendent</t>
  </si>
  <si>
    <t>02359</t>
  </si>
  <si>
    <t>07450000</t>
  </si>
  <si>
    <t>Pentucket</t>
  </si>
  <si>
    <t>22 Main Street</t>
  </si>
  <si>
    <t>West Newbury</t>
  </si>
  <si>
    <t>01985</t>
  </si>
  <si>
    <t>02340000</t>
  </si>
  <si>
    <t>Petersham</t>
  </si>
  <si>
    <t>P O Box 148</t>
  </si>
  <si>
    <t>01366</t>
  </si>
  <si>
    <t>35180000</t>
  </si>
  <si>
    <t>Phoenix Academy Public Charter High School Lawrence (District)</t>
  </si>
  <si>
    <t>15 Union Street</t>
  </si>
  <si>
    <t>35080000</t>
  </si>
  <si>
    <t>Phoenix Academy Public Charter High School Springfield (District)</t>
  </si>
  <si>
    <t>65 Lincoln Street</t>
  </si>
  <si>
    <t>01105</t>
  </si>
  <si>
    <t>04930000</t>
  </si>
  <si>
    <t>Phoenix Charter Academy (District)</t>
  </si>
  <si>
    <t>175 Hawthorne Street</t>
  </si>
  <si>
    <t>04940000</t>
  </si>
  <si>
    <t>Pioneer Charter School of Science (District)</t>
  </si>
  <si>
    <t>51-59 Summer Street</t>
  </si>
  <si>
    <t>35060000</t>
  </si>
  <si>
    <t>Pioneer Charter School of Science II (PCSS-II) (District)</t>
  </si>
  <si>
    <t>97 Main Street</t>
  </si>
  <si>
    <t>Saugus</t>
  </si>
  <si>
    <t>01906</t>
  </si>
  <si>
    <t>07500000</t>
  </si>
  <si>
    <t>Pioneer Valley</t>
  </si>
  <si>
    <t>97 F Sumner Turner Road</t>
  </si>
  <si>
    <t>Northfield</t>
  </si>
  <si>
    <t>01360</t>
  </si>
  <si>
    <t>04970000</t>
  </si>
  <si>
    <t>Pioneer Valley Chinese Immersion Charter (District)</t>
  </si>
  <si>
    <t>317 Russell Street</t>
  </si>
  <si>
    <t>04790000</t>
  </si>
  <si>
    <t>Pioneer Valley Performing Arts Charter Public (District)</t>
  </si>
  <si>
    <t>15 Mulligan Drive</t>
  </si>
  <si>
    <t>South Hadley</t>
  </si>
  <si>
    <t>01075</t>
  </si>
  <si>
    <t>02360000</t>
  </si>
  <si>
    <t>Pittsfield</t>
  </si>
  <si>
    <t>269 First Street</t>
  </si>
  <si>
    <t>01201</t>
  </si>
  <si>
    <t>02380000</t>
  </si>
  <si>
    <t>Plainville</t>
  </si>
  <si>
    <t>68 Messenger Street</t>
  </si>
  <si>
    <t>02762</t>
  </si>
  <si>
    <t>02390000</t>
  </si>
  <si>
    <t>02360</t>
  </si>
  <si>
    <t>02400000</t>
  </si>
  <si>
    <t>Plympton</t>
  </si>
  <si>
    <t>04870000</t>
  </si>
  <si>
    <t>Prospect Hill Academy Charter (District)</t>
  </si>
  <si>
    <t>50 Essex Street</t>
  </si>
  <si>
    <t>02139</t>
  </si>
  <si>
    <t>02420000</t>
  </si>
  <si>
    <t>Provincetown</t>
  </si>
  <si>
    <t>12 Winslow Street</t>
  </si>
  <si>
    <t>02657</t>
  </si>
  <si>
    <t>07530000</t>
  </si>
  <si>
    <t>Quabbin</t>
  </si>
  <si>
    <t>872 South Street</t>
  </si>
  <si>
    <t>Barre</t>
  </si>
  <si>
    <t>01005</t>
  </si>
  <si>
    <t>07780000</t>
  </si>
  <si>
    <t>Quaboag Regional</t>
  </si>
  <si>
    <t>284 Old West Brookfield Road</t>
  </si>
  <si>
    <t>PO Box 1538</t>
  </si>
  <si>
    <t>Warren</t>
  </si>
  <si>
    <t>01083</t>
  </si>
  <si>
    <t>02430000</t>
  </si>
  <si>
    <t>Quincy</t>
  </si>
  <si>
    <t>34 Coddington Street</t>
  </si>
  <si>
    <t>02169</t>
  </si>
  <si>
    <t>07550000</t>
  </si>
  <si>
    <t>Ralph C Mahar</t>
  </si>
  <si>
    <t>507 South Main Street</t>
  </si>
  <si>
    <t>02440000</t>
  </si>
  <si>
    <t>Randolph</t>
  </si>
  <si>
    <t>40 Highland Avenue</t>
  </si>
  <si>
    <t>02368</t>
  </si>
  <si>
    <t>02460000</t>
  </si>
  <si>
    <t>Reading</t>
  </si>
  <si>
    <t>82 Oakland Road</t>
  </si>
  <si>
    <t>01867</t>
  </si>
  <si>
    <t>02480000</t>
  </si>
  <si>
    <t>Revere</t>
  </si>
  <si>
    <t>101 School Street</t>
  </si>
  <si>
    <t>02151</t>
  </si>
  <si>
    <t>02490000</t>
  </si>
  <si>
    <t>Richmond</t>
  </si>
  <si>
    <t>1831 State Road</t>
  </si>
  <si>
    <t>04830000</t>
  </si>
  <si>
    <t>Rising Tide Charter Public (District)</t>
  </si>
  <si>
    <t>59 Armstrong Road</t>
  </si>
  <si>
    <t>04820000</t>
  </si>
  <si>
    <t>River Valley Charter (District)</t>
  </si>
  <si>
    <t>2 Perry Way</t>
  </si>
  <si>
    <t>02500000</t>
  </si>
  <si>
    <t>02510000</t>
  </si>
  <si>
    <t>Rockland</t>
  </si>
  <si>
    <t>34 MacKinlay Way</t>
  </si>
  <si>
    <t>02370</t>
  </si>
  <si>
    <t>02520000</t>
  </si>
  <si>
    <t>Rockport</t>
  </si>
  <si>
    <t>24 Jerdens Lane</t>
  </si>
  <si>
    <t>01966</t>
  </si>
  <si>
    <t>02530000</t>
  </si>
  <si>
    <t>Rowe</t>
  </si>
  <si>
    <t>86 Pond Road</t>
  </si>
  <si>
    <t>01367</t>
  </si>
  <si>
    <t>04840000</t>
  </si>
  <si>
    <t>Roxbury Preparatory Charter (District)</t>
  </si>
  <si>
    <t>120 Fisher Avenue</t>
  </si>
  <si>
    <t>02120</t>
  </si>
  <si>
    <t>04410000</t>
  </si>
  <si>
    <t>Sabis International Charter (District)</t>
  </si>
  <si>
    <t>160 Joan Street</t>
  </si>
  <si>
    <t>01129</t>
  </si>
  <si>
    <t>02580000</t>
  </si>
  <si>
    <t>29 Highland Avenue</t>
  </si>
  <si>
    <t>04850000</t>
  </si>
  <si>
    <t>Salem Academy Charter (District)</t>
  </si>
  <si>
    <t>45 Congress Street</t>
  </si>
  <si>
    <t>c/o Shetland Pk</t>
  </si>
  <si>
    <t>02610000</t>
  </si>
  <si>
    <t>Sandwich</t>
  </si>
  <si>
    <t>33 Water Street</t>
  </si>
  <si>
    <t>02563</t>
  </si>
  <si>
    <t>02620000</t>
  </si>
  <si>
    <t>23 Main Street</t>
  </si>
  <si>
    <t>02630000</t>
  </si>
  <si>
    <t>Savoy</t>
  </si>
  <si>
    <t>26 Chapel Road</t>
  </si>
  <si>
    <t>01256</t>
  </si>
  <si>
    <t>02640000</t>
  </si>
  <si>
    <t>Scituate</t>
  </si>
  <si>
    <t>606 C J Cushing Hwy</t>
  </si>
  <si>
    <t>02066</t>
  </si>
  <si>
    <t>02650000</t>
  </si>
  <si>
    <t>Seekonk</t>
  </si>
  <si>
    <t>25 Water Lane</t>
  </si>
  <si>
    <t>02771</t>
  </si>
  <si>
    <t>04860000</t>
  </si>
  <si>
    <t>Seven Hills Charter Public (District)</t>
  </si>
  <si>
    <t>51 Gage Street</t>
  </si>
  <si>
    <t>02660000</t>
  </si>
  <si>
    <t>Sharon</t>
  </si>
  <si>
    <t>75 Mountain Street</t>
  </si>
  <si>
    <t>02067</t>
  </si>
  <si>
    <t>08710000</t>
  </si>
  <si>
    <t>Shawsheen Valley Regional Vocational Technical</t>
  </si>
  <si>
    <t>100 Cook Street</t>
  </si>
  <si>
    <t>02690000</t>
  </si>
  <si>
    <t>Sherborn</t>
  </si>
  <si>
    <t>02710000</t>
  </si>
  <si>
    <t>Shrewsbury</t>
  </si>
  <si>
    <t>100 Maple Avenue</t>
  </si>
  <si>
    <t>01545</t>
  </si>
  <si>
    <t>02720000</t>
  </si>
  <si>
    <t>Shutesbury</t>
  </si>
  <si>
    <t>07600000</t>
  </si>
  <si>
    <t>Silver Lake</t>
  </si>
  <si>
    <t>04740000</t>
  </si>
  <si>
    <t>Sizer School: A North Central Charter Essential (District)</t>
  </si>
  <si>
    <t>500 Rindge Road</t>
  </si>
  <si>
    <t>02730000</t>
  </si>
  <si>
    <t>Somerset</t>
  </si>
  <si>
    <t>580 Whetstone Hill Road</t>
  </si>
  <si>
    <t>02726</t>
  </si>
  <si>
    <t>07630000</t>
  </si>
  <si>
    <t>Somerset Berkley Regional School District</t>
  </si>
  <si>
    <t>580 Whetstone Hill</t>
  </si>
  <si>
    <t>02740000</t>
  </si>
  <si>
    <t>Somerville</t>
  </si>
  <si>
    <t>8 Bonair Street</t>
  </si>
  <si>
    <t>02145</t>
  </si>
  <si>
    <t>02780000</t>
  </si>
  <si>
    <t>116 Main Street</t>
  </si>
  <si>
    <t>08290000</t>
  </si>
  <si>
    <t>South Middlesex Regional Vocational Technical</t>
  </si>
  <si>
    <t>750 Winter Street</t>
  </si>
  <si>
    <t>04880000</t>
  </si>
  <si>
    <t>South Shore Charter Public (District)</t>
  </si>
  <si>
    <t>100 Longwater Circle</t>
  </si>
  <si>
    <t>08730000</t>
  </si>
  <si>
    <t>South Shore Regional Vocational Technical</t>
  </si>
  <si>
    <t>476 Webster Street</t>
  </si>
  <si>
    <t>02750000</t>
  </si>
  <si>
    <t>Southampton</t>
  </si>
  <si>
    <t>02760000</t>
  </si>
  <si>
    <t>02770000</t>
  </si>
  <si>
    <t>Southbridge</t>
  </si>
  <si>
    <t>25 Cole Avenue</t>
  </si>
  <si>
    <t>01550</t>
  </si>
  <si>
    <t>08720000</t>
  </si>
  <si>
    <t>Southeastern Regional Vocational Technical</t>
  </si>
  <si>
    <t>250 Foundry Street</t>
  </si>
  <si>
    <t>South Easton</t>
  </si>
  <si>
    <t>02375</t>
  </si>
  <si>
    <t>07650000</t>
  </si>
  <si>
    <t>Southern Berkshire</t>
  </si>
  <si>
    <t>PO BOX 339</t>
  </si>
  <si>
    <t>Sheffield</t>
  </si>
  <si>
    <t>01257</t>
  </si>
  <si>
    <t>08760000</t>
  </si>
  <si>
    <t>Southern Worcester County Regional Vocational Technical</t>
  </si>
  <si>
    <t>57 Old Muggett Hill Road</t>
  </si>
  <si>
    <t>Charlton</t>
  </si>
  <si>
    <t>01507</t>
  </si>
  <si>
    <t>07660000</t>
  </si>
  <si>
    <t>Southwick-Tolland-Granville Regional School District</t>
  </si>
  <si>
    <t>86 Powder Mill Road</t>
  </si>
  <si>
    <t>Southwick</t>
  </si>
  <si>
    <t>01077</t>
  </si>
  <si>
    <t>07670000</t>
  </si>
  <si>
    <t>Spencer-E Brookfield</t>
  </si>
  <si>
    <t>306 Main Street</t>
  </si>
  <si>
    <t>Spencer</t>
  </si>
  <si>
    <t>01562</t>
  </si>
  <si>
    <t>02810000</t>
  </si>
  <si>
    <t>1550 Main Street</t>
  </si>
  <si>
    <t>35100000</t>
  </si>
  <si>
    <t>Springfield Preparatory Charter School (District)</t>
  </si>
  <si>
    <t>02840000</t>
  </si>
  <si>
    <t>Stoneham</t>
  </si>
  <si>
    <t>149 Franklin Street</t>
  </si>
  <si>
    <t>02180</t>
  </si>
  <si>
    <t>02850000</t>
  </si>
  <si>
    <t>Stoughton</t>
  </si>
  <si>
    <t>232 Pearl Street</t>
  </si>
  <si>
    <t>02072</t>
  </si>
  <si>
    <t>02870000</t>
  </si>
  <si>
    <t>04890000</t>
  </si>
  <si>
    <t>Sturgis Charter Public (District)</t>
  </si>
  <si>
    <t>427 Main Street</t>
  </si>
  <si>
    <t>02880000</t>
  </si>
  <si>
    <t>40 Fairbank Road</t>
  </si>
  <si>
    <t>02890000</t>
  </si>
  <si>
    <t>Sunderland</t>
  </si>
  <si>
    <t>02900000</t>
  </si>
  <si>
    <t>Sutton</t>
  </si>
  <si>
    <t>383 Boston Rd</t>
  </si>
  <si>
    <t>01590</t>
  </si>
  <si>
    <t>02910000</t>
  </si>
  <si>
    <t>Swampscott</t>
  </si>
  <si>
    <t>207 Forest Avenue</t>
  </si>
  <si>
    <t>01907</t>
  </si>
  <si>
    <t>02920000</t>
  </si>
  <si>
    <t>Swansea</t>
  </si>
  <si>
    <t>1 Gardners Neck Road</t>
  </si>
  <si>
    <t>02777</t>
  </si>
  <si>
    <t>07700000</t>
  </si>
  <si>
    <t>Tantasqua</t>
  </si>
  <si>
    <t>02930000</t>
  </si>
  <si>
    <t>215 Harris Street</t>
  </si>
  <si>
    <t>39020000</t>
  </si>
  <si>
    <t>TEC Connections Academy Commonwealth Virtual School District</t>
  </si>
  <si>
    <t>141 Mansion Drive</t>
  </si>
  <si>
    <t>East Walpole</t>
  </si>
  <si>
    <t>02032</t>
  </si>
  <si>
    <t>02950000</t>
  </si>
  <si>
    <t>Tewksbury</t>
  </si>
  <si>
    <t>139 Pleasant Street</t>
  </si>
  <si>
    <t>01876</t>
  </si>
  <si>
    <t>02960000</t>
  </si>
  <si>
    <t>Tisbury</t>
  </si>
  <si>
    <t>02980000</t>
  </si>
  <si>
    <t>Topsfield</t>
  </si>
  <si>
    <t>08780000</t>
  </si>
  <si>
    <t>Tri-County Regional Vocational Technical</t>
  </si>
  <si>
    <t>147 Pond Street</t>
  </si>
  <si>
    <t>07730000</t>
  </si>
  <si>
    <t>Triton</t>
  </si>
  <si>
    <t>112 Elm Street</t>
  </si>
  <si>
    <t>Byfield</t>
  </si>
  <si>
    <t>01922</t>
  </si>
  <si>
    <t>03000000</t>
  </si>
  <si>
    <t>Truro</t>
  </si>
  <si>
    <t>P O Box 2029</t>
  </si>
  <si>
    <t>02666</t>
  </si>
  <si>
    <t>03010000</t>
  </si>
  <si>
    <t>50 Norris Rd</t>
  </si>
  <si>
    <t>04800000</t>
  </si>
  <si>
    <t>UP Academy Charter School of Boston (District)</t>
  </si>
  <si>
    <t>215 Dorchester Street</t>
  </si>
  <si>
    <t>02127</t>
  </si>
  <si>
    <t>35050000</t>
  </si>
  <si>
    <t>UP Academy Charter School of Dorchester (District)</t>
  </si>
  <si>
    <t>35 Westville Street</t>
  </si>
  <si>
    <t>07740000</t>
  </si>
  <si>
    <t>Up-Island Regional</t>
  </si>
  <si>
    <t>08790000</t>
  </si>
  <si>
    <t>Upper Cape Cod Regional Vocational Technical</t>
  </si>
  <si>
    <t>220 Sandwich Rd</t>
  </si>
  <si>
    <t>03040000</t>
  </si>
  <si>
    <t>Uxbridge</t>
  </si>
  <si>
    <t>9 North Main Street</t>
  </si>
  <si>
    <t>01569</t>
  </si>
  <si>
    <t>04980000</t>
  </si>
  <si>
    <t>Veritas Preparatory Charter School (District)</t>
  </si>
  <si>
    <t>370 Pine Street</t>
  </si>
  <si>
    <t>07750000</t>
  </si>
  <si>
    <t>Wachusett</t>
  </si>
  <si>
    <t>1745 Main Street</t>
  </si>
  <si>
    <t>c/o Jefferson School</t>
  </si>
  <si>
    <t>Jefferson</t>
  </si>
  <si>
    <t>01522</t>
  </si>
  <si>
    <t>03050000</t>
  </si>
  <si>
    <t>60 Farm Street</t>
  </si>
  <si>
    <t>03060000</t>
  </si>
  <si>
    <t>Wales</t>
  </si>
  <si>
    <t>03070000</t>
  </si>
  <si>
    <t>135 School Street</t>
  </si>
  <si>
    <t>03080000</t>
  </si>
  <si>
    <t>Waltham</t>
  </si>
  <si>
    <t>617 Lexington Street</t>
  </si>
  <si>
    <t>02452</t>
  </si>
  <si>
    <t>03090000</t>
  </si>
  <si>
    <t>Ware</t>
  </si>
  <si>
    <t>P O Box 240</t>
  </si>
  <si>
    <t>01082</t>
  </si>
  <si>
    <t>03100000</t>
  </si>
  <si>
    <t>Wareham</t>
  </si>
  <si>
    <t>48 Marion Road</t>
  </si>
  <si>
    <t>02571</t>
  </si>
  <si>
    <t>03140000</t>
  </si>
  <si>
    <t>Watertown</t>
  </si>
  <si>
    <t>30 Common Street</t>
  </si>
  <si>
    <t>02472</t>
  </si>
  <si>
    <t>03150000</t>
  </si>
  <si>
    <t>Wayland</t>
  </si>
  <si>
    <t>41 Cochituate Rd</t>
  </si>
  <si>
    <t>01778</t>
  </si>
  <si>
    <t>03160000</t>
  </si>
  <si>
    <t>Webster</t>
  </si>
  <si>
    <t>77 Poland Street</t>
  </si>
  <si>
    <t>01570</t>
  </si>
  <si>
    <t>03170000</t>
  </si>
  <si>
    <t>Wellesley</t>
  </si>
  <si>
    <t>40 Kingsbury Street</t>
  </si>
  <si>
    <t>02481</t>
  </si>
  <si>
    <t>03180000</t>
  </si>
  <si>
    <t>Wellfleet</t>
  </si>
  <si>
    <t>03220000</t>
  </si>
  <si>
    <t>West Boylston</t>
  </si>
  <si>
    <t>125 Crescent Street</t>
  </si>
  <si>
    <t>01583</t>
  </si>
  <si>
    <t>03230000</t>
  </si>
  <si>
    <t>West Bridgewater</t>
  </si>
  <si>
    <t>2 Spring Street</t>
  </si>
  <si>
    <t>02379</t>
  </si>
  <si>
    <t>03320000</t>
  </si>
  <si>
    <t>West Springfield</t>
  </si>
  <si>
    <t>26 Central Street</t>
  </si>
  <si>
    <t>01089</t>
  </si>
  <si>
    <t>03210000</t>
  </si>
  <si>
    <t>Westborough</t>
  </si>
  <si>
    <t>45 West Main Street</t>
  </si>
  <si>
    <t>01581</t>
  </si>
  <si>
    <t>03250000</t>
  </si>
  <si>
    <t>Westfield</t>
  </si>
  <si>
    <t>94 North Elm Street</t>
  </si>
  <si>
    <t>Suite 101</t>
  </si>
  <si>
    <t>01085</t>
  </si>
  <si>
    <t>03260000</t>
  </si>
  <si>
    <t>23 Depot Street</t>
  </si>
  <si>
    <t>03270000</t>
  </si>
  <si>
    <t>03300000</t>
  </si>
  <si>
    <t>Weston</t>
  </si>
  <si>
    <t>89 Wellesley Street</t>
  </si>
  <si>
    <t>02493</t>
  </si>
  <si>
    <t>03310000</t>
  </si>
  <si>
    <t>Westport</t>
  </si>
  <si>
    <t>17 Main Rd</t>
  </si>
  <si>
    <t>02790</t>
  </si>
  <si>
    <t>03350000</t>
  </si>
  <si>
    <t>Westwood</t>
  </si>
  <si>
    <t>220 Nahatan Street</t>
  </si>
  <si>
    <t>02090</t>
  </si>
  <si>
    <t>03360000</t>
  </si>
  <si>
    <t>Weymouth</t>
  </si>
  <si>
    <t>111 Middle Street</t>
  </si>
  <si>
    <t>02189</t>
  </si>
  <si>
    <t>03370000</t>
  </si>
  <si>
    <t>Whately</t>
  </si>
  <si>
    <t>07800000</t>
  </si>
  <si>
    <t>Whitman-Hanson</t>
  </si>
  <si>
    <t>610 Franklin Street</t>
  </si>
  <si>
    <t>Whitman</t>
  </si>
  <si>
    <t>02382</t>
  </si>
  <si>
    <t>08850000</t>
  </si>
  <si>
    <t>Whittier Regional Vocational Technical</t>
  </si>
  <si>
    <t>115 Amesbury Line Rd</t>
  </si>
  <si>
    <t>03400000</t>
  </si>
  <si>
    <t>Williamsburg</t>
  </si>
  <si>
    <t>03420000</t>
  </si>
  <si>
    <t>Wilmington</t>
  </si>
  <si>
    <t>161 Church Street</t>
  </si>
  <si>
    <t>01887</t>
  </si>
  <si>
    <t>03430000</t>
  </si>
  <si>
    <t>Winchendon</t>
  </si>
  <si>
    <t>175 Grove Street</t>
  </si>
  <si>
    <t>01475</t>
  </si>
  <si>
    <t>03440000</t>
  </si>
  <si>
    <t>Winchester</t>
  </si>
  <si>
    <t>40 Samoset Road</t>
  </si>
  <si>
    <t>01890</t>
  </si>
  <si>
    <t>03460000</t>
  </si>
  <si>
    <t>Winthrop</t>
  </si>
  <si>
    <t>1 Metcalf Square</t>
  </si>
  <si>
    <t>02152</t>
  </si>
  <si>
    <t>03470000</t>
  </si>
  <si>
    <t>Woburn</t>
  </si>
  <si>
    <t>55 Locust Street</t>
  </si>
  <si>
    <t>01801</t>
  </si>
  <si>
    <t>03480000</t>
  </si>
  <si>
    <t>20 Irving Street</t>
  </si>
  <si>
    <t>01609</t>
  </si>
  <si>
    <t>03490000</t>
  </si>
  <si>
    <t>Worthington</t>
  </si>
  <si>
    <t>03500000</t>
  </si>
  <si>
    <t>Wrentham</t>
  </si>
  <si>
    <t>120 Taunton Street</t>
  </si>
  <si>
    <t>02093</t>
  </si>
  <si>
    <t>Workbook Information</t>
  </si>
  <si>
    <t>Fiscal Year</t>
  </si>
  <si>
    <t>Fundcode:</t>
  </si>
  <si>
    <t>Allocation 240</t>
  </si>
  <si>
    <t>Title full name</t>
  </si>
  <si>
    <t>I, Part A</t>
  </si>
  <si>
    <t>Allocation 262</t>
  </si>
  <si>
    <t>Title abbreviated</t>
  </si>
  <si>
    <t>I</t>
  </si>
  <si>
    <t>Accountability status</t>
  </si>
  <si>
    <t>District Information</t>
  </si>
  <si>
    <t>District value</t>
  </si>
  <si>
    <t>Liaisons</t>
  </si>
  <si>
    <t>District Name:</t>
  </si>
  <si>
    <t>district code</t>
  </si>
  <si>
    <t>Name</t>
  </si>
  <si>
    <t>Address1</t>
  </si>
  <si>
    <t>Phone</t>
  </si>
  <si>
    <t>Address2</t>
  </si>
  <si>
    <t>Email</t>
  </si>
  <si>
    <t>City, State, ZIP</t>
  </si>
  <si>
    <t>District Enrollment</t>
  </si>
  <si>
    <t>EL Enrollment</t>
  </si>
  <si>
    <t>Low Inc Methods TI</t>
  </si>
  <si>
    <t>SELECT ONE</t>
  </si>
  <si>
    <t>TitleI Status</t>
  </si>
  <si>
    <t>Oct Eco Dis</t>
  </si>
  <si>
    <t>Oct Eco Dis x 1.6</t>
  </si>
  <si>
    <t>SW</t>
  </si>
  <si>
    <t>March Eco Dis</t>
  </si>
  <si>
    <t>TA</t>
  </si>
  <si>
    <t>March Eco Dis x 1.6</t>
  </si>
  <si>
    <t>NT</t>
  </si>
  <si>
    <t xml:space="preserve">Other </t>
  </si>
  <si>
    <t>CL</t>
  </si>
  <si>
    <t>District lookup values</t>
  </si>
  <si>
    <t>Lead District:</t>
  </si>
  <si>
    <t>Schedule A Member 1</t>
  </si>
  <si>
    <t>Schedule A Member 2</t>
  </si>
  <si>
    <t>Schedule A Member 3</t>
  </si>
  <si>
    <t>Schedule A Member 4</t>
  </si>
  <si>
    <t>Schedule A Member 5</t>
  </si>
  <si>
    <t>Org Code 1</t>
  </si>
  <si>
    <t>Org Code 2</t>
  </si>
  <si>
    <t>Org Code 3</t>
  </si>
  <si>
    <t>Org Code 4</t>
  </si>
  <si>
    <t>Org Code 5</t>
  </si>
  <si>
    <t>Fund Code 240</t>
  </si>
  <si>
    <t>Fund Code 262</t>
  </si>
  <si>
    <t>0685</t>
  </si>
  <si>
    <t>Shelburne Falls, MA 01370</t>
  </si>
  <si>
    <t>Yes or No</t>
  </si>
  <si>
    <t>Budget Categories</t>
  </si>
  <si>
    <t>Primary Functions - 240</t>
  </si>
  <si>
    <t>Primary Functions - 262</t>
  </si>
  <si>
    <t>ProShare Opt Out</t>
  </si>
  <si>
    <t>M3 State of Implementation</t>
  </si>
  <si>
    <t>Excess Costs</t>
  </si>
  <si>
    <t>Administrator Salaries</t>
  </si>
  <si>
    <t>Yes</t>
  </si>
  <si>
    <t>Assessment</t>
  </si>
  <si>
    <t>Charter School District</t>
  </si>
  <si>
    <t>Continuing Action Plan Activities</t>
  </si>
  <si>
    <t>Estimated or preliminary expenditures</t>
  </si>
  <si>
    <t>No</t>
  </si>
  <si>
    <t xml:space="preserve">Grant Program Manager/Coordinator </t>
  </si>
  <si>
    <t xml:space="preserve">Instruction-School day (public, K-12) </t>
  </si>
  <si>
    <t xml:space="preserve">Instruction-early childhood, school day  </t>
  </si>
  <si>
    <t>Virtual School District</t>
  </si>
  <si>
    <t>New Assessment Cycle</t>
  </si>
  <si>
    <t>Final expeditures</t>
  </si>
  <si>
    <t xml:space="preserve">Instruction - Extended day/year (public, K-12) </t>
  </si>
  <si>
    <t>Instruction - early childhood, extended day/year</t>
  </si>
  <si>
    <t>Career/vocational technical school district</t>
  </si>
  <si>
    <t>Both Continuing Action Plan Activities and New Assessment Cycle</t>
  </si>
  <si>
    <t>InstructionalProf Staff Salaries</t>
  </si>
  <si>
    <t>High quality PD</t>
  </si>
  <si>
    <t>Not Applicable</t>
  </si>
  <si>
    <t>Data collection/management</t>
  </si>
  <si>
    <t xml:space="preserve">Classroom Teachers  </t>
  </si>
  <si>
    <t>Behavioral supports</t>
  </si>
  <si>
    <t xml:space="preserve">Instructional Coaches </t>
  </si>
  <si>
    <t>Instructional technology/digital learning</t>
  </si>
  <si>
    <t xml:space="preserve">Certified Specialist Teachers (providing individualized instruction)  </t>
  </si>
  <si>
    <t>Inclusion practices</t>
  </si>
  <si>
    <t xml:space="preserve">Instructional Coordinators and Team Leaders  </t>
  </si>
  <si>
    <t>Parent, family and community engagement</t>
  </si>
  <si>
    <t xml:space="preserve">Medical / Therapeutic Services </t>
  </si>
  <si>
    <t>Planning and evaluation</t>
  </si>
  <si>
    <t xml:space="preserve">Librarians and Media Center Directors </t>
  </si>
  <si>
    <t>Indentification and placement practices</t>
  </si>
  <si>
    <t xml:space="preserve">Professional Development Directors/Coordinators  </t>
  </si>
  <si>
    <t>Program administration</t>
  </si>
  <si>
    <t xml:space="preserve">Guidance or School Adjustment Counselors, Social Workers  </t>
  </si>
  <si>
    <t>Related services</t>
  </si>
  <si>
    <t xml:space="preserve">Psychological Service Providers </t>
  </si>
  <si>
    <t>Student transportation</t>
  </si>
  <si>
    <t>Early Childhood Activities</t>
  </si>
  <si>
    <t xml:space="preserve">School Physicians and School Nurses  </t>
  </si>
  <si>
    <t>Other</t>
  </si>
  <si>
    <t xml:space="preserve">Other  </t>
  </si>
  <si>
    <t>Support Staff Salaries</t>
  </si>
  <si>
    <t xml:space="preserve">Non-Clerical Paraprofessionals/Instructional Assistants </t>
  </si>
  <si>
    <t xml:space="preserve">Secretary/Bookkeeper/Clerical Support  </t>
  </si>
  <si>
    <t>Parent Liaisons</t>
  </si>
  <si>
    <t xml:space="preserve"> Other </t>
  </si>
  <si>
    <t>Stipends</t>
  </si>
  <si>
    <t>Teacher/ Instructional Staff Professional Days</t>
  </si>
  <si>
    <t xml:space="preserve">Administrators </t>
  </si>
  <si>
    <t>Support Staff</t>
  </si>
  <si>
    <t>Travel</t>
  </si>
  <si>
    <t>Grant Program Manager/Coordinator (supervisory)</t>
  </si>
  <si>
    <t xml:space="preserve">Certified Classroom Teachers (providing group instruction) </t>
  </si>
  <si>
    <t>Certified Specialist Teachers (providing individualized instruction)</t>
  </si>
  <si>
    <t>Non-Clerical Paraprofessionals/Instructional Assistants</t>
  </si>
  <si>
    <t>Contractual Services</t>
  </si>
  <si>
    <t xml:space="preserve">Instructional Services </t>
  </si>
  <si>
    <t xml:space="preserve">Consultants/Professional  Development for Teachers &amp; Support Staff </t>
  </si>
  <si>
    <t>Substitutes (long and/or short term)</t>
  </si>
  <si>
    <t xml:space="preserve">Secretary/Bookkeeper/Clerical Support </t>
  </si>
  <si>
    <t xml:space="preserve">Contracted Service Providers -- Private School Services </t>
  </si>
  <si>
    <t xml:space="preserve">Contracted Services Providers -- Other Student Services </t>
  </si>
  <si>
    <t>Supplies and Materials</t>
  </si>
  <si>
    <t xml:space="preserve">Textbooks and Related Software/Media/Materials </t>
  </si>
  <si>
    <t>Instructional Technology</t>
  </si>
  <si>
    <t>Other Instructional Materials (non-testing/assessment)</t>
  </si>
  <si>
    <t>Testing and Assessment Materials</t>
  </si>
  <si>
    <t xml:space="preserve">General Classroom Supplies </t>
  </si>
  <si>
    <t xml:space="preserve">Office Supplies  </t>
  </si>
  <si>
    <t>Other costs</t>
  </si>
  <si>
    <t>Memberships/Subscriptions</t>
  </si>
  <si>
    <t xml:space="preserve">Advertising  </t>
  </si>
  <si>
    <t xml:space="preserve">Student Transportation Services </t>
  </si>
  <si>
    <t xml:space="preserve"> Rental/Lease of Equipment</t>
  </si>
  <si>
    <t>Maintenance of Equipment</t>
  </si>
  <si>
    <t xml:space="preserve">Maintenance of Technology </t>
  </si>
  <si>
    <t xml:space="preserve">Tuition to Non-Public Schools </t>
  </si>
  <si>
    <t xml:space="preserve">Tuition to Out-of-State Schools </t>
  </si>
  <si>
    <t>Tuition to Collaboratives</t>
  </si>
  <si>
    <t xml:space="preserve">Rental Lease of Buildings  </t>
  </si>
  <si>
    <t xml:space="preserve">Utility Services/ Telephone </t>
  </si>
  <si>
    <t>Designated Tabs</t>
  </si>
  <si>
    <t>Complete All that Apply</t>
  </si>
  <si>
    <t>Tabs 1.A, 1.B, and 1.C</t>
  </si>
  <si>
    <t>Tabs 2.A, 2.B, and 2.C</t>
  </si>
  <si>
    <t>Tabs 3.A., 3.B, and 3.C</t>
  </si>
  <si>
    <t>Tabs 5.A, 5.B, and 5.C</t>
  </si>
  <si>
    <t>Tabs 4.A, 4.B, and 4.C</t>
  </si>
  <si>
    <t xml:space="preserve">District's special education IDEA entitlement for FY20 (Fund Code 240).  </t>
  </si>
  <si>
    <t xml:space="preserve">District's special education IDEA entitlement for FY20 (Fund Code 240). </t>
  </si>
  <si>
    <t>District's special education IDEA entitlement for FY20 (Fund Code 262).</t>
  </si>
  <si>
    <r>
      <t>Total of</t>
    </r>
    <r>
      <rPr>
        <b/>
        <sz val="11"/>
        <rFont val="Calibri"/>
        <family val="2"/>
        <scheme val="minor"/>
      </rPr>
      <t xml:space="preserve"> </t>
    </r>
    <r>
      <rPr>
        <sz val="11"/>
        <rFont val="Calibri"/>
        <family val="2"/>
        <scheme val="minor"/>
      </rPr>
      <t>all eligible students in district (public and private).</t>
    </r>
  </si>
  <si>
    <t>District's special education IDEA entitlement for FY20.</t>
  </si>
  <si>
    <r>
      <t>Total of</t>
    </r>
    <r>
      <rPr>
        <b/>
        <sz val="11"/>
        <rFont val="Calibri"/>
        <family val="2"/>
        <scheme val="minor"/>
      </rPr>
      <t xml:space="preserve"> </t>
    </r>
    <r>
      <rPr>
        <sz val="11"/>
        <rFont val="Calibri"/>
        <family val="2"/>
        <scheme val="minor"/>
      </rPr>
      <t>all eligible students in district (public, private and home-schooled).</t>
    </r>
  </si>
  <si>
    <t>Lead Districts will submit this Supplement as an attachment to its FY20 Consolidated IDEA Application Workbook with Fund Code 240 submission via EdGrants Front Office web page</t>
  </si>
  <si>
    <r>
      <t xml:space="preserve">
NOTE ON SUBMISSION TIMELINE: 
    • Lead districts filing an FY20 IDEA Consolidated Application on behalf of a Schedule A consortium must file a completed Schedule A Member Supplement
      (as well as all other required information) in order for the application to be considered substantially approvable.
    • The</t>
    </r>
    <r>
      <rPr>
        <b/>
        <u/>
        <sz val="10"/>
        <rFont val="Arial"/>
        <family val="2"/>
      </rPr>
      <t xml:space="preserve"> start date</t>
    </r>
    <r>
      <rPr>
        <b/>
        <sz val="10"/>
        <rFont val="Arial"/>
        <family val="2"/>
      </rPr>
      <t xml:space="preserve"> for each grant is the date on which the district submits substantially approvable information and budget for that grant.  For example, 
       if the completed consolidated IDEA application is submitted on August 15 and all grant information but that for Fund Code 262 is substantially 
       approvable, the start date for Fund Code 240, but not Fund Code 262, will be August 15.  The start date for Fund Code 262 will be the date on which any 
       deficiency for that application has been rectified and it becomes substantially approvable.  However, no grant funds for either IDEA grant will be issued 
       until both of the grants contained within this consolidated application have been approved for those districts receiving both grants.    
    •  </t>
    </r>
    <r>
      <rPr>
        <b/>
        <u/>
        <sz val="10"/>
        <rFont val="Arial"/>
        <family val="2"/>
      </rPr>
      <t xml:space="preserve">Expenses incurred prior to the approval of a district's consolidated application and start date(s) are not payable/reimbursable with grant funds!
</t>
    </r>
    <r>
      <rPr>
        <b/>
        <sz val="10"/>
        <rFont val="Arial"/>
        <family val="2"/>
      </rPr>
      <t xml:space="preserve">
</t>
    </r>
  </si>
  <si>
    <t xml:space="preserve">Applications are due by October 4, 2019. </t>
  </si>
  <si>
    <r>
      <t xml:space="preserve">Step 2.B.1
</t>
    </r>
    <r>
      <rPr>
        <b/>
        <i/>
        <sz val="10"/>
        <color theme="1"/>
        <rFont val="Calibri"/>
        <family val="2"/>
        <scheme val="minor"/>
      </rPr>
      <t>All districts</t>
    </r>
  </si>
  <si>
    <r>
      <t xml:space="preserve">Step 3B.5
</t>
    </r>
    <r>
      <rPr>
        <b/>
        <i/>
        <sz val="10"/>
        <color theme="1"/>
        <rFont val="Calibri"/>
        <family val="2"/>
        <scheme val="minor"/>
      </rPr>
      <t>Only districts with eligible private and/or home- schooled students</t>
    </r>
  </si>
  <si>
    <r>
      <t xml:space="preserve">Step 3B.6
</t>
    </r>
    <r>
      <rPr>
        <b/>
        <i/>
        <sz val="10"/>
        <rFont val="Calibri"/>
        <family val="2"/>
        <scheme val="minor"/>
      </rPr>
      <t>Only districts that reserved funds for private school services in FY19</t>
    </r>
  </si>
  <si>
    <r>
      <t xml:space="preserve">Step 3B.4
</t>
    </r>
    <r>
      <rPr>
        <b/>
        <i/>
        <sz val="10"/>
        <color theme="1"/>
        <rFont val="Calibri"/>
        <family val="2"/>
        <scheme val="minor"/>
      </rPr>
      <t>Only districts with eligible private and/or home-schooled students</t>
    </r>
  </si>
  <si>
    <r>
      <t xml:space="preserve">Step 3B.3
</t>
    </r>
    <r>
      <rPr>
        <b/>
        <i/>
        <sz val="10"/>
        <color theme="1"/>
        <rFont val="Calibri"/>
        <family val="2"/>
        <scheme val="minor"/>
      </rPr>
      <t xml:space="preserve">All districts but charters, virtual and voc/tech </t>
    </r>
  </si>
  <si>
    <r>
      <t xml:space="preserve">Step 3B.2
</t>
    </r>
    <r>
      <rPr>
        <b/>
        <i/>
        <sz val="10"/>
        <color theme="1"/>
        <rFont val="Calibri"/>
        <family val="2"/>
        <scheme val="minor"/>
      </rPr>
      <t>Only districts with private and/or home-schooled students</t>
    </r>
  </si>
  <si>
    <r>
      <t xml:space="preserve">Step 3B.1
</t>
    </r>
    <r>
      <rPr>
        <b/>
        <i/>
        <sz val="10"/>
        <color theme="1"/>
        <rFont val="Calibri"/>
        <family val="2"/>
        <scheme val="minor"/>
      </rPr>
      <t>All districts</t>
    </r>
  </si>
  <si>
    <r>
      <t xml:space="preserve">Step 3A.2
Demonstrating Maintenance of Effort:  Eligibility Standard
</t>
    </r>
    <r>
      <rPr>
        <i/>
        <sz val="11"/>
        <color theme="1"/>
        <rFont val="Calibri"/>
        <family val="2"/>
        <scheme val="minor"/>
      </rPr>
      <t>All Districts</t>
    </r>
  </si>
  <si>
    <r>
      <t>Step 3A.1
Overview of Maintenance of Effort</t>
    </r>
    <r>
      <rPr>
        <b/>
        <sz val="11"/>
        <color theme="1"/>
        <rFont val="Calibri"/>
        <family val="2"/>
        <scheme val="minor"/>
      </rPr>
      <t xml:space="preserve">
</t>
    </r>
    <r>
      <rPr>
        <i/>
        <sz val="11"/>
        <color theme="1"/>
        <rFont val="Calibri"/>
        <family val="2"/>
        <scheme val="minor"/>
      </rPr>
      <t>All Districts</t>
    </r>
  </si>
  <si>
    <r>
      <t xml:space="preserve">Step 3C.1
</t>
    </r>
    <r>
      <rPr>
        <i/>
        <sz val="10"/>
        <color theme="1"/>
        <rFont val="Calibri"/>
        <family val="2"/>
        <scheme val="minor"/>
      </rPr>
      <t>All FC 262 districts</t>
    </r>
  </si>
  <si>
    <r>
      <t xml:space="preserve">Step 3C.2
</t>
    </r>
    <r>
      <rPr>
        <i/>
        <sz val="10"/>
        <color theme="1"/>
        <rFont val="Calibri"/>
        <family val="2"/>
        <scheme val="minor"/>
      </rPr>
      <t>Only 262 districts with private school students</t>
    </r>
  </si>
  <si>
    <r>
      <t xml:space="preserve">Step 3C.3
</t>
    </r>
    <r>
      <rPr>
        <i/>
        <sz val="10"/>
        <color theme="1"/>
        <rFont val="Calibri"/>
        <family val="2"/>
        <scheme val="minor"/>
      </rPr>
      <t xml:space="preserve">All 262 districts but charters, virtual and voc/tech </t>
    </r>
  </si>
  <si>
    <r>
      <t xml:space="preserve">Step 3C4
</t>
    </r>
    <r>
      <rPr>
        <i/>
        <sz val="10"/>
        <color theme="1"/>
        <rFont val="Calibri"/>
        <family val="2"/>
        <scheme val="minor"/>
      </rPr>
      <t>Only 262 districts with eligible private school students</t>
    </r>
  </si>
  <si>
    <r>
      <t xml:space="preserve">Step 3C.5
</t>
    </r>
    <r>
      <rPr>
        <i/>
        <sz val="10"/>
        <color theme="1"/>
        <rFont val="Calibri"/>
        <family val="2"/>
        <scheme val="minor"/>
      </rPr>
      <t>Only 262 districts with eligible private  school students</t>
    </r>
  </si>
  <si>
    <r>
      <t xml:space="preserve">Step 3C.6
</t>
    </r>
    <r>
      <rPr>
        <i/>
        <sz val="10"/>
        <color theme="1"/>
        <rFont val="Calibri"/>
        <family val="2"/>
        <scheme val="minor"/>
      </rPr>
      <t>Only 262 districts that reserved funds for equitable services in FY19</t>
    </r>
  </si>
  <si>
    <r>
      <t>Step 1A.1
Overview of Maintenance of Effort</t>
    </r>
    <r>
      <rPr>
        <b/>
        <sz val="11"/>
        <color theme="1"/>
        <rFont val="Calibri"/>
        <family val="2"/>
        <scheme val="minor"/>
      </rPr>
      <t xml:space="preserve">
</t>
    </r>
    <r>
      <rPr>
        <i/>
        <sz val="11"/>
        <color theme="1"/>
        <rFont val="Calibri"/>
        <family val="2"/>
        <scheme val="minor"/>
      </rPr>
      <t>All Districts</t>
    </r>
  </si>
  <si>
    <r>
      <t xml:space="preserve">Step 1A.2
Demonstrating Maintenance of Effort:  Eligibility Standard
</t>
    </r>
    <r>
      <rPr>
        <i/>
        <sz val="11"/>
        <color theme="1"/>
        <rFont val="Calibri"/>
        <family val="2"/>
        <scheme val="minor"/>
      </rPr>
      <t>All Districts</t>
    </r>
  </si>
  <si>
    <r>
      <t xml:space="preserve">Step  1B.1
</t>
    </r>
    <r>
      <rPr>
        <b/>
        <i/>
        <sz val="10"/>
        <color theme="1"/>
        <rFont val="Calibri"/>
        <family val="2"/>
        <scheme val="minor"/>
      </rPr>
      <t>All districts</t>
    </r>
  </si>
  <si>
    <r>
      <t xml:space="preserve">Step 1B.2
</t>
    </r>
    <r>
      <rPr>
        <b/>
        <i/>
        <sz val="10"/>
        <color theme="1"/>
        <rFont val="Calibri"/>
        <family val="2"/>
        <scheme val="minor"/>
      </rPr>
      <t>Only districts with private and/or home-schooled students</t>
    </r>
  </si>
  <si>
    <r>
      <t xml:space="preserve">Step  1B.3
</t>
    </r>
    <r>
      <rPr>
        <b/>
        <i/>
        <sz val="10"/>
        <color theme="1"/>
        <rFont val="Calibri"/>
        <family val="2"/>
        <scheme val="minor"/>
      </rPr>
      <t xml:space="preserve">All districts but charters, virtual and voc/tech </t>
    </r>
  </si>
  <si>
    <r>
      <t xml:space="preserve">Step 1B.4
</t>
    </r>
    <r>
      <rPr>
        <b/>
        <i/>
        <sz val="10"/>
        <color theme="1"/>
        <rFont val="Calibri"/>
        <family val="2"/>
        <scheme val="minor"/>
      </rPr>
      <t>Only districts with eligible private and/or home-schooled students</t>
    </r>
  </si>
  <si>
    <r>
      <t xml:space="preserve">Step 1B.5
</t>
    </r>
    <r>
      <rPr>
        <b/>
        <i/>
        <sz val="10"/>
        <color theme="1"/>
        <rFont val="Calibri"/>
        <family val="2"/>
        <scheme val="minor"/>
      </rPr>
      <t>Only districts with eligible private and/or home- schooled students</t>
    </r>
  </si>
  <si>
    <r>
      <t xml:space="preserve">Step 1B.6
</t>
    </r>
    <r>
      <rPr>
        <b/>
        <i/>
        <sz val="10"/>
        <rFont val="Calibri"/>
        <family val="2"/>
        <scheme val="minor"/>
      </rPr>
      <t>Only districts that reserved funds for private school services in FY19</t>
    </r>
  </si>
  <si>
    <r>
      <t xml:space="preserve">Step 1C.1
</t>
    </r>
    <r>
      <rPr>
        <i/>
        <sz val="10"/>
        <color theme="1"/>
        <rFont val="Calibri"/>
        <family val="2"/>
        <scheme val="minor"/>
      </rPr>
      <t>All FC 262 districts</t>
    </r>
  </si>
  <si>
    <r>
      <t xml:space="preserve">Step 1C.3
</t>
    </r>
    <r>
      <rPr>
        <i/>
        <sz val="10"/>
        <color theme="1"/>
        <rFont val="Calibri"/>
        <family val="2"/>
        <scheme val="minor"/>
      </rPr>
      <t xml:space="preserve">All 262 districts but charters, virtual and voc/tech </t>
    </r>
  </si>
  <si>
    <r>
      <t xml:space="preserve">Step 1C.4
</t>
    </r>
    <r>
      <rPr>
        <i/>
        <sz val="10"/>
        <color theme="1"/>
        <rFont val="Calibri"/>
        <family val="2"/>
        <scheme val="minor"/>
      </rPr>
      <t>Only 262 districts with eligible private school students</t>
    </r>
  </si>
  <si>
    <r>
      <t xml:space="preserve">Step 1C.2
</t>
    </r>
    <r>
      <rPr>
        <i/>
        <sz val="10"/>
        <color theme="1"/>
        <rFont val="Calibri"/>
        <family val="2"/>
        <scheme val="minor"/>
      </rPr>
      <t>Only 262 districts with private school students</t>
    </r>
  </si>
  <si>
    <r>
      <t xml:space="preserve">Step 1C.5
</t>
    </r>
    <r>
      <rPr>
        <i/>
        <sz val="10"/>
        <color theme="1"/>
        <rFont val="Calibri"/>
        <family val="2"/>
        <scheme val="minor"/>
      </rPr>
      <t>Only 262 districts with eligible private  school students</t>
    </r>
  </si>
  <si>
    <r>
      <t xml:space="preserve">Step 1C.6
</t>
    </r>
    <r>
      <rPr>
        <i/>
        <sz val="10"/>
        <color theme="1"/>
        <rFont val="Calibri"/>
        <family val="2"/>
        <scheme val="minor"/>
      </rPr>
      <t>Only 262 districts that reserved funds for equitable services in FY19</t>
    </r>
  </si>
  <si>
    <r>
      <t>Step 2A.1
Overview of Maintenance of Effort</t>
    </r>
    <r>
      <rPr>
        <b/>
        <sz val="11"/>
        <color theme="1"/>
        <rFont val="Calibri"/>
        <family val="2"/>
        <scheme val="minor"/>
      </rPr>
      <t xml:space="preserve">
</t>
    </r>
    <r>
      <rPr>
        <i/>
        <sz val="11"/>
        <color theme="1"/>
        <rFont val="Calibri"/>
        <family val="2"/>
        <scheme val="minor"/>
      </rPr>
      <t>All Districts</t>
    </r>
  </si>
  <si>
    <r>
      <t xml:space="preserve">Step 2A.2
Demonstrating Maintenance of Effort:  Eligibility Standard
</t>
    </r>
    <r>
      <rPr>
        <i/>
        <sz val="11"/>
        <color theme="1"/>
        <rFont val="Calibri"/>
        <family val="2"/>
        <scheme val="minor"/>
      </rPr>
      <t>All Districts</t>
    </r>
  </si>
  <si>
    <r>
      <t xml:space="preserve">Step 2A.3
Applying Exceptions and/or Reduction
</t>
    </r>
    <r>
      <rPr>
        <i/>
        <sz val="11"/>
        <color theme="1"/>
        <rFont val="Calibri"/>
        <family val="2"/>
        <scheme val="minor"/>
      </rPr>
      <t>Districts Not Meeting MOE in Step 2A.2</t>
    </r>
  </si>
  <si>
    <r>
      <t xml:space="preserve">Step 2B.3
</t>
    </r>
    <r>
      <rPr>
        <b/>
        <i/>
        <sz val="10"/>
        <color theme="1"/>
        <rFont val="Calibri"/>
        <family val="2"/>
        <scheme val="minor"/>
      </rPr>
      <t xml:space="preserve">All districts but charters, virtual and voc/tech </t>
    </r>
  </si>
  <si>
    <r>
      <t xml:space="preserve">Step 2B.4
</t>
    </r>
    <r>
      <rPr>
        <b/>
        <i/>
        <sz val="10"/>
        <color theme="1"/>
        <rFont val="Calibri"/>
        <family val="2"/>
        <scheme val="minor"/>
      </rPr>
      <t>Only districts with eligible private and/or home-schooled students</t>
    </r>
  </si>
  <si>
    <r>
      <t xml:space="preserve">Step 2B.2
</t>
    </r>
    <r>
      <rPr>
        <b/>
        <i/>
        <sz val="10"/>
        <color theme="1"/>
        <rFont val="Calibri"/>
        <family val="2"/>
        <scheme val="minor"/>
      </rPr>
      <t>Only districts with private and/or home-schooled students</t>
    </r>
  </si>
  <si>
    <r>
      <t xml:space="preserve">Step 2B.5
</t>
    </r>
    <r>
      <rPr>
        <b/>
        <i/>
        <sz val="10"/>
        <color theme="1"/>
        <rFont val="Calibri"/>
        <family val="2"/>
        <scheme val="minor"/>
      </rPr>
      <t>Only districts with eligible private and/or home- schooled students</t>
    </r>
  </si>
  <si>
    <r>
      <t xml:space="preserve">Step 2B.6
</t>
    </r>
    <r>
      <rPr>
        <b/>
        <i/>
        <sz val="10"/>
        <rFont val="Calibri"/>
        <family val="2"/>
        <scheme val="minor"/>
      </rPr>
      <t>Only districts that reserved funds for private school services in FY19</t>
    </r>
  </si>
  <si>
    <r>
      <t xml:space="preserve">Step 2C.6
</t>
    </r>
    <r>
      <rPr>
        <i/>
        <sz val="10"/>
        <color theme="1"/>
        <rFont val="Calibri"/>
        <family val="2"/>
        <scheme val="minor"/>
      </rPr>
      <t>Only 262 districts that reserved funds for equitable services in FY19</t>
    </r>
  </si>
  <si>
    <r>
      <t xml:space="preserve">Step 2C.5
</t>
    </r>
    <r>
      <rPr>
        <i/>
        <sz val="10"/>
        <color theme="1"/>
        <rFont val="Calibri"/>
        <family val="2"/>
        <scheme val="minor"/>
      </rPr>
      <t>Only 262 districts with eligible private  school students</t>
    </r>
  </si>
  <si>
    <r>
      <t xml:space="preserve">Step 2C.4
</t>
    </r>
    <r>
      <rPr>
        <i/>
        <sz val="10"/>
        <color theme="1"/>
        <rFont val="Calibri"/>
        <family val="2"/>
        <scheme val="minor"/>
      </rPr>
      <t>Only 262 districts with eligible private school students</t>
    </r>
  </si>
  <si>
    <r>
      <t xml:space="preserve">Step 2C.3
</t>
    </r>
    <r>
      <rPr>
        <i/>
        <sz val="10"/>
        <color theme="1"/>
        <rFont val="Calibri"/>
        <family val="2"/>
        <scheme val="minor"/>
      </rPr>
      <t xml:space="preserve">All 262 districts but charters, virtual and voc/tech </t>
    </r>
  </si>
  <si>
    <r>
      <t xml:space="preserve">Step 2C.2
</t>
    </r>
    <r>
      <rPr>
        <i/>
        <sz val="10"/>
        <color theme="1"/>
        <rFont val="Calibri"/>
        <family val="2"/>
        <scheme val="minor"/>
      </rPr>
      <t>Only 262 districts with private school students</t>
    </r>
  </si>
  <si>
    <r>
      <t xml:space="preserve">Step 2C.1
</t>
    </r>
    <r>
      <rPr>
        <i/>
        <sz val="10"/>
        <color theme="1"/>
        <rFont val="Calibri"/>
        <family val="2"/>
        <scheme val="minor"/>
      </rPr>
      <t>All FC 262 districts</t>
    </r>
  </si>
  <si>
    <r>
      <t xml:space="preserve">Step 3A.3
Applying Exceptions and/or Reduction
</t>
    </r>
    <r>
      <rPr>
        <i/>
        <sz val="11"/>
        <color theme="1"/>
        <rFont val="Calibri"/>
        <family val="2"/>
        <scheme val="minor"/>
      </rPr>
      <t>Districts Not Meeting MOE in Step 3A.2</t>
    </r>
  </si>
  <si>
    <r>
      <t xml:space="preserve">Step 1A.3
Applying Exceptions and/or Reduction
</t>
    </r>
    <r>
      <rPr>
        <i/>
        <sz val="11"/>
        <color theme="1"/>
        <rFont val="Calibri"/>
        <family val="2"/>
        <scheme val="minor"/>
      </rPr>
      <t>Districts Not Meeting MOE in Step 1A.2</t>
    </r>
  </si>
  <si>
    <r>
      <t>Step 4A.1
Overview of Maintenance of Effort</t>
    </r>
    <r>
      <rPr>
        <b/>
        <sz val="11"/>
        <color theme="1"/>
        <rFont val="Calibri"/>
        <family val="2"/>
        <scheme val="minor"/>
      </rPr>
      <t xml:space="preserve">
</t>
    </r>
    <r>
      <rPr>
        <i/>
        <sz val="11"/>
        <color theme="1"/>
        <rFont val="Calibri"/>
        <family val="2"/>
        <scheme val="minor"/>
      </rPr>
      <t>All Districts</t>
    </r>
  </si>
  <si>
    <r>
      <t xml:space="preserve">Step 4A.2
Demonstrating Maintenance of Effort:  Eligibility Standard
</t>
    </r>
    <r>
      <rPr>
        <i/>
        <sz val="11"/>
        <color theme="1"/>
        <rFont val="Calibri"/>
        <family val="2"/>
        <scheme val="minor"/>
      </rPr>
      <t>All Districts</t>
    </r>
  </si>
  <si>
    <r>
      <t xml:space="preserve">Step 4B.6
</t>
    </r>
    <r>
      <rPr>
        <b/>
        <i/>
        <sz val="10"/>
        <rFont val="Calibri"/>
        <family val="2"/>
        <scheme val="minor"/>
      </rPr>
      <t>Only districts that reserved funds for private school services in FY19</t>
    </r>
  </si>
  <si>
    <r>
      <t xml:space="preserve">Step 4B.5
</t>
    </r>
    <r>
      <rPr>
        <b/>
        <i/>
        <sz val="10"/>
        <color theme="1"/>
        <rFont val="Calibri"/>
        <family val="2"/>
        <scheme val="minor"/>
      </rPr>
      <t>Only districts with eligible private and/or home- schooled students</t>
    </r>
  </si>
  <si>
    <r>
      <t xml:space="preserve">Step 4B.4
</t>
    </r>
    <r>
      <rPr>
        <b/>
        <i/>
        <sz val="10"/>
        <color theme="1"/>
        <rFont val="Calibri"/>
        <family val="2"/>
        <scheme val="minor"/>
      </rPr>
      <t>Only districts with eligible private and/or home-schooled students</t>
    </r>
  </si>
  <si>
    <r>
      <t xml:space="preserve">Step 4B.3
</t>
    </r>
    <r>
      <rPr>
        <b/>
        <i/>
        <sz val="10"/>
        <color theme="1"/>
        <rFont val="Calibri"/>
        <family val="2"/>
        <scheme val="minor"/>
      </rPr>
      <t xml:space="preserve">All districts but charters, virtual and voc/tech </t>
    </r>
  </si>
  <si>
    <r>
      <t xml:space="preserve">Step 4B.2
</t>
    </r>
    <r>
      <rPr>
        <b/>
        <i/>
        <sz val="10"/>
        <color theme="1"/>
        <rFont val="Calibri"/>
        <family val="2"/>
        <scheme val="minor"/>
      </rPr>
      <t>Only districts with private and/or home-schooled students</t>
    </r>
  </si>
  <si>
    <r>
      <t xml:space="preserve">Step 4B.1
</t>
    </r>
    <r>
      <rPr>
        <b/>
        <i/>
        <sz val="10"/>
        <color theme="1"/>
        <rFont val="Calibri"/>
        <family val="2"/>
        <scheme val="minor"/>
      </rPr>
      <t>All districts</t>
    </r>
  </si>
  <si>
    <r>
      <t xml:space="preserve">Step 4C.6
</t>
    </r>
    <r>
      <rPr>
        <i/>
        <sz val="10"/>
        <color theme="1"/>
        <rFont val="Calibri"/>
        <family val="2"/>
        <scheme val="minor"/>
      </rPr>
      <t>Only 262 districts that reserved funds for equitable services in FY19</t>
    </r>
  </si>
  <si>
    <r>
      <t xml:space="preserve">Step 4C.5
</t>
    </r>
    <r>
      <rPr>
        <i/>
        <sz val="10"/>
        <color theme="1"/>
        <rFont val="Calibri"/>
        <family val="2"/>
        <scheme val="minor"/>
      </rPr>
      <t>Only 262 districts with eligible private  school students</t>
    </r>
  </si>
  <si>
    <r>
      <t xml:space="preserve">Step 4C.4
</t>
    </r>
    <r>
      <rPr>
        <i/>
        <sz val="10"/>
        <color theme="1"/>
        <rFont val="Calibri"/>
        <family val="2"/>
        <scheme val="minor"/>
      </rPr>
      <t>Only 262 districts with eligible private school students</t>
    </r>
  </si>
  <si>
    <r>
      <t xml:space="preserve">Step 4C.3
</t>
    </r>
    <r>
      <rPr>
        <i/>
        <sz val="10"/>
        <color theme="1"/>
        <rFont val="Calibri"/>
        <family val="2"/>
        <scheme val="minor"/>
      </rPr>
      <t xml:space="preserve">All 262 districts but charters, virtual and voc/tech </t>
    </r>
  </si>
  <si>
    <r>
      <t xml:space="preserve">Step 4C.2
</t>
    </r>
    <r>
      <rPr>
        <i/>
        <sz val="10"/>
        <color theme="1"/>
        <rFont val="Calibri"/>
        <family val="2"/>
        <scheme val="minor"/>
      </rPr>
      <t>Only 262 districts with private school students</t>
    </r>
  </si>
  <si>
    <r>
      <t xml:space="preserve">Step 4C.1
</t>
    </r>
    <r>
      <rPr>
        <i/>
        <sz val="10"/>
        <color theme="1"/>
        <rFont val="Calibri"/>
        <family val="2"/>
        <scheme val="minor"/>
      </rPr>
      <t>All FC 262 districts</t>
    </r>
  </si>
  <si>
    <r>
      <t>Step 5A.1
Overview of Maintenance of Effort</t>
    </r>
    <r>
      <rPr>
        <b/>
        <sz val="11"/>
        <color theme="1"/>
        <rFont val="Calibri"/>
        <family val="2"/>
        <scheme val="minor"/>
      </rPr>
      <t xml:space="preserve">
</t>
    </r>
    <r>
      <rPr>
        <i/>
        <sz val="11"/>
        <color theme="1"/>
        <rFont val="Calibri"/>
        <family val="2"/>
        <scheme val="minor"/>
      </rPr>
      <t>All Districts</t>
    </r>
  </si>
  <si>
    <r>
      <t xml:space="preserve">Step 5A.2
Demonstrating Maintenance of Effort:  Eligibility Standard
</t>
    </r>
    <r>
      <rPr>
        <i/>
        <sz val="11"/>
        <color theme="1"/>
        <rFont val="Calibri"/>
        <family val="2"/>
        <scheme val="minor"/>
      </rPr>
      <t>All Districts</t>
    </r>
  </si>
  <si>
    <r>
      <t xml:space="preserve">Step 5A.3
Applying Exceptions and/or Reduction
</t>
    </r>
    <r>
      <rPr>
        <i/>
        <sz val="11"/>
        <color theme="1"/>
        <rFont val="Calibri"/>
        <family val="2"/>
        <scheme val="minor"/>
      </rPr>
      <t>Districts Not Meeting MOE in Step 5A.2</t>
    </r>
  </si>
  <si>
    <r>
      <t xml:space="preserve">Step 5B.6
</t>
    </r>
    <r>
      <rPr>
        <b/>
        <i/>
        <sz val="10"/>
        <rFont val="Calibri"/>
        <family val="2"/>
        <scheme val="minor"/>
      </rPr>
      <t>Only districts that reserved funds for private school services in FY19</t>
    </r>
  </si>
  <si>
    <r>
      <t xml:space="preserve">Step 5B.5
</t>
    </r>
    <r>
      <rPr>
        <b/>
        <i/>
        <sz val="10"/>
        <color theme="1"/>
        <rFont val="Calibri"/>
        <family val="2"/>
        <scheme val="minor"/>
      </rPr>
      <t>Only districts with eligible private and/or home- schooled students</t>
    </r>
  </si>
  <si>
    <r>
      <t xml:space="preserve">Step 5B.4
</t>
    </r>
    <r>
      <rPr>
        <b/>
        <i/>
        <sz val="10"/>
        <color theme="1"/>
        <rFont val="Calibri"/>
        <family val="2"/>
        <scheme val="minor"/>
      </rPr>
      <t>Only districts with eligible private and/or home-schooled students</t>
    </r>
  </si>
  <si>
    <r>
      <t xml:space="preserve">Step 5B.3
</t>
    </r>
    <r>
      <rPr>
        <b/>
        <i/>
        <sz val="10"/>
        <color theme="1"/>
        <rFont val="Calibri"/>
        <family val="2"/>
        <scheme val="minor"/>
      </rPr>
      <t xml:space="preserve">All districts but charters, virtual and voc/tech </t>
    </r>
  </si>
  <si>
    <r>
      <t xml:space="preserve">Step 5B.2
</t>
    </r>
    <r>
      <rPr>
        <b/>
        <i/>
        <sz val="10"/>
        <color theme="1"/>
        <rFont val="Calibri"/>
        <family val="2"/>
        <scheme val="minor"/>
      </rPr>
      <t>Only districts with private and/or home-schooled students</t>
    </r>
  </si>
  <si>
    <r>
      <t xml:space="preserve">Step 5B.1
</t>
    </r>
    <r>
      <rPr>
        <b/>
        <i/>
        <sz val="10"/>
        <color theme="1"/>
        <rFont val="Calibri"/>
        <family val="2"/>
        <scheme val="minor"/>
      </rPr>
      <t>All districts</t>
    </r>
  </si>
  <si>
    <r>
      <t xml:space="preserve">Step 5C.6
</t>
    </r>
    <r>
      <rPr>
        <i/>
        <sz val="10"/>
        <color theme="1"/>
        <rFont val="Calibri"/>
        <family val="2"/>
        <scheme val="minor"/>
      </rPr>
      <t>Only 262 districts that reserved funds for equitable services in FY19</t>
    </r>
  </si>
  <si>
    <r>
      <t xml:space="preserve">Step 5C.5
</t>
    </r>
    <r>
      <rPr>
        <i/>
        <sz val="10"/>
        <color theme="1"/>
        <rFont val="Calibri"/>
        <family val="2"/>
        <scheme val="minor"/>
      </rPr>
      <t>Only 262 districts with eligible private  school students</t>
    </r>
  </si>
  <si>
    <r>
      <t xml:space="preserve">Step 5C.4
</t>
    </r>
    <r>
      <rPr>
        <i/>
        <sz val="10"/>
        <color theme="1"/>
        <rFont val="Calibri"/>
        <family val="2"/>
        <scheme val="minor"/>
      </rPr>
      <t>Only 262 districts with eligible private school students</t>
    </r>
  </si>
  <si>
    <r>
      <t xml:space="preserve">Step 5C.3
</t>
    </r>
    <r>
      <rPr>
        <i/>
        <sz val="10"/>
        <color theme="1"/>
        <rFont val="Calibri"/>
        <family val="2"/>
        <scheme val="minor"/>
      </rPr>
      <t xml:space="preserve">All 262 districts but charters, virtual and voc/tech </t>
    </r>
  </si>
  <si>
    <r>
      <t xml:space="preserve">Step 5C.2
</t>
    </r>
    <r>
      <rPr>
        <i/>
        <sz val="10"/>
        <color theme="1"/>
        <rFont val="Calibri"/>
        <family val="2"/>
        <scheme val="minor"/>
      </rPr>
      <t>Only 262 districts with private school students</t>
    </r>
  </si>
  <si>
    <r>
      <t xml:space="preserve">Step 5C.1
</t>
    </r>
    <r>
      <rPr>
        <i/>
        <sz val="10"/>
        <color theme="1"/>
        <rFont val="Calibri"/>
        <family val="2"/>
        <scheme val="minor"/>
      </rPr>
      <t>All FC 262 districts</t>
    </r>
  </si>
  <si>
    <t>If your district does not meet Maintenance of Effort based on the information provided in Step 5A.2, do any of the following exceptions or adjustments apply?</t>
  </si>
  <si>
    <t>If your district does not meet Maintenance of Effort based on the information provided in Step 1A.2, do any of the following exceptions or adjustments apply?</t>
  </si>
  <si>
    <r>
      <t xml:space="preserve">Districts must spend a proportionate share of federal special education entitlement funds awarded under Fund Code 240 on services for equitable services for eligible, parentally-placed, private-school and home-schooled students attending school in the district's catchment area. 
</t>
    </r>
    <r>
      <rPr>
        <b/>
        <sz val="13"/>
        <rFont val="Calibri"/>
        <family val="2"/>
        <scheme val="minor"/>
      </rPr>
      <t>General Resources</t>
    </r>
    <r>
      <rPr>
        <sz val="13"/>
        <rFont val="Calibri"/>
        <family val="2"/>
        <scheme val="minor"/>
      </rPr>
      <t>:</t>
    </r>
    <r>
      <rPr>
        <sz val="12"/>
        <rFont val="Calibri"/>
        <family val="2"/>
        <scheme val="minor"/>
      </rPr>
      <t xml:space="preserve">
</t>
    </r>
    <r>
      <rPr>
        <b/>
        <sz val="12"/>
        <rFont val="Calibri"/>
        <family val="2"/>
        <scheme val="minor"/>
      </rPr>
      <t>DESE</t>
    </r>
    <r>
      <rPr>
        <sz val="12"/>
        <rFont val="Calibri"/>
        <family val="2"/>
        <scheme val="minor"/>
      </rPr>
      <t xml:space="preserve">:  </t>
    </r>
    <r>
      <rPr>
        <sz val="12"/>
        <color rgb="FF0066FF"/>
        <rFont val="Calibri"/>
        <family val="2"/>
        <scheme val="minor"/>
      </rPr>
      <t xml:space="preserve">Administrative Advisory SPED 2018-1:  Guidance and Workbook for Calculating and Providing Proportionate Share Services for Students 
           with Disabilities Enrolled by Their Parents in Private Schools
</t>
    </r>
    <r>
      <rPr>
        <b/>
        <sz val="12"/>
        <rFont val="Calibri"/>
        <family val="2"/>
        <scheme val="minor"/>
      </rPr>
      <t>USED:</t>
    </r>
    <r>
      <rPr>
        <sz val="12"/>
        <rFont val="Calibri"/>
        <family val="2"/>
        <scheme val="minor"/>
      </rPr>
      <t xml:space="preserve"> </t>
    </r>
    <r>
      <rPr>
        <sz val="12"/>
        <color rgb="FF0066FF"/>
        <rFont val="Calibri"/>
        <family val="2"/>
        <scheme val="minor"/>
      </rPr>
      <t xml:space="preserve"> Questions and Answers on Serving Children with Disabilities Placed by their Parents in Private Schools</t>
    </r>
    <r>
      <rPr>
        <sz val="12"/>
        <rFont val="Calibri"/>
        <family val="2"/>
        <scheme val="minor"/>
      </rPr>
      <t xml:space="preserve">, April 2011.
</t>
    </r>
    <r>
      <rPr>
        <b/>
        <sz val="12"/>
        <rFont val="Calibri"/>
        <family val="2"/>
        <scheme val="minor"/>
      </rPr>
      <t/>
    </r>
  </si>
  <si>
    <r>
      <t xml:space="preserve">Districts must spend a proportionate share of federal special education entitlement funds awarded under Fund Code 262 on equitable services for eligible, parentally-placed, private-school students, ages 3-5, attending school in the district's catchment area. 
</t>
    </r>
    <r>
      <rPr>
        <b/>
        <sz val="13"/>
        <rFont val="Calibri"/>
        <family val="2"/>
        <scheme val="minor"/>
      </rPr>
      <t>General Resources</t>
    </r>
    <r>
      <rPr>
        <sz val="13"/>
        <rFont val="Calibri"/>
        <family val="2"/>
        <scheme val="minor"/>
      </rPr>
      <t>:</t>
    </r>
    <r>
      <rPr>
        <sz val="12"/>
        <rFont val="Calibri"/>
        <family val="2"/>
        <scheme val="minor"/>
      </rPr>
      <t xml:space="preserve">
</t>
    </r>
    <r>
      <rPr>
        <b/>
        <sz val="12"/>
        <rFont val="Calibri"/>
        <family val="2"/>
        <scheme val="minor"/>
      </rPr>
      <t>DESE</t>
    </r>
    <r>
      <rPr>
        <sz val="12"/>
        <rFont val="Calibri"/>
        <family val="2"/>
        <scheme val="minor"/>
      </rPr>
      <t xml:space="preserve">:  </t>
    </r>
    <r>
      <rPr>
        <sz val="12"/>
        <color rgb="FF0066FF"/>
        <rFont val="Calibri"/>
        <family val="2"/>
        <scheme val="minor"/>
      </rPr>
      <t xml:space="preserve">Administrative Advisory SPED 2018-1:  Guidance and Workbook for Calculating and Providing Proportionate Share Services for Students 
           with Disabilities Enrolled by Their Parents in Private Schools
</t>
    </r>
    <r>
      <rPr>
        <b/>
        <sz val="12"/>
        <rFont val="Calibri"/>
        <family val="2"/>
        <scheme val="minor"/>
      </rPr>
      <t>USED:</t>
    </r>
    <r>
      <rPr>
        <sz val="12"/>
        <rFont val="Calibri"/>
        <family val="2"/>
        <scheme val="minor"/>
      </rPr>
      <t xml:space="preserve"> </t>
    </r>
    <r>
      <rPr>
        <sz val="12"/>
        <color rgb="FF0066FF"/>
        <rFont val="Calibri"/>
        <family val="2"/>
        <scheme val="minor"/>
      </rPr>
      <t xml:space="preserve"> Questions and Answers on Serving Children with Disabilities Placed by their Parents in Private Schools</t>
    </r>
    <r>
      <rPr>
        <sz val="12"/>
        <rFont val="Calibri"/>
        <family val="2"/>
        <scheme val="minor"/>
      </rPr>
      <t xml:space="preserve">, April 2011.
</t>
    </r>
  </si>
  <si>
    <t>If your district does not meet Maintenance of Effort based on the information provided in Step 2A.2, do any of the following exceptions or adjustments apply?</t>
  </si>
  <si>
    <r>
      <rPr>
        <b/>
        <sz val="11"/>
        <color theme="1"/>
        <rFont val="Calibri"/>
        <family val="2"/>
        <scheme val="minor"/>
      </rPr>
      <t xml:space="preserve">
Exceptions and Adjustments 
</t>
    </r>
    <r>
      <rPr>
        <b/>
        <i/>
        <sz val="11"/>
        <color theme="1"/>
        <rFont val="Calibri"/>
        <family val="2"/>
        <scheme val="minor"/>
      </rPr>
      <t>See</t>
    </r>
    <r>
      <rPr>
        <b/>
        <sz val="11"/>
        <color theme="1"/>
        <rFont val="Calibri"/>
        <family val="2"/>
        <scheme val="minor"/>
      </rPr>
      <t xml:space="preserve"> </t>
    </r>
    <r>
      <rPr>
        <b/>
        <sz val="11"/>
        <color rgb="FF0066FF"/>
        <rFont val="Calibri"/>
        <family val="2"/>
        <scheme val="minor"/>
      </rPr>
      <t xml:space="preserve">34 CFR </t>
    </r>
    <r>
      <rPr>
        <b/>
        <sz val="11"/>
        <color rgb="FF0066FF"/>
        <rFont val="Calibri"/>
        <family val="2"/>
      </rPr>
      <t xml:space="preserve">§300.204 and §300.205 </t>
    </r>
    <r>
      <rPr>
        <b/>
        <sz val="11"/>
        <color theme="1"/>
        <rFont val="Calibri"/>
        <family val="2"/>
      </rPr>
      <t xml:space="preserve">and </t>
    </r>
    <r>
      <rPr>
        <b/>
        <sz val="11"/>
        <color rgb="FF0066FF"/>
        <rFont val="Calibri"/>
        <family val="2"/>
      </rPr>
      <t>MA Administrative Advisory SPED 2016-2.</t>
    </r>
    <r>
      <rPr>
        <sz val="11"/>
        <color theme="1"/>
        <rFont val="Calibri"/>
        <family val="2"/>
        <scheme val="minor"/>
      </rPr>
      <t xml:space="preserve">
Eligible districts may reduce expenditures required to meet MOE if one or more exceptions or adjustments apply.  
</t>
    </r>
    <r>
      <rPr>
        <sz val="11"/>
        <color rgb="FFFF0000"/>
        <rFont val="Calibri"/>
        <family val="2"/>
        <scheme val="minor"/>
      </rPr>
      <t xml:space="preserve">
</t>
    </r>
    <r>
      <rPr>
        <b/>
        <sz val="11"/>
        <color rgb="FFFF0000"/>
        <rFont val="Calibri"/>
        <family val="2"/>
        <scheme val="minor"/>
      </rPr>
      <t>Important</t>
    </r>
    <r>
      <rPr>
        <b/>
        <sz val="11"/>
        <color theme="1"/>
        <rFont val="Calibri"/>
        <family val="2"/>
        <scheme val="minor"/>
      </rPr>
      <t>:  If your district has not met MOE in Step 3A.2, select "Yes" in Step 3A.3 for all exceptions and adjustment that apply, and whether, after taking into account applicable exceptions and adjustment, your district meets MOE (box below).  Make sure to have supporting documentation available. An auditor from DESE's business office will contact you to verify that MOE has been met, a prerequisite to approving your application and releasing funds.</t>
    </r>
    <r>
      <rPr>
        <sz val="11"/>
        <color theme="1"/>
        <rFont val="Calibri"/>
        <family val="2"/>
        <scheme val="minor"/>
      </rPr>
      <t xml:space="preserve">
Note:  If exceptions and adjustments, including under the 50% rule, are not taken by a district in the year they occur, they are lost for future years.  
In addtion to 34 CFR  §§300.204 and 300.205, see the </t>
    </r>
    <r>
      <rPr>
        <b/>
        <sz val="11"/>
        <color rgb="FF0066FF"/>
        <rFont val="Calibri"/>
        <family val="2"/>
        <scheme val="minor"/>
      </rPr>
      <t>CIFR MOE calculator and supporting materials.</t>
    </r>
  </si>
  <si>
    <t>If your district does not meet Maintenance of Effort based on the information provided in Step 3A.2, do any of the following exceptions or adjustments apply?</t>
  </si>
  <si>
    <r>
      <rPr>
        <b/>
        <sz val="12"/>
        <rFont val="Calibri"/>
        <family val="2"/>
        <scheme val="minor"/>
      </rPr>
      <t>What is MOE?</t>
    </r>
    <r>
      <rPr>
        <sz val="12"/>
        <rFont val="Calibri"/>
        <family val="2"/>
        <scheme val="minor"/>
      </rPr>
      <t xml:space="preserve">
The Individuals with Disabilities Education Act of 2004 (IDEA) requires each local education agency (LEA) applying for IDEA grant funding (either Fund Code 240 or 262 or both) to meet two standards of maintenance of effort to ensure that each maintains the at least the same amount of local or state and local funds for the education of students with disabilities from year to year.  Maintenance of effort is one method of ensuring that IDEA funds are supplementing rather than supplanting funds that would be used for educational services to students with disabilities.
  </t>
    </r>
    <r>
      <rPr>
        <b/>
        <sz val="12"/>
        <rFont val="Calibri"/>
        <family val="2"/>
        <scheme val="minor"/>
      </rPr>
      <t xml:space="preserve">
Eligibility Standard: </t>
    </r>
    <r>
      <rPr>
        <sz val="12"/>
        <rFont val="Calibri"/>
        <family val="2"/>
        <scheme val="minor"/>
      </rPr>
      <t xml:space="preserve"> This standard is a forward-looking measure of MOE. Meeting this standard ensures that a district has budgeted the same amount of  state and local funds for educational services to students with disabilities through at least one of two methods (described below) as it did in the last year it met MOE using the same method.  </t>
    </r>
    <r>
      <rPr>
        <b/>
        <sz val="12"/>
        <rFont val="Calibri"/>
        <family val="2"/>
        <scheme val="minor"/>
      </rPr>
      <t xml:space="preserve">If a district fails to meet the eligibility standard for MOE (after taking into any applicable exception or adjustment), </t>
    </r>
    <r>
      <rPr>
        <b/>
        <sz val="12"/>
        <color rgb="FFFF0000"/>
        <rFont val="Calibri"/>
        <family val="2"/>
        <scheme val="minor"/>
      </rPr>
      <t>the district will not be eligible to receive IDEA funds for that fiscal year.</t>
    </r>
    <r>
      <rPr>
        <sz val="12"/>
        <rFont val="Calibri"/>
        <family val="2"/>
        <scheme val="minor"/>
      </rPr>
      <t xml:space="preserve">
</t>
    </r>
    <r>
      <rPr>
        <b/>
        <sz val="12"/>
        <rFont val="Calibri"/>
        <family val="2"/>
        <scheme val="minor"/>
      </rPr>
      <t>Compliance Standard:</t>
    </r>
    <r>
      <rPr>
        <sz val="12"/>
        <rFont val="Calibri"/>
        <family val="2"/>
        <scheme val="minor"/>
      </rPr>
      <t xml:space="preserve">  This standard is a backward-looking measure of MOE.  Meeting this standard ensures that a district has actually spent the same amount of state and local funds for educational services to students with disabilities through one of four methods (described below) as it did in the last year it met MOE using the same method.
</t>
    </r>
    <r>
      <rPr>
        <b/>
        <sz val="12"/>
        <rFont val="Calibri"/>
        <family val="2"/>
        <scheme val="minor"/>
      </rPr>
      <t>Meeting the eligibility standard:</t>
    </r>
    <r>
      <rPr>
        <sz val="12"/>
        <rFont val="Calibri"/>
        <family val="2"/>
        <scheme val="minor"/>
      </rPr>
      <t xml:space="preserve">   In order to be eligible to receive an IDEA grant,a district must provide sufficient information to DESE to demonstrate that it has budgeted at least the same amont of state and local funding for educational services to students with disabilities as it did in the most recent fiscal year for which information in available. Districts must supply, at a minimum information below in order to fulfill this requirement.
</t>
    </r>
    <r>
      <rPr>
        <b/>
        <sz val="12"/>
        <rFont val="Calibri"/>
        <family val="2"/>
        <scheme val="minor"/>
      </rPr>
      <t xml:space="preserve">
Meeting the compliance standard: </t>
    </r>
    <r>
      <rPr>
        <sz val="12"/>
        <rFont val="Calibri"/>
        <family val="2"/>
        <scheme val="minor"/>
      </rPr>
      <t xml:space="preserve"> DESE preliminarily reviews end-of-year financial reports to assess districts' compliance standard, using the combined state and local funding method described below. 
</t>
    </r>
  </si>
  <si>
    <r>
      <rPr>
        <b/>
        <sz val="12"/>
        <rFont val="Calibri"/>
        <family val="2"/>
        <scheme val="minor"/>
      </rPr>
      <t>What is MOE?</t>
    </r>
    <r>
      <rPr>
        <sz val="12"/>
        <rFont val="Calibri"/>
        <family val="2"/>
        <scheme val="minor"/>
      </rPr>
      <t xml:space="preserve">
The Individuals with Disabilities Education Act of 2004 (IDEA) requires each local education agency (LEA) applying for IDEA grant funding (either Fund Code 240 or 262 or both) to meet two standards of maintenance of effort to ensure that each maintains the at least the same amount of local or state and local funds for the education of students with disabilities from year to year.  Maintenance of effort is one method of ensuring that IDEA funds are supplementing rather than supplanting funds that would be used for educational services to students with disabilities.
  </t>
    </r>
    <r>
      <rPr>
        <b/>
        <sz val="12"/>
        <rFont val="Calibri"/>
        <family val="2"/>
        <scheme val="minor"/>
      </rPr>
      <t xml:space="preserve">
Eligibility Standard: </t>
    </r>
    <r>
      <rPr>
        <sz val="12"/>
        <rFont val="Calibri"/>
        <family val="2"/>
        <scheme val="minor"/>
      </rPr>
      <t xml:space="preserve"> This standard is a forward-looking measure of MOE. Meeting this standard ensures that a district has budgeted the same amount of state and local funds for educational services to students with disabilities through at least one of two methods (described below) as it did in the last year it met MOE using the same method.  </t>
    </r>
    <r>
      <rPr>
        <b/>
        <sz val="12"/>
        <rFont val="Calibri"/>
        <family val="2"/>
        <scheme val="minor"/>
      </rPr>
      <t xml:space="preserve">If a district fails to meet the eligibility standard for MOE (after taking into any applicable exception or adjustment), </t>
    </r>
    <r>
      <rPr>
        <b/>
        <sz val="12"/>
        <color rgb="FFFF0000"/>
        <rFont val="Calibri"/>
        <family val="2"/>
        <scheme val="minor"/>
      </rPr>
      <t>the district will not be eligible to receive IDEA funds for that fiscal year.</t>
    </r>
    <r>
      <rPr>
        <sz val="12"/>
        <rFont val="Calibri"/>
        <family val="2"/>
        <scheme val="minor"/>
      </rPr>
      <t xml:space="preserve">
</t>
    </r>
    <r>
      <rPr>
        <b/>
        <sz val="12"/>
        <rFont val="Calibri"/>
        <family val="2"/>
        <scheme val="minor"/>
      </rPr>
      <t>Compliance Standard:</t>
    </r>
    <r>
      <rPr>
        <sz val="12"/>
        <rFont val="Calibri"/>
        <family val="2"/>
        <scheme val="minor"/>
      </rPr>
      <t xml:space="preserve">  This standard is a backward-looking measure of MOE.  Meeting this standard ensures that a district has actually spent the same amount of state and local funds for educational services to students with disabilities through one of four methods (described below) as it did in the last year it met MOE using the same method.
</t>
    </r>
    <r>
      <rPr>
        <b/>
        <sz val="12"/>
        <rFont val="Calibri"/>
        <family val="2"/>
        <scheme val="minor"/>
      </rPr>
      <t>Meeting the eligibility standard:</t>
    </r>
    <r>
      <rPr>
        <sz val="12"/>
        <rFont val="Calibri"/>
        <family val="2"/>
        <scheme val="minor"/>
      </rPr>
      <t xml:space="preserve">   In order to be eligible to receive an IDEA grant,a district must provide sufficient information to DESE to demonstrate that it has budgeted at least the same amont of state and local funding for educational services to students with disabilities as it did in the most recent fiscal year for which information in available. Districts must supply, at a minimum information below in order to fulfill this requirement.
</t>
    </r>
    <r>
      <rPr>
        <b/>
        <sz val="12"/>
        <rFont val="Calibri"/>
        <family val="2"/>
        <scheme val="minor"/>
      </rPr>
      <t xml:space="preserve">
Meeting the compliance standard: </t>
    </r>
    <r>
      <rPr>
        <sz val="12"/>
        <rFont val="Calibri"/>
        <family val="2"/>
        <scheme val="minor"/>
      </rPr>
      <t xml:space="preserve"> DESE preliminarily reviews end-of-year financial reports to assess districts' compliance standard, using the combined state and local funding method described below. 
</t>
    </r>
  </si>
  <si>
    <r>
      <rPr>
        <b/>
        <sz val="12"/>
        <rFont val="Calibri"/>
        <family val="2"/>
        <scheme val="minor"/>
      </rPr>
      <t>What is MOE?</t>
    </r>
    <r>
      <rPr>
        <sz val="12"/>
        <rFont val="Calibri"/>
        <family val="2"/>
        <scheme val="minor"/>
      </rPr>
      <t xml:space="preserve">
The Individuals with Disabilities Education Act of 2004 (IDEA) requires each local education agency (LEA) applying for IDEA grant funding (either Fund Code 240 or 262 or both) to meet two standards of maintenance of effort to ensure that each maintains the at least the same amount of local or state and local funds for the education of students with disabilities from year to year.  Maintenance of effort is one method of ensuring that IDEA funds are supplementing rather than supplanting funds that would be used for educational services to students with disabilities.
  </t>
    </r>
    <r>
      <rPr>
        <b/>
        <sz val="12"/>
        <rFont val="Calibri"/>
        <family val="2"/>
        <scheme val="minor"/>
      </rPr>
      <t xml:space="preserve">
Eligibility Standard: </t>
    </r>
    <r>
      <rPr>
        <sz val="12"/>
        <rFont val="Calibri"/>
        <family val="2"/>
        <scheme val="minor"/>
      </rPr>
      <t xml:space="preserve"> This standard is a forward-looking measure of MOE. Meeting this standard ensures that a district has budgeted the same amount of state and local funds for educational services to students with disabilities through at least one of two methods (described below) as it did in the last year it met MOE using the same method.  </t>
    </r>
    <r>
      <rPr>
        <b/>
        <sz val="12"/>
        <rFont val="Calibri"/>
        <family val="2"/>
        <scheme val="minor"/>
      </rPr>
      <t xml:space="preserve">If a district fails to meet the eligibility standard for MOE (after taking into any applicable exception or adjustment), </t>
    </r>
    <r>
      <rPr>
        <b/>
        <sz val="12"/>
        <color rgb="FFFF0000"/>
        <rFont val="Calibri"/>
        <family val="2"/>
        <scheme val="minor"/>
      </rPr>
      <t>the district will not be eligible to receive IDEA funds for that fiscal year.</t>
    </r>
    <r>
      <rPr>
        <sz val="12"/>
        <rFont val="Calibri"/>
        <family val="2"/>
        <scheme val="minor"/>
      </rPr>
      <t xml:space="preserve">
</t>
    </r>
    <r>
      <rPr>
        <b/>
        <sz val="12"/>
        <rFont val="Calibri"/>
        <family val="2"/>
        <scheme val="minor"/>
      </rPr>
      <t>Compliance Standard:</t>
    </r>
    <r>
      <rPr>
        <sz val="12"/>
        <rFont val="Calibri"/>
        <family val="2"/>
        <scheme val="minor"/>
      </rPr>
      <t xml:space="preserve">  This standard is a backward-looking measure of MOE.  Meeting this standard ensures that a district has actually spent the same amount of state and local funds for educational services to students with disabilities through one of two methods (described below) as it did in the last year it met MOE using the same method.
</t>
    </r>
    <r>
      <rPr>
        <b/>
        <sz val="12"/>
        <rFont val="Calibri"/>
        <family val="2"/>
        <scheme val="minor"/>
      </rPr>
      <t>Meeting the eligibility standard:</t>
    </r>
    <r>
      <rPr>
        <sz val="12"/>
        <rFont val="Calibri"/>
        <family val="2"/>
        <scheme val="minor"/>
      </rPr>
      <t xml:space="preserve">   In order to be eligible to receive an IDEA grant,a district must provide sufficient information to DESE to demonstrate that it has budgeted at least the same amont of state and local funding for educational services to students with disabilities as it did in the most recent fiscal year for which information in available. Districts must supply, at a minimum information below in order to fulfill this requirement.
</t>
    </r>
    <r>
      <rPr>
        <b/>
        <sz val="12"/>
        <rFont val="Calibri"/>
        <family val="2"/>
        <scheme val="minor"/>
      </rPr>
      <t xml:space="preserve">
Meeting the compliance standard: </t>
    </r>
    <r>
      <rPr>
        <sz val="12"/>
        <rFont val="Calibri"/>
        <family val="2"/>
        <scheme val="minor"/>
      </rPr>
      <t xml:space="preserve"> DESE preliminarily reviews end-of-year financial reports to assess districts' compliance standard, using the combined state and local funding method described below. 
</t>
    </r>
  </si>
  <si>
    <t>If your district does not meet Maintenance of Effort based on the information provided in Step 4A.2, do any of the following exceptions or adjustments apply?</t>
  </si>
  <si>
    <r>
      <t xml:space="preserve">Step 4A.3
Applying Exceptions and/or Reduction
</t>
    </r>
    <r>
      <rPr>
        <i/>
        <sz val="11"/>
        <color theme="1"/>
        <rFont val="Calibri"/>
        <family val="2"/>
        <scheme val="minor"/>
      </rPr>
      <t>Districts Not Meeting MOE in Step 4A.2</t>
    </r>
  </si>
  <si>
    <r>
      <t xml:space="preserve">Districts must spend a proportionate share of federal special education entitlement funds awarded under Fund Code 262 on equitable services for eligible, parentally-placed, private-school students, ages 3-5, attending school in the district's catchment area. 
</t>
    </r>
    <r>
      <rPr>
        <b/>
        <sz val="13"/>
        <rFont val="Calibri"/>
        <family val="2"/>
        <scheme val="minor"/>
      </rPr>
      <t>General Resources</t>
    </r>
    <r>
      <rPr>
        <sz val="13"/>
        <rFont val="Calibri"/>
        <family val="2"/>
        <scheme val="minor"/>
      </rPr>
      <t>:</t>
    </r>
    <r>
      <rPr>
        <sz val="12"/>
        <rFont val="Calibri"/>
        <family val="2"/>
        <scheme val="minor"/>
      </rPr>
      <t xml:space="preserve">
</t>
    </r>
    <r>
      <rPr>
        <b/>
        <sz val="12"/>
        <rFont val="Calibri"/>
        <family val="2"/>
        <scheme val="minor"/>
      </rPr>
      <t>DESE</t>
    </r>
    <r>
      <rPr>
        <sz val="12"/>
        <rFont val="Calibri"/>
        <family val="2"/>
        <scheme val="minor"/>
      </rPr>
      <t xml:space="preserve">:  </t>
    </r>
    <r>
      <rPr>
        <sz val="12"/>
        <color rgb="FF0066FF"/>
        <rFont val="Calibri"/>
        <family val="2"/>
        <scheme val="minor"/>
      </rPr>
      <t xml:space="preserve">Administrative Advisory SPED 2018-1:  Guidance and Workbook for Calculating and Providing Proportionate Share Services for Students 
           with Disabilities Enrolled by Their Parents in Private Schools
</t>
    </r>
    <r>
      <rPr>
        <b/>
        <sz val="12"/>
        <rFont val="Calibri"/>
        <family val="2"/>
        <scheme val="minor"/>
      </rPr>
      <t>USED:</t>
    </r>
    <r>
      <rPr>
        <sz val="12"/>
        <rFont val="Calibri"/>
        <family val="2"/>
        <scheme val="minor"/>
      </rPr>
      <t xml:space="preserve"> </t>
    </r>
    <r>
      <rPr>
        <sz val="12"/>
        <color rgb="FF0066FF"/>
        <rFont val="Calibri"/>
        <family val="2"/>
        <scheme val="minor"/>
      </rPr>
      <t xml:space="preserve"> Questions and Answers on Serving Children with Disabilities Placed by their Parents in Private Schools</t>
    </r>
    <r>
      <rPr>
        <sz val="12"/>
        <rFont val="Calibri"/>
        <family val="2"/>
        <scheme val="minor"/>
      </rPr>
      <t xml:space="preserve">, April 2011.
</t>
    </r>
  </si>
  <si>
    <r>
      <t xml:space="preserve">Districts must spend a proportionate share of federal special education entitlement funds awarded under Fund Code 262 on equitable services for eligible, parentally-placed, private-school students, ages 3-5, attending school in the district's catchment area. 
</t>
    </r>
    <r>
      <rPr>
        <b/>
        <sz val="13"/>
        <rFont val="Calibri"/>
        <family val="2"/>
        <scheme val="minor"/>
      </rPr>
      <t>General Resources</t>
    </r>
    <r>
      <rPr>
        <sz val="13"/>
        <rFont val="Calibri"/>
        <family val="2"/>
        <scheme val="minor"/>
      </rPr>
      <t>:</t>
    </r>
    <r>
      <rPr>
        <sz val="12"/>
        <rFont val="Calibri"/>
        <family val="2"/>
        <scheme val="minor"/>
      </rPr>
      <t xml:space="preserve">
</t>
    </r>
    <r>
      <rPr>
        <b/>
        <sz val="12"/>
        <rFont val="Calibri"/>
        <family val="2"/>
        <scheme val="minor"/>
      </rPr>
      <t>DESE</t>
    </r>
    <r>
      <rPr>
        <sz val="12"/>
        <rFont val="Calibri"/>
        <family val="2"/>
        <scheme val="minor"/>
      </rPr>
      <t xml:space="preserve">:  </t>
    </r>
    <r>
      <rPr>
        <sz val="12"/>
        <color rgb="FF0066FF"/>
        <rFont val="Calibri"/>
        <family val="2"/>
        <scheme val="minor"/>
      </rPr>
      <t xml:space="preserve">Administrative Advisory SPED 2018-1:  Guidance and Workbook for Calculating and Providing Proportionate Share Services for Students 
           with Disabilities Enrolled by Their Parents in Private Schools
</t>
    </r>
    <r>
      <rPr>
        <b/>
        <sz val="12"/>
        <rFont val="Calibri"/>
        <family val="2"/>
        <scheme val="minor"/>
      </rPr>
      <t>USED:</t>
    </r>
    <r>
      <rPr>
        <sz val="12"/>
        <rFont val="Calibri"/>
        <family val="2"/>
        <scheme val="minor"/>
      </rPr>
      <t xml:space="preserve"> </t>
    </r>
    <r>
      <rPr>
        <sz val="12"/>
        <color rgb="FF0066FF"/>
        <rFont val="Calibri"/>
        <family val="2"/>
        <scheme val="minor"/>
      </rPr>
      <t xml:space="preserve"> Questions and Answers on Serving Children with Disabilities Placed by their Parents in Private Schools</t>
    </r>
    <r>
      <rPr>
        <sz val="12"/>
        <rFont val="Calibri"/>
        <family val="2"/>
        <scheme val="minor"/>
      </rPr>
      <t xml:space="preserve">, April 2011.
</t>
    </r>
  </si>
  <si>
    <t>Y/N</t>
  </si>
  <si>
    <t>Has/will your district submitted an MOE tab with its FY20 IDEA Consolidated application?</t>
  </si>
  <si>
    <r>
      <t xml:space="preserve">
</t>
    </r>
    <r>
      <rPr>
        <b/>
        <sz val="12"/>
        <rFont val="Arial"/>
        <family val="2"/>
      </rPr>
      <t xml:space="preserve">The consolidated application allows local education agencies (LEAs, which are districts and other eligible entities, referred to in this application collectively as "districts") to apply for funding for any combination of the following two grants administered pursuant to the Individuals with Disabilities Education Act (IDEA):
                                     • IDEA, Part B, Section 611, Formula Grants to States for students ages 3-21 (Fund Code 240)
                                     • IDEA, Part B, Section 619, Formula Preschool Grants for students ages 3-5 (Fund Code 262)
</t>
    </r>
    <r>
      <rPr>
        <b/>
        <u/>
        <sz val="12"/>
        <rFont val="Arial"/>
        <family val="2"/>
      </rPr>
      <t>Each member</t>
    </r>
    <r>
      <rPr>
        <b/>
        <sz val="12"/>
        <rFont val="Arial"/>
        <family val="2"/>
      </rPr>
      <t xml:space="preserve"> of a schedule A consortium, applying for Fund Code 240 and/or Fund Code 262 grants must complete tabs calculating the proportionate share for equitable services for eligible, parentally-placed private school (FC 240 and 262) and home-schooled (FC 240) students, as applicable and  a Maintenance of Effort tab if the member district is not submitting a FY20 IDEA Consolidated application.  These tabs are completed </t>
    </r>
    <r>
      <rPr>
        <b/>
        <i/>
        <u/>
        <sz val="12"/>
        <rFont val="Arial"/>
        <family val="2"/>
      </rPr>
      <t>based on allocations and data for each member's individual district</t>
    </r>
    <r>
      <rPr>
        <b/>
        <i/>
        <sz val="12"/>
        <rFont val="Arial"/>
        <family val="2"/>
      </rPr>
      <t>.</t>
    </r>
    <r>
      <rPr>
        <b/>
        <sz val="12"/>
        <rFont val="Arial"/>
        <family val="2"/>
      </rPr>
      <t xml:space="preserve">  If you have questions about these requirements, please refer to our </t>
    </r>
    <r>
      <rPr>
        <b/>
        <u/>
        <sz val="12"/>
        <color rgb="FF0000FF"/>
        <rFont val="Arial"/>
        <family val="2"/>
      </rPr>
      <t>Federal Grant Programs web pages</t>
    </r>
    <r>
      <rPr>
        <b/>
        <sz val="12"/>
        <color rgb="FF0000FF"/>
        <rFont val="Arial"/>
        <family val="2"/>
      </rPr>
      <t xml:space="preserve"> </t>
    </r>
    <r>
      <rPr>
        <b/>
        <sz val="12"/>
        <rFont val="Arial"/>
        <family val="2"/>
      </rPr>
      <t xml:space="preserve">and/or contact the </t>
    </r>
    <r>
      <rPr>
        <b/>
        <u/>
        <sz val="12"/>
        <color rgb="FF0000FF"/>
        <rFont val="Arial"/>
        <family val="2"/>
      </rPr>
      <t>Federal Programs Specialist assigned to your district</t>
    </r>
    <r>
      <rPr>
        <b/>
        <sz val="12"/>
        <rFont val="Arial"/>
        <family val="2"/>
      </rPr>
      <t xml:space="preserve"> for guidance.
</t>
    </r>
    <r>
      <rPr>
        <b/>
        <u/>
        <sz val="11"/>
        <rFont val="Arial"/>
        <family val="2"/>
      </rPr>
      <t/>
    </r>
  </si>
  <si>
    <t>DISTRICT</t>
  </si>
  <si>
    <t>OrgName</t>
  </si>
  <si>
    <t>TitleIStatus</t>
  </si>
  <si>
    <t>Address Line 1</t>
  </si>
  <si>
    <t>Address Line 2</t>
  </si>
  <si>
    <t>City</t>
  </si>
  <si>
    <t>Zip Code</t>
  </si>
  <si>
    <t>ENROLLED_sum</t>
  </si>
  <si>
    <t>ElCOUNT_sum</t>
  </si>
  <si>
    <t>HOMLESSWPK</t>
  </si>
  <si>
    <t>HOMELESSWOPK</t>
  </si>
  <si>
    <t>M3?</t>
  </si>
  <si>
    <t>CCEIS?</t>
  </si>
  <si>
    <t>0445</t>
  </si>
  <si>
    <t>Title I District</t>
  </si>
  <si>
    <t>0001</t>
  </si>
  <si>
    <t>0412</t>
  </si>
  <si>
    <t>1 Westinghouse Plaza Bldg B</t>
  </si>
  <si>
    <t>0600</t>
  </si>
  <si>
    <t>15 Charter Rd</t>
  </si>
  <si>
    <t>0003</t>
  </si>
  <si>
    <t>0603</t>
  </si>
  <si>
    <t>0430</t>
  </si>
  <si>
    <t>0005</t>
  </si>
  <si>
    <t>Nancy Labrie</t>
  </si>
  <si>
    <t>781-338-3536</t>
  </si>
  <si>
    <t>nlabrie@doe.mass.edu</t>
  </si>
  <si>
    <t>0409</t>
  </si>
  <si>
    <t>0007</t>
  </si>
  <si>
    <t>0008</t>
  </si>
  <si>
    <t>0605</t>
  </si>
  <si>
    <t>Non-Title I District</t>
  </si>
  <si>
    <t>0009</t>
  </si>
  <si>
    <t>3509</t>
  </si>
  <si>
    <t>0010</t>
  </si>
  <si>
    <t>0610</t>
  </si>
  <si>
    <t>0014</t>
  </si>
  <si>
    <t>0801</t>
  </si>
  <si>
    <t>0615</t>
  </si>
  <si>
    <t>0491</t>
  </si>
  <si>
    <t>0016</t>
  </si>
  <si>
    <t>0017</t>
  </si>
  <si>
    <t>0018</t>
  </si>
  <si>
    <t>0616</t>
  </si>
  <si>
    <t>0020</t>
  </si>
  <si>
    <t>3502</t>
  </si>
  <si>
    <t>0023</t>
  </si>
  <si>
    <t>0024</t>
  </si>
  <si>
    <t>0025</t>
  </si>
  <si>
    <t>0026</t>
  </si>
  <si>
    <t>0420</t>
  </si>
  <si>
    <t>0447</t>
  </si>
  <si>
    <t>3511</t>
  </si>
  <si>
    <t>0027</t>
  </si>
  <si>
    <t>0414</t>
  </si>
  <si>
    <t>0618</t>
  </si>
  <si>
    <t>0620</t>
  </si>
  <si>
    <t>0030</t>
  </si>
  <si>
    <t>0031</t>
  </si>
  <si>
    <t>0805</t>
  </si>
  <si>
    <t>0622</t>
  </si>
  <si>
    <t>0806</t>
  </si>
  <si>
    <t>0035</t>
  </si>
  <si>
    <t>0449</t>
  </si>
  <si>
    <t>0424</t>
  </si>
  <si>
    <t>0411</t>
  </si>
  <si>
    <t>0416</t>
  </si>
  <si>
    <t>0481</t>
  </si>
  <si>
    <t>0036</t>
  </si>
  <si>
    <t>0038</t>
  </si>
  <si>
    <t>0040</t>
  </si>
  <si>
    <t>0041</t>
  </si>
  <si>
    <t>0417</t>
  </si>
  <si>
    <t>0625</t>
  </si>
  <si>
    <t>0043</t>
  </si>
  <si>
    <t>0910</t>
  </si>
  <si>
    <t>0810</t>
  </si>
  <si>
    <t>0044</t>
  </si>
  <si>
    <t>0428</t>
  </si>
  <si>
    <t>0045</t>
  </si>
  <si>
    <t>0046</t>
  </si>
  <si>
    <t>0048</t>
  </si>
  <si>
    <t>0049</t>
  </si>
  <si>
    <t>0050</t>
  </si>
  <si>
    <t>0432</t>
  </si>
  <si>
    <t>0815</t>
  </si>
  <si>
    <t>0051</t>
  </si>
  <si>
    <t>0052</t>
  </si>
  <si>
    <t>0635</t>
  </si>
  <si>
    <t>0056</t>
  </si>
  <si>
    <t>0057</t>
  </si>
  <si>
    <t>0632</t>
  </si>
  <si>
    <t>30 Smith Road</t>
  </si>
  <si>
    <t>Chesterfield</t>
  </si>
  <si>
    <t>01012</t>
  </si>
  <si>
    <t>0061</t>
  </si>
  <si>
    <t>0418</t>
  </si>
  <si>
    <t>0437</t>
  </si>
  <si>
    <t>3504</t>
  </si>
  <si>
    <t>Suite</t>
  </si>
  <si>
    <t>3507</t>
  </si>
  <si>
    <t>0063</t>
  </si>
  <si>
    <t>0064</t>
  </si>
  <si>
    <t>0438</t>
  </si>
  <si>
    <t>0065</t>
  </si>
  <si>
    <t>3503</t>
  </si>
  <si>
    <t>0436</t>
  </si>
  <si>
    <t>0426</t>
  </si>
  <si>
    <t>0440</t>
  </si>
  <si>
    <t>0431</t>
  </si>
  <si>
    <t>0067</t>
  </si>
  <si>
    <t>0640</t>
  </si>
  <si>
    <t>0439</t>
  </si>
  <si>
    <t>0068</t>
  </si>
  <si>
    <t>0071</t>
  </si>
  <si>
    <t>0072</t>
  </si>
  <si>
    <t>0073</t>
  </si>
  <si>
    <t>0074</t>
  </si>
  <si>
    <t>0645</t>
  </si>
  <si>
    <t>0650</t>
  </si>
  <si>
    <t>0077</t>
  </si>
  <si>
    <t>0078</t>
  </si>
  <si>
    <t>0655</t>
  </si>
  <si>
    <t>0079</t>
  </si>
  <si>
    <t>0407</t>
  </si>
  <si>
    <t>0658</t>
  </si>
  <si>
    <t>0082</t>
  </si>
  <si>
    <t>0083</t>
  </si>
  <si>
    <t>0087</t>
  </si>
  <si>
    <t>0085</t>
  </si>
  <si>
    <t>0086</t>
  </si>
  <si>
    <t>0088</t>
  </si>
  <si>
    <t>0089</t>
  </si>
  <si>
    <t>0452</t>
  </si>
  <si>
    <t>0091</t>
  </si>
  <si>
    <t>0817</t>
  </si>
  <si>
    <t>0093</t>
  </si>
  <si>
    <t>0410</t>
  </si>
  <si>
    <t>0094</t>
  </si>
  <si>
    <t>0095</t>
  </si>
  <si>
    <t>0096</t>
  </si>
  <si>
    <t>0662</t>
  </si>
  <si>
    <t>0097</t>
  </si>
  <si>
    <t>0098</t>
  </si>
  <si>
    <t>0413</t>
  </si>
  <si>
    <t>0099</t>
  </si>
  <si>
    <t>0446</t>
  </si>
  <si>
    <t>0100</t>
  </si>
  <si>
    <t>0478</t>
  </si>
  <si>
    <t>0101</t>
  </si>
  <si>
    <t>0818</t>
  </si>
  <si>
    <t>0665</t>
  </si>
  <si>
    <t>0670</t>
  </si>
  <si>
    <t>0103</t>
  </si>
  <si>
    <t>0672</t>
  </si>
  <si>
    <t>0105</t>
  </si>
  <si>
    <t>0674</t>
  </si>
  <si>
    <t>0496</t>
  </si>
  <si>
    <t>0107</t>
  </si>
  <si>
    <t>0109</t>
  </si>
  <si>
    <t>0110</t>
  </si>
  <si>
    <t>0111</t>
  </si>
  <si>
    <t>0821</t>
  </si>
  <si>
    <t>0823</t>
  </si>
  <si>
    <t>0828</t>
  </si>
  <si>
    <t>0825</t>
  </si>
  <si>
    <t>0114</t>
  </si>
  <si>
    <t>3901</t>
  </si>
  <si>
    <t>238 Main St.</t>
  </si>
  <si>
    <t>3rd Floor</t>
  </si>
  <si>
    <t>0673</t>
  </si>
  <si>
    <t>0117</t>
  </si>
  <si>
    <t>0118</t>
  </si>
  <si>
    <t>0675</t>
  </si>
  <si>
    <t>0499</t>
  </si>
  <si>
    <t>3516</t>
  </si>
  <si>
    <t>511 Main St.</t>
  </si>
  <si>
    <t>0680</t>
  </si>
  <si>
    <t>0683</t>
  </si>
  <si>
    <t>0121</t>
  </si>
  <si>
    <t>0122</t>
  </si>
  <si>
    <t>0125</t>
  </si>
  <si>
    <t>0127</t>
  </si>
  <si>
    <t>0128</t>
  </si>
  <si>
    <t>0419</t>
  </si>
  <si>
    <t>0455</t>
  </si>
  <si>
    <t>0450</t>
  </si>
  <si>
    <t>0131</t>
  </si>
  <si>
    <t>0133</t>
  </si>
  <si>
    <t>0135</t>
  </si>
  <si>
    <t>0136</t>
  </si>
  <si>
    <t>0137</t>
  </si>
  <si>
    <t>0453</t>
  </si>
  <si>
    <t>0138</t>
  </si>
  <si>
    <t>0139</t>
  </si>
  <si>
    <t>0141</t>
  </si>
  <si>
    <t>0142</t>
  </si>
  <si>
    <t>18 Harborview Road</t>
  </si>
  <si>
    <t>0435</t>
  </si>
  <si>
    <t>0144</t>
  </si>
  <si>
    <t>0690</t>
  </si>
  <si>
    <t>0145</t>
  </si>
  <si>
    <t>0463</t>
  </si>
  <si>
    <t>0429</t>
  </si>
  <si>
    <t>0149</t>
  </si>
  <si>
    <t>0454</t>
  </si>
  <si>
    <t>0150</t>
  </si>
  <si>
    <t>0151</t>
  </si>
  <si>
    <t>3 Washburn Square</t>
  </si>
  <si>
    <t>0152</t>
  </si>
  <si>
    <t>0153</t>
  </si>
  <si>
    <t>0154</t>
  </si>
  <si>
    <t>0155</t>
  </si>
  <si>
    <t>3514</t>
  </si>
  <si>
    <t>0157</t>
  </si>
  <si>
    <t>0695</t>
  </si>
  <si>
    <t>0158</t>
  </si>
  <si>
    <t>0159</t>
  </si>
  <si>
    <t>0160</t>
  </si>
  <si>
    <t>0456</t>
  </si>
  <si>
    <t>0458</t>
  </si>
  <si>
    <t>0161</t>
  </si>
  <si>
    <t>0162</t>
  </si>
  <si>
    <t>0163</t>
  </si>
  <si>
    <t>0164</t>
  </si>
  <si>
    <t>0468</t>
  </si>
  <si>
    <t>0165</t>
  </si>
  <si>
    <t>0698</t>
  </si>
  <si>
    <t>0167</t>
  </si>
  <si>
    <t>3517</t>
  </si>
  <si>
    <t>11 Resnik Road</t>
  </si>
  <si>
    <t>0168</t>
  </si>
  <si>
    <t>0464</t>
  </si>
  <si>
    <t>0169</t>
  </si>
  <si>
    <t>0170</t>
  </si>
  <si>
    <t>0171</t>
  </si>
  <si>
    <t>0700</t>
  </si>
  <si>
    <t>0466</t>
  </si>
  <si>
    <t>0492</t>
  </si>
  <si>
    <t>0705</t>
  </si>
  <si>
    <t>0172</t>
  </si>
  <si>
    <t>0469</t>
  </si>
  <si>
    <t>0173</t>
  </si>
  <si>
    <t>0174</t>
  </si>
  <si>
    <t>0175</t>
  </si>
  <si>
    <t>0176</t>
  </si>
  <si>
    <t>0177</t>
  </si>
  <si>
    <t>0178</t>
  </si>
  <si>
    <t>0710</t>
  </si>
  <si>
    <t>0181</t>
  </si>
  <si>
    <t>0182</t>
  </si>
  <si>
    <t>0184</t>
  </si>
  <si>
    <t>0185</t>
  </si>
  <si>
    <t>0186</t>
  </si>
  <si>
    <t>0187</t>
  </si>
  <si>
    <t>0189</t>
  </si>
  <si>
    <t>0830</t>
  </si>
  <si>
    <t>0717</t>
  </si>
  <si>
    <t>0712</t>
  </si>
  <si>
    <t>0191</t>
  </si>
  <si>
    <t>0832</t>
  </si>
  <si>
    <t>0715</t>
  </si>
  <si>
    <t>0470</t>
  </si>
  <si>
    <t>0196</t>
  </si>
  <si>
    <t>0197</t>
  </si>
  <si>
    <t>0720</t>
  </si>
  <si>
    <t>0725</t>
  </si>
  <si>
    <t>0852</t>
  </si>
  <si>
    <t>0198</t>
  </si>
  <si>
    <t>0660</t>
  </si>
  <si>
    <t>0199</t>
  </si>
  <si>
    <t>0444</t>
  </si>
  <si>
    <t>0201</t>
  </si>
  <si>
    <t>3513</t>
  </si>
  <si>
    <t>0728</t>
  </si>
  <si>
    <t>0204</t>
  </si>
  <si>
    <t>0207</t>
  </si>
  <si>
    <t>0208</t>
  </si>
  <si>
    <t>0915</t>
  </si>
  <si>
    <t>0209</t>
  </si>
  <si>
    <t>10 Main Street</t>
  </si>
  <si>
    <t>0211</t>
  </si>
  <si>
    <t>0212</t>
  </si>
  <si>
    <t>0215</t>
  </si>
  <si>
    <t>0735</t>
  </si>
  <si>
    <t>66 Brookline Street</t>
  </si>
  <si>
    <t>Towsend</t>
  </si>
  <si>
    <t>01469</t>
  </si>
  <si>
    <t>0217</t>
  </si>
  <si>
    <t>0210</t>
  </si>
  <si>
    <t>0406</t>
  </si>
  <si>
    <t>0730</t>
  </si>
  <si>
    <t>0213</t>
  </si>
  <si>
    <t>0214</t>
  </si>
  <si>
    <t>0853</t>
  </si>
  <si>
    <t>0851</t>
  </si>
  <si>
    <t>0218</t>
  </si>
  <si>
    <t>0219</t>
  </si>
  <si>
    <t>0220</t>
  </si>
  <si>
    <t>0221</t>
  </si>
  <si>
    <t>0855</t>
  </si>
  <si>
    <t>0740</t>
  </si>
  <si>
    <t>3515</t>
  </si>
  <si>
    <t>0223</t>
  </si>
  <si>
    <t>0224</t>
  </si>
  <si>
    <t>0226</t>
  </si>
  <si>
    <t>0227</t>
  </si>
  <si>
    <t>4107 Main Street</t>
  </si>
  <si>
    <t>0860</t>
  </si>
  <si>
    <t>3501</t>
  </si>
  <si>
    <t>0229</t>
  </si>
  <si>
    <t>0230</t>
  </si>
  <si>
    <t>0231</t>
  </si>
  <si>
    <t>0745</t>
  </si>
  <si>
    <t>0234</t>
  </si>
  <si>
    <t>3518</t>
  </si>
  <si>
    <t>3508</t>
  </si>
  <si>
    <t>0493</t>
  </si>
  <si>
    <t>0494</t>
  </si>
  <si>
    <t>3506</t>
  </si>
  <si>
    <t>0750</t>
  </si>
  <si>
    <t>0497</t>
  </si>
  <si>
    <t>0479</t>
  </si>
  <si>
    <t>0236</t>
  </si>
  <si>
    <t>0238</t>
  </si>
  <si>
    <t>0239</t>
  </si>
  <si>
    <t>11 Lincoln Street</t>
  </si>
  <si>
    <t>0240</t>
  </si>
  <si>
    <t>0487</t>
  </si>
  <si>
    <t>0242</t>
  </si>
  <si>
    <t>0753</t>
  </si>
  <si>
    <t>0778</t>
  </si>
  <si>
    <t>0243</t>
  </si>
  <si>
    <t>0755</t>
  </si>
  <si>
    <t>0244</t>
  </si>
  <si>
    <t>0246</t>
  </si>
  <si>
    <t>0248</t>
  </si>
  <si>
    <t>0249</t>
  </si>
  <si>
    <t>0483</t>
  </si>
  <si>
    <t>0482</t>
  </si>
  <si>
    <t>0250</t>
  </si>
  <si>
    <t>0251</t>
  </si>
  <si>
    <t>0252</t>
  </si>
  <si>
    <t>0253</t>
  </si>
  <si>
    <t>0484</t>
  </si>
  <si>
    <t>0441</t>
  </si>
  <si>
    <t>0258</t>
  </si>
  <si>
    <t>0485</t>
  </si>
  <si>
    <t>0261</t>
  </si>
  <si>
    <t>0262</t>
  </si>
  <si>
    <t>0263</t>
  </si>
  <si>
    <t>0264</t>
  </si>
  <si>
    <t>0265</t>
  </si>
  <si>
    <t>0486</t>
  </si>
  <si>
    <t>0266</t>
  </si>
  <si>
    <t>0871</t>
  </si>
  <si>
    <t>0269</t>
  </si>
  <si>
    <t>0271</t>
  </si>
  <si>
    <t>0272</t>
  </si>
  <si>
    <t>0760</t>
  </si>
  <si>
    <t>0474</t>
  </si>
  <si>
    <t>0273</t>
  </si>
  <si>
    <t>0763</t>
  </si>
  <si>
    <t>0274</t>
  </si>
  <si>
    <t>0278</t>
  </si>
  <si>
    <t>0829</t>
  </si>
  <si>
    <t>0488</t>
  </si>
  <si>
    <t>0873</t>
  </si>
  <si>
    <t>0275</t>
  </si>
  <si>
    <t>0276</t>
  </si>
  <si>
    <t>0277</t>
  </si>
  <si>
    <t>0872</t>
  </si>
  <si>
    <t>0765</t>
  </si>
  <si>
    <t>0876</t>
  </si>
  <si>
    <t>0766</t>
  </si>
  <si>
    <t>0767</t>
  </si>
  <si>
    <t>0281</t>
  </si>
  <si>
    <t>3510</t>
  </si>
  <si>
    <t>594 Converse St.</t>
  </si>
  <si>
    <t>0284</t>
  </si>
  <si>
    <t>0285</t>
  </si>
  <si>
    <t>0287</t>
  </si>
  <si>
    <t>0489</t>
  </si>
  <si>
    <t>0288</t>
  </si>
  <si>
    <t>0289</t>
  </si>
  <si>
    <t>0290</t>
  </si>
  <si>
    <t>0291</t>
  </si>
  <si>
    <t>0292</t>
  </si>
  <si>
    <t>0770</t>
  </si>
  <si>
    <t>0293</t>
  </si>
  <si>
    <t>3902</t>
  </si>
  <si>
    <t>0295</t>
  </si>
  <si>
    <t>0296</t>
  </si>
  <si>
    <t>0298</t>
  </si>
  <si>
    <t>0878</t>
  </si>
  <si>
    <t>0773</t>
  </si>
  <si>
    <t>0300</t>
  </si>
  <si>
    <t>0301</t>
  </si>
  <si>
    <t>0480</t>
  </si>
  <si>
    <t>3505</t>
  </si>
  <si>
    <t>0774</t>
  </si>
  <si>
    <t>0879</t>
  </si>
  <si>
    <t>0304</t>
  </si>
  <si>
    <t>0498</t>
  </si>
  <si>
    <t>0775</t>
  </si>
  <si>
    <t>0305</t>
  </si>
  <si>
    <t>0306</t>
  </si>
  <si>
    <t>0307</t>
  </si>
  <si>
    <t>0308</t>
  </si>
  <si>
    <t>0309</t>
  </si>
  <si>
    <t>0310</t>
  </si>
  <si>
    <t>0314</t>
  </si>
  <si>
    <t>0315</t>
  </si>
  <si>
    <t>0316</t>
  </si>
  <si>
    <t>0317</t>
  </si>
  <si>
    <t>0318</t>
  </si>
  <si>
    <t>0322</t>
  </si>
  <si>
    <t>0323</t>
  </si>
  <si>
    <t>0332</t>
  </si>
  <si>
    <t>0321</t>
  </si>
  <si>
    <t>0325</t>
  </si>
  <si>
    <t>0326</t>
  </si>
  <si>
    <t>0327</t>
  </si>
  <si>
    <t>0330</t>
  </si>
  <si>
    <t>0331</t>
  </si>
  <si>
    <t>0335</t>
  </si>
  <si>
    <t>0336</t>
  </si>
  <si>
    <t>0337</t>
  </si>
  <si>
    <t>0780</t>
  </si>
  <si>
    <t>0885</t>
  </si>
  <si>
    <t>0340</t>
  </si>
  <si>
    <t>0342</t>
  </si>
  <si>
    <t>0343</t>
  </si>
  <si>
    <t>0344</t>
  </si>
  <si>
    <t>0346</t>
  </si>
  <si>
    <t>0347</t>
  </si>
  <si>
    <t>0348</t>
  </si>
  <si>
    <t>0349</t>
  </si>
  <si>
    <t>147 Huntington Road</t>
  </si>
  <si>
    <t>01098</t>
  </si>
  <si>
    <t>0350</t>
  </si>
  <si>
    <r>
      <t xml:space="preserve">   </t>
    </r>
    <r>
      <rPr>
        <b/>
        <u/>
        <sz val="11"/>
        <rFont val="Arial"/>
        <family val="2"/>
      </rPr>
      <t>Filling out the required tabs:</t>
    </r>
    <r>
      <rPr>
        <b/>
        <sz val="11"/>
        <rFont val="Arial"/>
        <family val="2"/>
      </rPr>
      <t xml:space="preserve">
    • </t>
    </r>
    <r>
      <rPr>
        <b/>
        <sz val="11"/>
        <color rgb="FFFF0000"/>
        <rFont val="Arial"/>
        <family val="2"/>
      </rPr>
      <t xml:space="preserve">All districts should start with the "All Member Districts Summary" tab, supplying the member district names </t>
    </r>
    <r>
      <rPr>
        <b/>
        <sz val="11"/>
        <rFont val="Arial"/>
        <family val="2"/>
      </rPr>
      <t>and inputting the amount of 
      funds being assigned for FC 240 and/or FC 262</t>
    </r>
    <r>
      <rPr>
        <b/>
        <sz val="11"/>
        <color rgb="FFFF0000"/>
        <rFont val="Arial"/>
        <family val="2"/>
      </rPr>
      <t xml:space="preserve">. </t>
    </r>
    <r>
      <rPr>
        <b/>
        <sz val="11"/>
        <rFont val="Arial"/>
        <family val="2"/>
      </rPr>
      <t xml:space="preserve"> This page also indicates which set of tabs each member district should complete.
    • One set of three tabs (all of the same color, with letter suffixes A, B, and C) is provided for each member district.  The lead district 
      should use the tabs for Maintenance of Effort (MOE) and equitable services (FC240 and, if applicable, FC262) </t>
    </r>
    <r>
      <rPr>
        <b/>
        <u/>
        <sz val="11"/>
        <rFont val="Arial"/>
        <family val="2"/>
      </rPr>
      <t xml:space="preserve">in the main FY20 IDEA 
</t>
    </r>
    <r>
      <rPr>
        <b/>
        <sz val="11"/>
        <rFont val="Arial"/>
        <family val="2"/>
      </rPr>
      <t xml:space="preserve">      </t>
    </r>
    <r>
      <rPr>
        <b/>
        <u/>
        <sz val="11"/>
        <rFont val="Arial"/>
        <family val="2"/>
      </rPr>
      <t>consolidated application</t>
    </r>
    <r>
      <rPr>
        <b/>
        <sz val="11"/>
        <rFont val="Arial"/>
        <family val="2"/>
      </rPr>
      <t xml:space="preserve">.  There are five sets of tabs, enough to accomodate consortia of up to 6 members.  If you are a lead district 
      for a consortium with more than 6 members, contact your liaison for assistance.  
    • All Schedule A member districts must complete a Maintenance of Effort tab, eligibility standard, using district budget information for 
      FY20.  If a member district has, for instance, completed a MOE tab as part of an FY20 IDEA consolidated application for FC240 or FC262
      it does not need to fill out the MOE tab in this Supplement, just indicate on the All Member Districts Summary that your district will submit
      its MOE information with its main application where indicated.  For example, if a district completed is own consolidated
      application for FC240 but assigns its FC262 funds to a lead district via Schedule A, it should complete an MOE tab in its consolidated
      application for FC 240 only and indicate that it has done so in the last column of the All Member District Summary Tab, answering "Yes"
      to "Has/will your district submitted an MOE tab with its FY20 IDEA Consolidated application?" 
   •  For the Equitable Services tabs, member districts need only complete the tabs for the Fund Code or Codes that it assigns to a
      lead district.  For example, if a district is a consortium member assigns only its Fund Code 262 funds to a lead district via Schedule A, 
      it need only complete the Equitable Services 262 tab and </t>
    </r>
    <r>
      <rPr>
        <b/>
        <i/>
        <sz val="11"/>
        <rFont val="Arial"/>
        <family val="2"/>
      </rPr>
      <t xml:space="preserve">not </t>
    </r>
    <r>
      <rPr>
        <b/>
        <sz val="11"/>
        <rFont val="Arial"/>
        <family val="2"/>
      </rPr>
      <t xml:space="preserve">the Equitable Services 240 tab (this district will complete the Equitable 
      Services 240 tab as part of the main consolidated IDEA application).
   •  If a member district belongs to consortia with different lead districts for each FC240 and FC262, the member will be required to complete
      the MOE tab in each of the two Schedule A Member Supplements, but only the Equitable Services tab in the Member Supplement for the
      Fund Code assigned to each respective lead district.   For example, if district Rocky Top assigns its FC240 funds to Consortium A, with
      Lead District Bedrock and its FC262 funds to Consortium B, with Lead District Stonington, then Rocky Top would fill out two Schedule A
      Member Supplements.  For the Bedrock Member Supplement , Rocky Top would complete MOE and Equitable Services 240 tabs.  For the 
      Stonington Member Supplement, Rocky Top would complete the Equitable Services 262 tab.
   •  Member districts should start by supplying the district name, 4-digit organization code, and individual allocation for each IDEA Fund
      Code on the Summary Page.  After completing the MOE and applicable Equitable Services tabs, that information will roll up onto the 
      Summary Page and will be available for the lead district to copy into Schedule A on its FY20 IDEA Consolidated Application.
  •   Each lead district will be responsible for submitting a Schedule A Member Supplement, completed for all districts assigning funds 
      for either FC 240 or FC262, as an attachment in EdGrants with its FC240 budget submission.
   •  </t>
    </r>
  </si>
  <si>
    <r>
      <t xml:space="preserve"> </t>
    </r>
    <r>
      <rPr>
        <b/>
        <u/>
        <sz val="11"/>
        <rFont val="Arial"/>
        <family val="2"/>
      </rPr>
      <t>Color-coding and cell features</t>
    </r>
    <r>
      <rPr>
        <b/>
        <sz val="11"/>
        <rFont val="Arial"/>
        <family val="2"/>
      </rPr>
      <t xml:space="preserve">:
    •  Cells that appear in light yellow require districts to input information. Text may be pasted into these cells as long as the information
       does not contain Excel formulas.  
    •  Cells that appear in light gray will automatically populate based on information each member district supplies on other parts of the 
       application or from preloaded data already reported to the Department of Elementary and Secondary Education (DESE) (for example, 
       SIMS data). Do not cut and paste information from other pages or sources into gray cells! 
   •   Cells that appear in light orange offer a dropdown menu from which districts can choose a supplied response.  
       Do not cut and paste information from other pages or sources into orange cells!
   •  Throughout the tabs of this application you will find instruction boxes (gray), tip boxes (pink) to help avoid common mistakes, 
       and resource boxes (tan) that include links to materials outside the application with more detailed, grant-related information. 
   •  If boxes/cells containing text in some parts of the application appear to be cut off, please enlarge the "view" of that page using your 
      Zoom feature (usually a slide bar appearing in the lower corner of your Excel screen), which should solve the problem.  100% is best 
      in most cases.
</t>
    </r>
  </si>
  <si>
    <t>Answer "Yes," if applicable</t>
  </si>
  <si>
    <r>
      <rPr>
        <b/>
        <sz val="11"/>
        <color theme="1"/>
        <rFont val="Calibri"/>
        <family val="2"/>
        <scheme val="minor"/>
      </rPr>
      <t xml:space="preserve">
Exceptions and Adjustments 
</t>
    </r>
    <r>
      <rPr>
        <b/>
        <i/>
        <sz val="11"/>
        <color theme="1"/>
        <rFont val="Calibri"/>
        <family val="2"/>
        <scheme val="minor"/>
      </rPr>
      <t>See</t>
    </r>
    <r>
      <rPr>
        <b/>
        <sz val="11"/>
        <color theme="1"/>
        <rFont val="Calibri"/>
        <family val="2"/>
        <scheme val="minor"/>
      </rPr>
      <t xml:space="preserve"> </t>
    </r>
    <r>
      <rPr>
        <b/>
        <sz val="11"/>
        <color rgb="FF0066FF"/>
        <rFont val="Calibri"/>
        <family val="2"/>
        <scheme val="minor"/>
      </rPr>
      <t xml:space="preserve">34 CFR </t>
    </r>
    <r>
      <rPr>
        <b/>
        <sz val="11"/>
        <color rgb="FF0066FF"/>
        <rFont val="Calibri"/>
        <family val="2"/>
      </rPr>
      <t xml:space="preserve">§300.204 and §300.205 </t>
    </r>
    <r>
      <rPr>
        <b/>
        <sz val="11"/>
        <color theme="1"/>
        <rFont val="Calibri"/>
        <family val="2"/>
      </rPr>
      <t xml:space="preserve">and </t>
    </r>
    <r>
      <rPr>
        <b/>
        <sz val="11"/>
        <color rgb="FF0066FF"/>
        <rFont val="Calibri"/>
        <family val="2"/>
      </rPr>
      <t>MA Administrative Advisory SPED 2016-2.</t>
    </r>
    <r>
      <rPr>
        <sz val="11"/>
        <color theme="1"/>
        <rFont val="Calibri"/>
        <family val="2"/>
        <scheme val="minor"/>
      </rPr>
      <t xml:space="preserve">
Eligible districts may reduce expenditures required to meet MOE if one or more exceptions or adjustments apply.  
</t>
    </r>
    <r>
      <rPr>
        <sz val="11"/>
        <color rgb="FFFF0000"/>
        <rFont val="Calibri"/>
        <family val="2"/>
        <scheme val="minor"/>
      </rPr>
      <t xml:space="preserve">
</t>
    </r>
    <r>
      <rPr>
        <b/>
        <sz val="11"/>
        <color rgb="FFFF0000"/>
        <rFont val="Calibri"/>
        <family val="2"/>
        <scheme val="minor"/>
      </rPr>
      <t>Important</t>
    </r>
    <r>
      <rPr>
        <b/>
        <sz val="11"/>
        <color theme="1"/>
        <rFont val="Calibri"/>
        <family val="2"/>
        <scheme val="minor"/>
      </rPr>
      <t>:  If your district has not met MOE in Step 2A.2, select "Yes" in Step 2A.3 for all exceptions and adjustment that apply, and whether, after taking into account applicable exceptions and adjustment, your district meets MOE (box below).  Make sure to have supporting documentation available. An auditor from DESE's business office will contact you to verify that MOE has been met, a prerequisite to approving your application and releasing funds.</t>
    </r>
    <r>
      <rPr>
        <sz val="11"/>
        <color theme="1"/>
        <rFont val="Calibri"/>
        <family val="2"/>
        <scheme val="minor"/>
      </rPr>
      <t xml:space="preserve">
Note:  If exceptions and adjustments, including under the 50% rule, are not taken by a district in the year they occur, they are lost for future years.  
In addition to 34 CFR  §§300.204 and 300.205, see the </t>
    </r>
    <r>
      <rPr>
        <b/>
        <sz val="11"/>
        <color rgb="FF0066FF"/>
        <rFont val="Calibri"/>
        <family val="2"/>
        <scheme val="minor"/>
      </rPr>
      <t>CIFR MOE calculator and supporting materials.</t>
    </r>
  </si>
  <si>
    <r>
      <rPr>
        <b/>
        <sz val="11"/>
        <color theme="1"/>
        <rFont val="Calibri"/>
        <family val="2"/>
        <scheme val="minor"/>
      </rPr>
      <t xml:space="preserve">
Exceptions and Adjustments 
</t>
    </r>
    <r>
      <rPr>
        <b/>
        <i/>
        <sz val="11"/>
        <color theme="1"/>
        <rFont val="Calibri"/>
        <family val="2"/>
        <scheme val="minor"/>
      </rPr>
      <t>See</t>
    </r>
    <r>
      <rPr>
        <b/>
        <sz val="11"/>
        <color theme="1"/>
        <rFont val="Calibri"/>
        <family val="2"/>
        <scheme val="minor"/>
      </rPr>
      <t xml:space="preserve"> </t>
    </r>
    <r>
      <rPr>
        <b/>
        <sz val="11"/>
        <color rgb="FF0066FF"/>
        <rFont val="Calibri"/>
        <family val="2"/>
        <scheme val="minor"/>
      </rPr>
      <t xml:space="preserve">34 CFR </t>
    </r>
    <r>
      <rPr>
        <b/>
        <sz val="11"/>
        <color rgb="FF0066FF"/>
        <rFont val="Calibri"/>
        <family val="2"/>
      </rPr>
      <t xml:space="preserve">§300.204 and §300.205 </t>
    </r>
    <r>
      <rPr>
        <b/>
        <sz val="11"/>
        <color theme="1"/>
        <rFont val="Calibri"/>
        <family val="2"/>
      </rPr>
      <t xml:space="preserve">and </t>
    </r>
    <r>
      <rPr>
        <b/>
        <sz val="11"/>
        <color rgb="FF0066FF"/>
        <rFont val="Calibri"/>
        <family val="2"/>
      </rPr>
      <t>MA Administrative Advisory SPED 2016-2.</t>
    </r>
    <r>
      <rPr>
        <sz val="11"/>
        <color theme="1"/>
        <rFont val="Calibri"/>
        <family val="2"/>
        <scheme val="minor"/>
      </rPr>
      <t xml:space="preserve">
Eligible districts may reduce expenditures required to meet MOE if one or more exceptions or adjustments apply.  
</t>
    </r>
    <r>
      <rPr>
        <sz val="11"/>
        <color rgb="FFFF0000"/>
        <rFont val="Calibri"/>
        <family val="2"/>
        <scheme val="minor"/>
      </rPr>
      <t xml:space="preserve">
</t>
    </r>
    <r>
      <rPr>
        <b/>
        <sz val="11"/>
        <color rgb="FFFF0000"/>
        <rFont val="Calibri"/>
        <family val="2"/>
        <scheme val="minor"/>
      </rPr>
      <t>Important</t>
    </r>
    <r>
      <rPr>
        <b/>
        <sz val="11"/>
        <color theme="1"/>
        <rFont val="Calibri"/>
        <family val="2"/>
        <scheme val="minor"/>
      </rPr>
      <t>:  If your district has not met MOE in Step 1A.2, select "Yes" in Step 1A.3 for all exceptions and adjustment that apply, and whether, after taking into account applicable exceptions and adjustment, your district meets MOE (box below).  Make sure to have supporting documentation available. An auditor from DESE's business office will contact you to verify that MOE has been met, a prerequisite to approving your application and releasing funds.</t>
    </r>
    <r>
      <rPr>
        <sz val="11"/>
        <color theme="1"/>
        <rFont val="Calibri"/>
        <family val="2"/>
        <scheme val="minor"/>
      </rPr>
      <t xml:space="preserve">
Note:  If exceptions and adjustments, including under the 50% rule, are not taken by a district in the year they occur, they are lost for future years.  
In addition to 34 CFR  §§300.204 and 300.205, see the </t>
    </r>
    <r>
      <rPr>
        <b/>
        <sz val="11"/>
        <color rgb="FF0066FF"/>
        <rFont val="Calibri"/>
        <family val="2"/>
        <scheme val="minor"/>
      </rPr>
      <t>CIFR MOE calculator and supporting materials.</t>
    </r>
  </si>
  <si>
    <r>
      <rPr>
        <b/>
        <sz val="11"/>
        <color theme="1"/>
        <rFont val="Calibri"/>
        <family val="2"/>
        <scheme val="minor"/>
      </rPr>
      <t xml:space="preserve">
Exceptions and Adjustments 
</t>
    </r>
    <r>
      <rPr>
        <b/>
        <i/>
        <sz val="11"/>
        <color theme="1"/>
        <rFont val="Calibri"/>
        <family val="2"/>
        <scheme val="minor"/>
      </rPr>
      <t>See</t>
    </r>
    <r>
      <rPr>
        <b/>
        <sz val="11"/>
        <color theme="1"/>
        <rFont val="Calibri"/>
        <family val="2"/>
        <scheme val="minor"/>
      </rPr>
      <t xml:space="preserve"> </t>
    </r>
    <r>
      <rPr>
        <b/>
        <sz val="11"/>
        <color rgb="FF0066FF"/>
        <rFont val="Calibri"/>
        <family val="2"/>
        <scheme val="minor"/>
      </rPr>
      <t xml:space="preserve">34 CFR </t>
    </r>
    <r>
      <rPr>
        <b/>
        <sz val="11"/>
        <color rgb="FF0066FF"/>
        <rFont val="Calibri"/>
        <family val="2"/>
      </rPr>
      <t xml:space="preserve">§300.204 and §300.205 </t>
    </r>
    <r>
      <rPr>
        <b/>
        <sz val="11"/>
        <color theme="1"/>
        <rFont val="Calibri"/>
        <family val="2"/>
      </rPr>
      <t xml:space="preserve">and </t>
    </r>
    <r>
      <rPr>
        <b/>
        <sz val="11"/>
        <color rgb="FF0066FF"/>
        <rFont val="Calibri"/>
        <family val="2"/>
      </rPr>
      <t>MA Administrative Advisory SPED 2016-2.</t>
    </r>
    <r>
      <rPr>
        <sz val="11"/>
        <color theme="1"/>
        <rFont val="Calibri"/>
        <family val="2"/>
        <scheme val="minor"/>
      </rPr>
      <t xml:space="preserve">
Eligible districts may reduce expenditures required to meet MOE if one or more exceptions or adjustments apply.  
</t>
    </r>
    <r>
      <rPr>
        <sz val="11"/>
        <color rgb="FFFF0000"/>
        <rFont val="Calibri"/>
        <family val="2"/>
        <scheme val="minor"/>
      </rPr>
      <t xml:space="preserve">
</t>
    </r>
    <r>
      <rPr>
        <b/>
        <sz val="11"/>
        <color rgb="FFFF0000"/>
        <rFont val="Calibri"/>
        <family val="2"/>
        <scheme val="minor"/>
      </rPr>
      <t>Important</t>
    </r>
    <r>
      <rPr>
        <b/>
        <sz val="11"/>
        <color theme="1"/>
        <rFont val="Calibri"/>
        <family val="2"/>
        <scheme val="minor"/>
      </rPr>
      <t>:  If your district has not met MOE in Step 4A.2, select "Yes" in Step 4A.3 for all exceptions and adjustment that apply, and whether, after taking into account applicable exceptions and adjustment, your district meets MOE (box below).  Make sure to have supporting documentation available. An auditor from DESE's business office will contact you to verify that MOE has been met, a prerequisite to approving your application and releasing funds.</t>
    </r>
    <r>
      <rPr>
        <sz val="11"/>
        <color theme="1"/>
        <rFont val="Calibri"/>
        <family val="2"/>
        <scheme val="minor"/>
      </rPr>
      <t xml:space="preserve">
Note:  If exceptions and adjustments, including under the 50% rule, are not taken by a district in the year they occur, they are lost for future years.  
In addition to 34 CFR  §§300.204 and 300.205, see the </t>
    </r>
    <r>
      <rPr>
        <b/>
        <sz val="11"/>
        <color rgb="FF0066FF"/>
        <rFont val="Calibri"/>
        <family val="2"/>
        <scheme val="minor"/>
      </rPr>
      <t>CIFR MOE calculator and supporting materials.</t>
    </r>
  </si>
  <si>
    <r>
      <rPr>
        <b/>
        <sz val="11"/>
        <color theme="1"/>
        <rFont val="Calibri"/>
        <family val="2"/>
        <scheme val="minor"/>
      </rPr>
      <t xml:space="preserve">
Exceptions and Adjustments 
</t>
    </r>
    <r>
      <rPr>
        <b/>
        <i/>
        <sz val="11"/>
        <color theme="1"/>
        <rFont val="Calibri"/>
        <family val="2"/>
        <scheme val="minor"/>
      </rPr>
      <t>See</t>
    </r>
    <r>
      <rPr>
        <b/>
        <sz val="11"/>
        <color theme="1"/>
        <rFont val="Calibri"/>
        <family val="2"/>
        <scheme val="minor"/>
      </rPr>
      <t xml:space="preserve"> </t>
    </r>
    <r>
      <rPr>
        <b/>
        <sz val="11"/>
        <color rgb="FF0066FF"/>
        <rFont val="Calibri"/>
        <family val="2"/>
        <scheme val="minor"/>
      </rPr>
      <t xml:space="preserve">34 CFR </t>
    </r>
    <r>
      <rPr>
        <b/>
        <sz val="11"/>
        <color rgb="FF0066FF"/>
        <rFont val="Calibri"/>
        <family val="2"/>
      </rPr>
      <t xml:space="preserve">§300.204 and §300.205 </t>
    </r>
    <r>
      <rPr>
        <b/>
        <sz val="11"/>
        <color theme="1"/>
        <rFont val="Calibri"/>
        <family val="2"/>
      </rPr>
      <t xml:space="preserve">and </t>
    </r>
    <r>
      <rPr>
        <b/>
        <sz val="11"/>
        <color rgb="FF0066FF"/>
        <rFont val="Calibri"/>
        <family val="2"/>
      </rPr>
      <t>MA Administrative Advisory SPED 2016-2.</t>
    </r>
    <r>
      <rPr>
        <sz val="11"/>
        <color theme="1"/>
        <rFont val="Calibri"/>
        <family val="2"/>
        <scheme val="minor"/>
      </rPr>
      <t xml:space="preserve">
Eligible districts may reduce expenditures required to meet MOE if one or more exceptions or adjustments apply.  
</t>
    </r>
    <r>
      <rPr>
        <sz val="11"/>
        <color rgb="FFFF0000"/>
        <rFont val="Calibri"/>
        <family val="2"/>
        <scheme val="minor"/>
      </rPr>
      <t xml:space="preserve">
</t>
    </r>
    <r>
      <rPr>
        <b/>
        <sz val="11"/>
        <color rgb="FFFF0000"/>
        <rFont val="Calibri"/>
        <family val="2"/>
        <scheme val="minor"/>
      </rPr>
      <t>Important</t>
    </r>
    <r>
      <rPr>
        <b/>
        <sz val="11"/>
        <color theme="1"/>
        <rFont val="Calibri"/>
        <family val="2"/>
        <scheme val="minor"/>
      </rPr>
      <t>:  If your district has not met MOE in Step 5A.2, select "Yes" in Step 5A.3 for all exceptions and adjustment that apply, and whether, after taking into account applicable exceptions and adjustment, your district meets MOE (box below).  Make sure to have supporting documentation available. An auditor from DESE's business office will contact you to verify that MOE has been met, a prerequisite to approving your application and releasing funds.</t>
    </r>
    <r>
      <rPr>
        <sz val="11"/>
        <color theme="1"/>
        <rFont val="Calibri"/>
        <family val="2"/>
        <scheme val="minor"/>
      </rPr>
      <t xml:space="preserve">
Note:  If exceptions and adjustments, including under the 50% rule, are not taken by a district in the year they occur, they are lost for future years.  
In addition to 34 CFR  §§300.204 and 300.205, see the </t>
    </r>
    <r>
      <rPr>
        <b/>
        <sz val="11"/>
        <color rgb="FF0066FF"/>
        <rFont val="Calibri"/>
        <family val="2"/>
        <scheme val="minor"/>
      </rPr>
      <t>CIFR MOE calculator and supporting materials.</t>
    </r>
  </si>
  <si>
    <r>
      <rPr>
        <b/>
        <sz val="11"/>
        <color theme="1"/>
        <rFont val="Calibri"/>
        <family val="2"/>
        <scheme val="minor"/>
      </rPr>
      <t xml:space="preserve">
Instructions:  How to demonstrate the MOE eligibility standard  
</t>
    </r>
    <r>
      <rPr>
        <b/>
        <i/>
        <sz val="11"/>
        <rFont val="Calibri"/>
        <family val="2"/>
        <scheme val="minor"/>
      </rPr>
      <t>See</t>
    </r>
    <r>
      <rPr>
        <b/>
        <sz val="11"/>
        <color rgb="FF0066FF"/>
        <rFont val="Calibri"/>
        <family val="2"/>
        <scheme val="minor"/>
      </rPr>
      <t xml:space="preserve"> 34 CFR </t>
    </r>
    <r>
      <rPr>
        <b/>
        <sz val="11"/>
        <color rgb="FF0066FF"/>
        <rFont val="Calibri"/>
        <family val="2"/>
      </rPr>
      <t xml:space="preserve">§300.203 </t>
    </r>
    <r>
      <rPr>
        <b/>
        <sz val="11"/>
        <color theme="1"/>
        <rFont val="Calibri"/>
        <family val="2"/>
      </rPr>
      <t>and</t>
    </r>
    <r>
      <rPr>
        <b/>
        <sz val="11"/>
        <color rgb="FF0066FF"/>
        <rFont val="Calibri"/>
        <family val="2"/>
      </rPr>
      <t xml:space="preserve"> MA Administrative Advisory SPED 2016-2.</t>
    </r>
    <r>
      <rPr>
        <sz val="11"/>
        <color theme="1"/>
        <rFont val="Calibri"/>
        <family val="2"/>
        <scheme val="minor"/>
      </rPr>
      <t xml:space="preserve">
</t>
    </r>
    <r>
      <rPr>
        <b/>
        <sz val="11"/>
        <color theme="1"/>
        <rFont val="Calibri"/>
        <family val="2"/>
        <scheme val="minor"/>
      </rPr>
      <t>Methods</t>
    </r>
    <r>
      <rPr>
        <sz val="11"/>
        <color theme="1"/>
        <rFont val="Calibri"/>
        <family val="2"/>
        <scheme val="minor"/>
      </rPr>
      <t xml:space="preserve">: Districts can use either </t>
    </r>
    <r>
      <rPr>
        <b/>
        <i/>
        <sz val="11"/>
        <color theme="1"/>
        <rFont val="Calibri"/>
        <family val="2"/>
        <scheme val="minor"/>
      </rPr>
      <t>one</t>
    </r>
    <r>
      <rPr>
        <sz val="11"/>
        <color theme="1"/>
        <rFont val="Calibri"/>
        <family val="2"/>
        <scheme val="minor"/>
      </rPr>
      <t xml:space="preserve"> of these methods to meet its MOE eligibility standard regarding funds spent on the education of students with disabilities from year to year:  
1) State and local funds combined; or
2) State and local funds combined on a per-pupil basis.
</t>
    </r>
    <r>
      <rPr>
        <b/>
        <sz val="11"/>
        <color theme="1"/>
        <rFont val="Calibri"/>
        <family val="2"/>
        <scheme val="minor"/>
      </rPr>
      <t xml:space="preserve">
Comparison year:</t>
    </r>
    <r>
      <rPr>
        <sz val="11"/>
        <color theme="1"/>
        <rFont val="Calibri"/>
        <family val="2"/>
        <scheme val="minor"/>
      </rPr>
      <t xml:space="preserve">  The comparison year for the MOE eligibility standard is the most recent fiscal year for which information is available and the LEA met MOE.  If the LEA does not have final data for the immediately preceding year, it must use the year before that, assuming final data is available and the LEA met MOE in that year using the same method.  Often, the most recent fiscal year will be two years prior to the budget year.
For instance, in 2018-2019 an LEA wants to use state and local funds on a per-pupil basis to show MOE for the budgeted year, and in 2016-2017 (the most recent year for which final financial information is available) it used state and local funds in the aggregate to prove MOE.  If it also met MOE for 2016-2017 using state and local funds per pupil, even though that was not the method for proving MOE (districts may well meet MOE with more than one methodology).  The district may use 2016-2017 as its comparison year for proving MOE using state and local funds per pupil in 2018-2019.
</t>
    </r>
    <r>
      <rPr>
        <b/>
        <sz val="11"/>
        <color theme="1"/>
        <rFont val="Calibri"/>
        <family val="2"/>
        <scheme val="minor"/>
      </rPr>
      <t xml:space="preserve">
Comparison year after failing to meet MOE:</t>
    </r>
    <r>
      <rPr>
        <sz val="11"/>
        <color theme="1"/>
        <rFont val="Calibri"/>
        <family val="2"/>
        <scheme val="minor"/>
      </rPr>
      <t xml:space="preserve">  If an LEA fails to meet MOE in a given year, in the next year an LEA must meet the level of expenditures that would have been required in the prior year in the absence of that failure, in order to use the failed year as a comparison year.  In other words, the LEA may not use the reduced amount of funding from the year it failed to meet MOE as a comparison in subsequent years. In practice, this requirement will mean that the LEA will use the amount in the last year it met MOE with the chosen method of meeting the MOE eligibility standard as its comparison. </t>
    </r>
  </si>
  <si>
    <r>
      <rPr>
        <b/>
        <sz val="11"/>
        <color theme="1"/>
        <rFont val="Calibri"/>
        <family val="2"/>
        <scheme val="minor"/>
      </rPr>
      <t xml:space="preserve">
Instructions:  How to demonstrate the MOE eligibility standard  
</t>
    </r>
    <r>
      <rPr>
        <b/>
        <i/>
        <sz val="11"/>
        <rFont val="Calibri"/>
        <family val="2"/>
        <scheme val="minor"/>
      </rPr>
      <t>See</t>
    </r>
    <r>
      <rPr>
        <b/>
        <sz val="11"/>
        <color rgb="FF0066FF"/>
        <rFont val="Calibri"/>
        <family val="2"/>
        <scheme val="minor"/>
      </rPr>
      <t xml:space="preserve"> 34 CFR </t>
    </r>
    <r>
      <rPr>
        <b/>
        <sz val="11"/>
        <color rgb="FF0066FF"/>
        <rFont val="Calibri"/>
        <family val="2"/>
      </rPr>
      <t xml:space="preserve">§300.203 </t>
    </r>
    <r>
      <rPr>
        <b/>
        <sz val="11"/>
        <color theme="1"/>
        <rFont val="Calibri"/>
        <family val="2"/>
      </rPr>
      <t>and</t>
    </r>
    <r>
      <rPr>
        <b/>
        <sz val="11"/>
        <color rgb="FF0066FF"/>
        <rFont val="Calibri"/>
        <family val="2"/>
      </rPr>
      <t xml:space="preserve"> MA Administrative Advisory SPED 2016-2.</t>
    </r>
    <r>
      <rPr>
        <sz val="11"/>
        <color theme="1"/>
        <rFont val="Calibri"/>
        <family val="2"/>
        <scheme val="minor"/>
      </rPr>
      <t xml:space="preserve">
</t>
    </r>
    <r>
      <rPr>
        <b/>
        <sz val="11"/>
        <color theme="1"/>
        <rFont val="Calibri"/>
        <family val="2"/>
        <scheme val="minor"/>
      </rPr>
      <t>Methods</t>
    </r>
    <r>
      <rPr>
        <sz val="11"/>
        <color theme="1"/>
        <rFont val="Calibri"/>
        <family val="2"/>
        <scheme val="minor"/>
      </rPr>
      <t xml:space="preserve">: Districts can use either </t>
    </r>
    <r>
      <rPr>
        <b/>
        <i/>
        <sz val="11"/>
        <color theme="1"/>
        <rFont val="Calibri"/>
        <family val="2"/>
        <scheme val="minor"/>
      </rPr>
      <t>one</t>
    </r>
    <r>
      <rPr>
        <sz val="11"/>
        <color theme="1"/>
        <rFont val="Calibri"/>
        <family val="2"/>
        <scheme val="minor"/>
      </rPr>
      <t xml:space="preserve"> of these methods to meet its MOE eligibility standard regarding funds spent on the education of students with disabilities from year to year:  
1)  State and local funds combined; or
2) State and local funds combined on a per-pupil basis.
</t>
    </r>
    <r>
      <rPr>
        <b/>
        <sz val="11"/>
        <color theme="1"/>
        <rFont val="Calibri"/>
        <family val="2"/>
        <scheme val="minor"/>
      </rPr>
      <t xml:space="preserve">
Comparison year:</t>
    </r>
    <r>
      <rPr>
        <sz val="11"/>
        <color theme="1"/>
        <rFont val="Calibri"/>
        <family val="2"/>
        <scheme val="minor"/>
      </rPr>
      <t xml:space="preserve">  The comparison year for the MOE eligibility standard is the most recent fiscal year for which information is available and the LEA met MOE.  If the LEA does not have final data for the immediately preceding year, it must use the year before that, assuming final data is available and the LEA met MOE in that year using the same method.  Often, the most recent fiscal year will be two years prior to the budget year.
For instance, in 2018-2019 an LEA wants to use state and local funds on a per-pupil basis to show MOE for the budgeted year, and in 2016-2017 (the most recent year for which final financial information is available) it used state and local funds in the aggregate to prove MOE.  If it also met MOE for 2016-2017 using state and local funds per pupil, even though that was not the method for proving MOE (districts may well meet MOE with more than one methodology).  The district may use 2016-2017 as its comparison year for proving MOE using state and local funds per pupil in 2018-2019.
</t>
    </r>
    <r>
      <rPr>
        <b/>
        <sz val="11"/>
        <color theme="1"/>
        <rFont val="Calibri"/>
        <family val="2"/>
        <scheme val="minor"/>
      </rPr>
      <t xml:space="preserve">
Comparison year after failing to meet MOE:</t>
    </r>
    <r>
      <rPr>
        <sz val="11"/>
        <color theme="1"/>
        <rFont val="Calibri"/>
        <family val="2"/>
        <scheme val="minor"/>
      </rPr>
      <t xml:space="preserve">  If an LEA fails to meet MOE in a given year, in the next year an LEA must meet the level of expenditures that would have been required in the prior year in the absence of that failure, in order to use the failed year as a comparison year.  In other words, the LEA may not use the reduced amount of funding from the year it failed to meet MOE as a comparison in subsequent years. In practice, this requirement will mean that the LEA will use the amount in the last year it met MOE with the chosen method of meeting the MOE eligibility standard as its comparison.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</si>
</sst>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44" formatCode="_(&quot;$&quot;* #,##0.00_);_(&quot;$&quot;* \(#,##0.00\);_(&quot;$&quot;* &quot;-&quot;??_);_(@_)"/>
    <numFmt numFmtId="164" formatCode="&quot;$&quot;#,##0"/>
    <numFmt numFmtId="165" formatCode="&quot;$&quot;#,##0.00"/>
  </numFmts>
  <fonts count="76"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8"/>
      <color theme="0"/>
      <name val="Arial"/>
      <family val="2"/>
    </font>
    <font>
      <b/>
      <sz val="16"/>
      <color theme="0"/>
      <name val="Arial"/>
      <family val="2"/>
    </font>
    <font>
      <b/>
      <sz val="14"/>
      <name val="Arial"/>
      <family val="2"/>
    </font>
    <font>
      <sz val="10"/>
      <name val="Arial"/>
      <family val="2"/>
    </font>
    <font>
      <b/>
      <sz val="12"/>
      <name val="Arial"/>
      <family val="2"/>
    </font>
    <font>
      <b/>
      <u/>
      <sz val="12"/>
      <name val="Arial"/>
      <family val="2"/>
    </font>
    <font>
      <b/>
      <u/>
      <sz val="12"/>
      <color rgb="FF0000FF"/>
      <name val="Arial"/>
      <family val="2"/>
    </font>
    <font>
      <b/>
      <sz val="12"/>
      <color rgb="FF0000FF"/>
      <name val="Arial"/>
      <family val="2"/>
    </font>
    <font>
      <b/>
      <u/>
      <sz val="11"/>
      <name val="Arial"/>
      <family val="2"/>
    </font>
    <font>
      <b/>
      <sz val="10"/>
      <name val="Arial"/>
      <family val="2"/>
    </font>
    <font>
      <b/>
      <sz val="10"/>
      <color rgb="FFC00000"/>
      <name val="Arial"/>
      <family val="2"/>
    </font>
    <font>
      <b/>
      <sz val="10"/>
      <color theme="5" tint="-0.249977111117893"/>
      <name val="Arial"/>
      <family val="2"/>
    </font>
    <font>
      <b/>
      <sz val="11"/>
      <name val="Arial"/>
      <family val="2"/>
    </font>
    <font>
      <u/>
      <sz val="11"/>
      <color theme="10"/>
      <name val="Calibri"/>
      <family val="2"/>
    </font>
    <font>
      <sz val="12"/>
      <color theme="1"/>
      <name val="Calibri"/>
      <family val="2"/>
      <scheme val="minor"/>
    </font>
    <font>
      <b/>
      <u/>
      <sz val="10"/>
      <name val="Arial"/>
      <family val="2"/>
    </font>
    <font>
      <b/>
      <sz val="14"/>
      <color theme="1"/>
      <name val="Arial"/>
      <family val="2"/>
    </font>
    <font>
      <b/>
      <sz val="22"/>
      <color theme="1"/>
      <name val="Calibri"/>
      <family val="2"/>
      <scheme val="minor"/>
    </font>
    <font>
      <sz val="11"/>
      <color rgb="FF0066FF"/>
      <name val="Calibri"/>
      <family val="2"/>
      <scheme val="minor"/>
    </font>
    <font>
      <sz val="11"/>
      <name val="Calibri"/>
      <family val="2"/>
      <scheme val="minor"/>
    </font>
    <font>
      <b/>
      <sz val="12"/>
      <color theme="1"/>
      <name val="Calibri"/>
      <family val="2"/>
      <scheme val="minor"/>
    </font>
    <font>
      <i/>
      <sz val="11"/>
      <color theme="1"/>
      <name val="Calibri"/>
      <family val="2"/>
      <scheme val="minor"/>
    </font>
    <font>
      <sz val="12"/>
      <name val="Calibri"/>
      <family val="2"/>
      <scheme val="minor"/>
    </font>
    <font>
      <b/>
      <sz val="12"/>
      <name val="Calibri"/>
      <family val="2"/>
      <scheme val="minor"/>
    </font>
    <font>
      <b/>
      <sz val="12"/>
      <color rgb="FFFF0000"/>
      <name val="Calibri"/>
      <family val="2"/>
      <scheme val="minor"/>
    </font>
    <font>
      <b/>
      <i/>
      <sz val="11"/>
      <name val="Calibri"/>
      <family val="2"/>
      <scheme val="minor"/>
    </font>
    <font>
      <b/>
      <sz val="11"/>
      <color rgb="FF0066FF"/>
      <name val="Calibri"/>
      <family val="2"/>
      <scheme val="minor"/>
    </font>
    <font>
      <b/>
      <sz val="11"/>
      <color rgb="FF0066FF"/>
      <name val="Calibri"/>
      <family val="2"/>
    </font>
    <font>
      <b/>
      <sz val="11"/>
      <color theme="1"/>
      <name val="Calibri"/>
      <family val="2"/>
    </font>
    <font>
      <b/>
      <i/>
      <sz val="11"/>
      <color theme="1"/>
      <name val="Calibri"/>
      <family val="2"/>
      <scheme val="minor"/>
    </font>
    <font>
      <b/>
      <sz val="11"/>
      <name val="Calibri"/>
      <family val="2"/>
      <scheme val="minor"/>
    </font>
    <font>
      <b/>
      <sz val="10"/>
      <color theme="1"/>
      <name val="Calibri"/>
      <family val="2"/>
      <scheme val="minor"/>
    </font>
    <font>
      <b/>
      <sz val="11"/>
      <color rgb="FFFF0000"/>
      <name val="Calibri"/>
      <family val="2"/>
      <scheme val="minor"/>
    </font>
    <font>
      <b/>
      <sz val="14"/>
      <color rgb="FFFF0000"/>
      <name val="Calibri"/>
      <family val="2"/>
      <scheme val="minor"/>
    </font>
    <font>
      <b/>
      <sz val="14"/>
      <color theme="0"/>
      <name val="Calibri"/>
      <family val="2"/>
      <scheme val="minor"/>
    </font>
    <font>
      <b/>
      <i/>
      <sz val="10"/>
      <name val="Calibri"/>
      <family val="2"/>
      <scheme val="minor"/>
    </font>
    <font>
      <i/>
      <sz val="9"/>
      <name val="Calibri"/>
      <family val="2"/>
      <scheme val="minor"/>
    </font>
    <font>
      <b/>
      <sz val="10"/>
      <name val="Calibri"/>
      <family val="2"/>
      <scheme val="minor"/>
    </font>
    <font>
      <b/>
      <i/>
      <sz val="10"/>
      <color theme="1"/>
      <name val="Calibri"/>
      <family val="2"/>
      <scheme val="minor"/>
    </font>
    <font>
      <sz val="11"/>
      <color theme="1" tint="0.34998626667073579"/>
      <name val="Calibri"/>
      <family val="2"/>
      <scheme val="minor"/>
    </font>
    <font>
      <i/>
      <sz val="11"/>
      <name val="Calibri"/>
      <family val="2"/>
      <scheme val="minor"/>
    </font>
    <font>
      <sz val="10"/>
      <color theme="1"/>
      <name val="Calibri"/>
      <family val="2"/>
      <scheme val="minor"/>
    </font>
    <font>
      <b/>
      <sz val="10"/>
      <color rgb="FF333333"/>
      <name val="Verdana"/>
      <family val="2"/>
    </font>
    <font>
      <b/>
      <u/>
      <sz val="12"/>
      <name val="Calibri"/>
      <family val="2"/>
      <scheme val="minor"/>
    </font>
    <font>
      <sz val="12"/>
      <color rgb="FFFF0000"/>
      <name val="Calibri"/>
      <family val="2"/>
      <scheme val="minor"/>
    </font>
    <font>
      <u/>
      <sz val="11"/>
      <name val="Calibri"/>
      <family val="2"/>
    </font>
    <font>
      <b/>
      <sz val="10"/>
      <color rgb="FFFF0000"/>
      <name val="Calibri"/>
      <family val="2"/>
      <scheme val="minor"/>
    </font>
    <font>
      <b/>
      <sz val="14"/>
      <name val="Calibri"/>
      <family val="2"/>
      <scheme val="minor"/>
    </font>
    <font>
      <sz val="10"/>
      <name val="Calibri"/>
      <family val="2"/>
      <scheme val="minor"/>
    </font>
    <font>
      <b/>
      <sz val="14"/>
      <color theme="1"/>
      <name val="Calibri"/>
      <family val="2"/>
      <scheme val="minor"/>
    </font>
    <font>
      <b/>
      <u/>
      <sz val="10"/>
      <name val="Calibri"/>
      <family val="2"/>
      <scheme val="minor"/>
    </font>
    <font>
      <i/>
      <sz val="12"/>
      <color theme="0"/>
      <name val="Calibri"/>
      <family val="2"/>
      <scheme val="minor"/>
    </font>
    <font>
      <b/>
      <sz val="12"/>
      <color theme="0"/>
      <name val="Calibri"/>
      <family val="2"/>
      <scheme val="minor"/>
    </font>
    <font>
      <b/>
      <sz val="18"/>
      <name val="Calibri"/>
      <family val="2"/>
      <scheme val="minor"/>
    </font>
    <font>
      <b/>
      <sz val="13"/>
      <name val="Calibri"/>
      <family val="2"/>
      <scheme val="minor"/>
    </font>
    <font>
      <sz val="13"/>
      <name val="Calibri"/>
      <family val="2"/>
      <scheme val="minor"/>
    </font>
    <font>
      <sz val="12"/>
      <color rgb="FF0066FF"/>
      <name val="Calibri"/>
      <family val="2"/>
      <scheme val="minor"/>
    </font>
    <font>
      <b/>
      <sz val="24"/>
      <color rgb="FF00B050"/>
      <name val="Calibri"/>
      <family val="2"/>
      <scheme val="minor"/>
    </font>
    <font>
      <i/>
      <sz val="10"/>
      <color theme="1"/>
      <name val="Calibri"/>
      <family val="2"/>
      <scheme val="minor"/>
    </font>
    <font>
      <i/>
      <u/>
      <sz val="12"/>
      <color theme="0"/>
      <name val="Calibri"/>
      <family val="2"/>
      <scheme val="minor"/>
    </font>
    <font>
      <sz val="11"/>
      <color rgb="FF000000"/>
      <name val="Calibri"/>
      <family val="2"/>
      <scheme val="minor"/>
    </font>
    <font>
      <b/>
      <u/>
      <sz val="20"/>
      <color rgb="FFFFC000"/>
      <name val="Arial"/>
      <family val="2"/>
    </font>
    <font>
      <b/>
      <i/>
      <sz val="12"/>
      <name val="Arial"/>
      <family val="2"/>
    </font>
    <font>
      <b/>
      <i/>
      <u/>
      <sz val="12"/>
      <name val="Arial"/>
      <family val="2"/>
    </font>
    <font>
      <b/>
      <i/>
      <sz val="11"/>
      <name val="Arial"/>
      <family val="2"/>
    </font>
    <font>
      <b/>
      <sz val="11"/>
      <color theme="5" tint="-0.249977111117893"/>
      <name val="Calibri"/>
      <family val="2"/>
      <scheme val="minor"/>
    </font>
    <font>
      <sz val="9"/>
      <color theme="1"/>
      <name val="Calibri"/>
      <family val="2"/>
      <scheme val="minor"/>
    </font>
    <font>
      <b/>
      <sz val="11"/>
      <color rgb="FFFF0000"/>
      <name val="Arial"/>
      <family val="2"/>
    </font>
    <font>
      <b/>
      <sz val="16"/>
      <color theme="1"/>
      <name val="Calibri"/>
      <family val="2"/>
      <scheme val="minor"/>
    </font>
    <font>
      <b/>
      <sz val="11"/>
      <color theme="0" tint="-0.499984740745262"/>
      <name val="Calibri"/>
      <family val="2"/>
      <scheme val="minor"/>
    </font>
  </fonts>
  <fills count="30">
    <fill>
      <patternFill patternType="none"/>
    </fill>
    <fill>
      <patternFill patternType="gray125"/>
    </fill>
    <fill>
      <patternFill patternType="solid">
        <fgColor theme="3" tint="0.39997558519241921"/>
        <bgColor indexed="64"/>
      </patternFill>
    </fill>
    <fill>
      <patternFill patternType="solid">
        <fgColor theme="0"/>
        <bgColor indexed="64"/>
      </patternFill>
    </fill>
    <fill>
      <patternFill patternType="solid">
        <fgColor rgb="FFDDE9F7"/>
        <bgColor indexed="64"/>
      </patternFill>
    </fill>
    <fill>
      <patternFill patternType="solid">
        <fgColor rgb="FFFFDB69"/>
        <bgColor indexed="64"/>
      </patternFill>
    </fill>
    <fill>
      <patternFill patternType="solid">
        <fgColor rgb="FFFAD6F6"/>
        <bgColor indexed="64"/>
      </patternFill>
    </fill>
    <fill>
      <patternFill patternType="solid">
        <fgColor rgb="FFF3ECD9"/>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1" tint="4.9989318521683403E-2"/>
        <bgColor indexed="64"/>
      </patternFill>
    </fill>
    <fill>
      <patternFill patternType="solid">
        <fgColor rgb="FFFFFED9"/>
        <bgColor indexed="64"/>
      </patternFill>
    </fill>
    <fill>
      <patternFill patternType="solid">
        <fgColor theme="0" tint="-0.14999847407452621"/>
        <bgColor indexed="64"/>
      </patternFill>
    </fill>
    <fill>
      <patternFill patternType="solid">
        <fgColor rgb="FFE7DAB7"/>
        <bgColor indexed="64"/>
      </patternFill>
    </fill>
    <fill>
      <patternFill patternType="lightUp">
        <fgColor theme="0" tint="-0.34998626667073579"/>
        <bgColor theme="2"/>
      </patternFill>
    </fill>
    <fill>
      <patternFill patternType="solid">
        <fgColor rgb="FFF8CBAD"/>
        <bgColor indexed="64"/>
      </patternFill>
    </fill>
    <fill>
      <patternFill patternType="solid">
        <fgColor rgb="FFFFFFE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4" tint="-0.249977111117893"/>
        <bgColor indexed="64"/>
      </patternFill>
    </fill>
    <fill>
      <patternFill patternType="solid">
        <fgColor theme="5" tint="0.59999389629810485"/>
        <bgColor indexed="64"/>
      </patternFill>
    </fill>
    <fill>
      <patternFill patternType="solid">
        <fgColor rgb="FFFFFFCC"/>
        <bgColor indexed="64"/>
      </patternFill>
    </fill>
    <fill>
      <patternFill patternType="solid">
        <fgColor rgb="FFFFFF00"/>
        <bgColor indexed="64"/>
      </patternFill>
    </fill>
    <fill>
      <patternFill patternType="solid">
        <fgColor rgb="FFFFFED1"/>
        <bgColor indexed="64"/>
      </patternFill>
    </fill>
    <fill>
      <patternFill patternType="solid">
        <fgColor rgb="FFFFFD9B"/>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FFD9F5"/>
        <bgColor indexed="64"/>
      </patternFill>
    </fill>
    <fill>
      <patternFill patternType="lightTrellis">
        <fgColor theme="0" tint="-0.499984740745262"/>
        <bgColor theme="8" tint="0.79992065187536243"/>
      </patternFill>
    </fill>
  </fills>
  <borders count="67">
    <border>
      <left/>
      <right/>
      <top/>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style="medium">
        <color theme="0" tint="-0.499984740745262"/>
      </bottom>
      <diagonal/>
    </border>
    <border>
      <left/>
      <right/>
      <top/>
      <bottom style="medium">
        <color theme="0" tint="-0.499984740745262"/>
      </bottom>
      <diagonal/>
    </border>
    <border>
      <left/>
      <right style="medium">
        <color theme="0" tint="-0.34998626667073579"/>
      </right>
      <top/>
      <bottom style="medium">
        <color theme="0" tint="-0.499984740745262"/>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indexed="64"/>
      </left>
      <right style="medium">
        <color indexed="64"/>
      </right>
      <top/>
      <bottom/>
      <diagonal/>
    </border>
    <border>
      <left/>
      <right style="medium">
        <color theme="0" tint="-0.499984740745262"/>
      </right>
      <top/>
      <bottom/>
      <diagonal/>
    </border>
    <border>
      <left style="medium">
        <color indexed="64"/>
      </left>
      <right style="medium">
        <color indexed="64"/>
      </right>
      <top/>
      <bottom style="medium">
        <color indexed="64"/>
      </bottom>
      <diagonal/>
    </border>
    <border>
      <left style="medium">
        <color theme="0" tint="-0.499984740745262"/>
      </left>
      <right/>
      <top/>
      <bottom/>
      <diagonal/>
    </border>
    <border>
      <left style="medium">
        <color theme="0" tint="-0.499984740745262"/>
      </left>
      <right/>
      <top/>
      <bottom style="medium">
        <color theme="0" tint="-0.499984740745262"/>
      </bottom>
      <diagonal/>
    </border>
    <border>
      <left/>
      <right style="medium">
        <color theme="0" tint="-0.499984740745262"/>
      </right>
      <top/>
      <bottom style="medium">
        <color theme="0" tint="-0.499984740745262"/>
      </bottom>
      <diagonal/>
    </border>
    <border>
      <left/>
      <right/>
      <top/>
      <bottom style="double">
        <color indexed="64"/>
      </bottom>
      <diagonal/>
    </border>
    <border>
      <left style="medium">
        <color theme="0" tint="-0.499984740745262"/>
      </left>
      <right/>
      <top style="medium">
        <color theme="0" tint="-0.499984740745262"/>
      </top>
      <bottom/>
      <diagonal/>
    </border>
    <border>
      <left style="medium">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right style="thin">
        <color indexed="64"/>
      </right>
      <top style="thin">
        <color indexed="64"/>
      </top>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style="double">
        <color auto="1"/>
      </left>
      <right style="double">
        <color auto="1"/>
      </right>
      <top style="double">
        <color auto="1"/>
      </top>
      <bottom style="double">
        <color auto="1"/>
      </bottom>
      <diagonal/>
    </border>
    <border>
      <left/>
      <right/>
      <top/>
      <bottom style="double">
        <color theme="0" tint="-0.499984740745262"/>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style="medium">
        <color theme="0" tint="-0.499984740745262"/>
      </bottom>
      <diagonal/>
    </border>
    <border>
      <left style="medium">
        <color indexed="64"/>
      </left>
      <right/>
      <top style="medium">
        <color theme="0" tint="-0.499984740745262"/>
      </top>
      <bottom/>
      <diagonal/>
    </border>
    <border>
      <left/>
      <right style="medium">
        <color indexed="64"/>
      </right>
      <top/>
      <bottom/>
      <diagonal/>
    </border>
    <border>
      <left/>
      <right style="medium">
        <color indexed="64"/>
      </right>
      <top style="medium">
        <color theme="0" tint="-0.499984740745262"/>
      </top>
      <bottom/>
      <diagonal/>
    </border>
    <border>
      <left style="thin">
        <color indexed="64"/>
      </left>
      <right style="medium">
        <color theme="0" tint="-0.499984740745262"/>
      </right>
      <top style="medium">
        <color theme="0" tint="-0.499984740745262"/>
      </top>
      <bottom/>
      <diagonal/>
    </border>
    <border>
      <left style="thin">
        <color indexed="64"/>
      </left>
      <right style="thin">
        <color indexed="64"/>
      </right>
      <top style="medium">
        <color theme="0" tint="-0.499984740745262"/>
      </top>
      <bottom/>
      <diagonal/>
    </border>
    <border>
      <left style="medium">
        <color theme="0" tint="-0.499984740745262"/>
      </left>
      <right style="thin">
        <color indexed="64"/>
      </right>
      <top style="medium">
        <color theme="0" tint="-0.499984740745262"/>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theme="0" tint="-0.499984740745262"/>
      </right>
      <top style="medium">
        <color indexed="64"/>
      </top>
      <bottom/>
      <diagonal/>
    </border>
    <border>
      <left style="thin">
        <color indexed="64"/>
      </left>
      <right style="thin">
        <color indexed="64"/>
      </right>
      <top style="thin">
        <color indexed="64"/>
      </top>
      <bottom style="thin">
        <color indexed="64"/>
      </bottom>
      <diagonal/>
    </border>
    <border>
      <left style="medium">
        <color theme="0" tint="-0.499984740745262"/>
      </left>
      <right style="thin">
        <color indexed="64"/>
      </right>
      <top style="medium">
        <color theme="0" tint="-0.499984740745262"/>
      </top>
      <bottom style="thin">
        <color indexed="64"/>
      </bottom>
      <diagonal/>
    </border>
    <border>
      <left style="medium">
        <color theme="0" tint="-0.499984740745262"/>
      </left>
      <right style="thin">
        <color indexed="64"/>
      </right>
      <top/>
      <bottom style="thin">
        <color indexed="64"/>
      </bottom>
      <diagonal/>
    </border>
    <border>
      <left style="medium">
        <color theme="0" tint="-0.499984740745262"/>
      </left>
      <right style="thin">
        <color indexed="64"/>
      </right>
      <top/>
      <bottom style="medium">
        <color theme="0" tint="-0.499984740745262"/>
      </bottom>
      <diagonal/>
    </border>
    <border>
      <left/>
      <right/>
      <top/>
      <bottom style="thin">
        <color auto="1"/>
      </bottom>
      <diagonal/>
    </border>
    <border>
      <left/>
      <right/>
      <top style="medium">
        <color theme="0" tint="-0.499984740745262"/>
      </top>
      <bottom style="thin">
        <color indexed="64"/>
      </bottom>
      <diagonal/>
    </border>
    <border>
      <left/>
      <right/>
      <top style="thin">
        <color indexed="64"/>
      </top>
      <bottom style="medium">
        <color theme="0" tint="-0.499984740745262"/>
      </bottom>
      <diagonal/>
    </border>
    <border>
      <left style="medium">
        <color theme="0" tint="-0.499984740745262"/>
      </left>
      <right style="medium">
        <color theme="0" tint="-0.499984740745262"/>
      </right>
      <top style="medium">
        <color theme="0" tint="-0.499984740745262"/>
      </top>
      <bottom style="thin">
        <color indexed="64"/>
      </bottom>
      <diagonal/>
    </border>
    <border>
      <left style="medium">
        <color theme="0" tint="-0.499984740745262"/>
      </left>
      <right style="medium">
        <color theme="0" tint="-0.499984740745262"/>
      </right>
      <top style="thin">
        <color indexed="64"/>
      </top>
      <bottom style="thin">
        <color indexed="64"/>
      </bottom>
      <diagonal/>
    </border>
    <border>
      <left style="medium">
        <color theme="0" tint="-0.499984740745262"/>
      </left>
      <right style="medium">
        <color theme="0" tint="-0.499984740745262"/>
      </right>
      <top style="thin">
        <color indexed="64"/>
      </top>
      <bottom style="medium">
        <color theme="0" tint="-0.499984740745262"/>
      </bottom>
      <diagonal/>
    </border>
    <border>
      <left/>
      <right style="medium">
        <color theme="0" tint="-0.499984740745262"/>
      </right>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right style="medium">
        <color theme="0" tint="-0.499984740745262"/>
      </right>
      <top style="thin">
        <color theme="0" tint="-0.499984740745262"/>
      </top>
      <bottom style="medium">
        <color theme="0" tint="-0.499984740745262"/>
      </bottom>
      <diagonal/>
    </border>
    <border>
      <left style="medium">
        <color indexed="64"/>
      </left>
      <right/>
      <top style="medium">
        <color theme="0" tint="-0.499984740745262"/>
      </top>
      <bottom style="medium">
        <color theme="0" tint="-0.499984740745262"/>
      </bottom>
      <diagonal/>
    </border>
  </borders>
  <cellStyleXfs count="4">
    <xf numFmtId="0" fontId="0" fillId="0" borderId="0"/>
    <xf numFmtId="44" fontId="1" fillId="0" borderId="0" applyFont="0" applyFill="0" applyBorder="0" applyAlignment="0" applyProtection="0"/>
    <xf numFmtId="0" fontId="19" fillId="0" borderId="0" applyNumberFormat="0" applyFill="0" applyBorder="0" applyAlignment="0" applyProtection="0">
      <alignment vertical="top"/>
      <protection locked="0"/>
    </xf>
    <xf numFmtId="0" fontId="9" fillId="0" borderId="0"/>
  </cellStyleXfs>
  <cellXfs count="538">
    <xf numFmtId="0" fontId="0" fillId="0" borderId="0" xfId="0"/>
    <xf numFmtId="0" fontId="0" fillId="0" borderId="0" xfId="0" applyBorder="1"/>
    <xf numFmtId="0" fontId="19" fillId="0" borderId="0" xfId="2" applyAlignment="1" applyProtection="1"/>
    <xf numFmtId="0" fontId="20" fillId="0" borderId="0" xfId="0" applyFont="1"/>
    <xf numFmtId="0" fontId="4" fillId="0" borderId="0" xfId="0" applyFont="1" applyBorder="1" applyAlignment="1">
      <alignment horizontal="left" vertical="center"/>
    </xf>
    <xf numFmtId="0" fontId="23" fillId="0" borderId="0" xfId="0" applyFont="1" applyAlignment="1">
      <alignment horizontal="left"/>
    </xf>
    <xf numFmtId="0" fontId="0" fillId="0" borderId="0" xfId="0" applyAlignment="1">
      <alignment horizontal="center" vertical="center"/>
    </xf>
    <xf numFmtId="0" fontId="0" fillId="0" borderId="0" xfId="0" applyAlignment="1">
      <alignment horizontal="left" vertical="top"/>
    </xf>
    <xf numFmtId="0" fontId="0" fillId="0" borderId="0" xfId="0" applyBorder="1" applyAlignment="1">
      <alignment horizontal="left" vertical="top"/>
    </xf>
    <xf numFmtId="0" fontId="0" fillId="0" borderId="0" xfId="0" applyAlignment="1">
      <alignment vertical="center"/>
    </xf>
    <xf numFmtId="0" fontId="0" fillId="0" borderId="30" xfId="0" applyBorder="1"/>
    <xf numFmtId="0" fontId="0" fillId="0" borderId="30" xfId="0" applyFill="1" applyBorder="1" applyAlignment="1">
      <alignment horizontal="left" vertical="top" wrapText="1"/>
    </xf>
    <xf numFmtId="0" fontId="0" fillId="0" borderId="0" xfId="0" applyFill="1"/>
    <xf numFmtId="0" fontId="0" fillId="0" borderId="0" xfId="0" applyFill="1" applyBorder="1" applyAlignment="1">
      <alignment horizontal="left" vertical="top" wrapText="1"/>
    </xf>
    <xf numFmtId="0" fontId="0" fillId="3" borderId="0" xfId="0" applyFill="1" applyBorder="1" applyAlignment="1">
      <alignment vertical="top" wrapText="1"/>
    </xf>
    <xf numFmtId="0" fontId="36" fillId="3" borderId="0" xfId="0" applyFont="1" applyFill="1" applyBorder="1" applyAlignment="1">
      <alignment horizontal="center" vertical="center"/>
    </xf>
    <xf numFmtId="0" fontId="36" fillId="0" borderId="0" xfId="0" applyFont="1" applyFill="1" applyBorder="1" applyAlignment="1">
      <alignment vertical="center"/>
    </xf>
    <xf numFmtId="0" fontId="4" fillId="0" borderId="34" xfId="0" applyFont="1" applyFill="1" applyBorder="1" applyAlignment="1">
      <alignment horizontal="center" vertical="center" wrapText="1"/>
    </xf>
    <xf numFmtId="0" fontId="37" fillId="0" borderId="34" xfId="0" applyFont="1" applyFill="1" applyBorder="1" applyAlignment="1">
      <alignment horizontal="center" vertical="center" wrapText="1"/>
    </xf>
    <xf numFmtId="164" fontId="4" fillId="11" borderId="34" xfId="0" applyNumberFormat="1" applyFont="1" applyFill="1" applyBorder="1" applyAlignment="1">
      <alignment horizontal="center" vertical="center"/>
    </xf>
    <xf numFmtId="0" fontId="2" fillId="11" borderId="36" xfId="0" applyFont="1" applyFill="1" applyBorder="1" applyAlignment="1">
      <alignment horizontal="center" vertical="center"/>
    </xf>
    <xf numFmtId="0" fontId="4" fillId="8" borderId="34" xfId="0" applyFont="1" applyFill="1" applyBorder="1" applyAlignment="1">
      <alignment horizontal="center" vertical="center" wrapText="1"/>
    </xf>
    <xf numFmtId="164" fontId="4" fillId="11" borderId="34" xfId="0" applyNumberFormat="1" applyFont="1" applyFill="1" applyBorder="1" applyAlignment="1">
      <alignment horizontal="center" vertical="center" wrapText="1"/>
    </xf>
    <xf numFmtId="0" fontId="2" fillId="11" borderId="34" xfId="0" applyFont="1" applyFill="1" applyBorder="1" applyAlignment="1">
      <alignment horizontal="center" vertical="center"/>
    </xf>
    <xf numFmtId="0" fontId="0" fillId="0" borderId="0" xfId="0" applyAlignment="1">
      <alignment horizontal="left"/>
    </xf>
    <xf numFmtId="0" fontId="4" fillId="14" borderId="34" xfId="0" applyFont="1" applyFill="1" applyBorder="1" applyAlignment="1">
      <alignment horizontal="center" vertical="center" wrapText="1"/>
    </xf>
    <xf numFmtId="44" fontId="0" fillId="15" borderId="39" xfId="0" applyNumberFormat="1" applyFill="1" applyBorder="1"/>
    <xf numFmtId="0" fontId="4" fillId="0" borderId="0" xfId="0" applyFont="1" applyFill="1" applyBorder="1" applyAlignment="1">
      <alignment horizontal="center" vertical="center"/>
    </xf>
    <xf numFmtId="0" fontId="4" fillId="0" borderId="0" xfId="0" applyNumberFormat="1" applyFont="1" applyFill="1" applyBorder="1" applyAlignment="1">
      <alignment horizontal="center" vertical="center"/>
    </xf>
    <xf numFmtId="0" fontId="4" fillId="0" borderId="0" xfId="0" applyFont="1" applyFill="1" applyBorder="1"/>
    <xf numFmtId="0" fontId="0" fillId="3" borderId="0" xfId="0" applyFill="1"/>
    <xf numFmtId="0" fontId="0" fillId="3" borderId="0" xfId="0" applyFill="1" applyBorder="1" applyAlignment="1">
      <alignment horizontal="left" vertical="top" wrapText="1"/>
    </xf>
    <xf numFmtId="0" fontId="0" fillId="0" borderId="40" xfId="0" applyBorder="1"/>
    <xf numFmtId="0" fontId="0" fillId="0" borderId="40" xfId="0" applyFill="1" applyBorder="1" applyAlignment="1">
      <alignment horizontal="left" vertical="top" wrapText="1"/>
    </xf>
    <xf numFmtId="0" fontId="0" fillId="0" borderId="0" xfId="0" applyFill="1" applyBorder="1" applyAlignment="1">
      <alignment vertical="top" wrapText="1"/>
    </xf>
    <xf numFmtId="0" fontId="0" fillId="0" borderId="0" xfId="0" applyAlignment="1">
      <alignment horizontal="left" wrapText="1"/>
    </xf>
    <xf numFmtId="0" fontId="4" fillId="3" borderId="0" xfId="0" applyFont="1" applyFill="1" applyBorder="1" applyAlignment="1">
      <alignment vertical="center"/>
    </xf>
    <xf numFmtId="0" fontId="0" fillId="0" borderId="0" xfId="0" applyFill="1" applyBorder="1"/>
    <xf numFmtId="0" fontId="4" fillId="0" borderId="0" xfId="0" applyFont="1" applyFill="1" applyBorder="1" applyAlignment="1">
      <alignment horizontal="center" vertical="center" wrapText="1"/>
    </xf>
    <xf numFmtId="0" fontId="0" fillId="3" borderId="0" xfId="0" applyFill="1" applyBorder="1"/>
    <xf numFmtId="0" fontId="0" fillId="0" borderId="0" xfId="0" applyAlignment="1">
      <alignment wrapText="1"/>
    </xf>
    <xf numFmtId="0" fontId="42" fillId="3" borderId="0" xfId="3" applyFont="1" applyFill="1" applyBorder="1" applyAlignment="1" applyProtection="1">
      <alignment horizontal="left" vertical="top" wrapText="1"/>
      <protection hidden="1"/>
    </xf>
    <xf numFmtId="0" fontId="1" fillId="3" borderId="0" xfId="0" applyFont="1" applyFill="1" applyBorder="1" applyProtection="1">
      <protection hidden="1"/>
    </xf>
    <xf numFmtId="0" fontId="42" fillId="3" borderId="40" xfId="3" applyFont="1" applyFill="1" applyBorder="1" applyAlignment="1" applyProtection="1">
      <alignment horizontal="left" vertical="top" wrapText="1"/>
      <protection hidden="1"/>
    </xf>
    <xf numFmtId="0" fontId="1" fillId="3" borderId="40" xfId="0" applyFont="1" applyFill="1" applyBorder="1" applyProtection="1">
      <protection hidden="1"/>
    </xf>
    <xf numFmtId="0" fontId="43" fillId="0" borderId="0" xfId="0" applyFont="1" applyFill="1" applyBorder="1" applyAlignment="1" applyProtection="1">
      <alignment vertical="center"/>
      <protection hidden="1"/>
    </xf>
    <xf numFmtId="0" fontId="0" fillId="3" borderId="40" xfId="0" applyFill="1" applyBorder="1"/>
    <xf numFmtId="165" fontId="45" fillId="3" borderId="40" xfId="3" applyNumberFormat="1" applyFont="1" applyFill="1" applyBorder="1" applyAlignment="1" applyProtection="1">
      <alignment horizontal="center" wrapText="1"/>
      <protection hidden="1"/>
    </xf>
    <xf numFmtId="44" fontId="25" fillId="3" borderId="40" xfId="1" applyFont="1" applyFill="1" applyBorder="1" applyAlignment="1" applyProtection="1">
      <alignment horizontal="center" vertical="center" wrapText="1"/>
      <protection hidden="1"/>
    </xf>
    <xf numFmtId="0" fontId="25" fillId="3" borderId="40" xfId="3" applyFont="1" applyFill="1" applyBorder="1" applyAlignment="1" applyProtection="1">
      <alignment horizontal="center" vertical="center" wrapText="1"/>
      <protection hidden="1"/>
    </xf>
    <xf numFmtId="0" fontId="36" fillId="3" borderId="40" xfId="3" applyFont="1" applyFill="1" applyBorder="1" applyAlignment="1" applyProtection="1">
      <alignment horizontal="center" vertical="center" wrapText="1"/>
      <protection hidden="1"/>
    </xf>
    <xf numFmtId="165" fontId="45" fillId="0" borderId="0" xfId="3" applyNumberFormat="1" applyFont="1" applyFill="1" applyBorder="1" applyAlignment="1" applyProtection="1">
      <alignment horizontal="center"/>
      <protection hidden="1"/>
    </xf>
    <xf numFmtId="0" fontId="25" fillId="0" borderId="0" xfId="3" applyFont="1" applyFill="1" applyBorder="1" applyAlignment="1" applyProtection="1">
      <alignment horizontal="left" vertical="center" wrapText="1"/>
      <protection hidden="1"/>
    </xf>
    <xf numFmtId="0" fontId="25" fillId="0" borderId="0" xfId="3" applyFont="1" applyFill="1" applyBorder="1" applyAlignment="1" applyProtection="1">
      <alignment horizontal="right" vertical="center"/>
      <protection hidden="1"/>
    </xf>
    <xf numFmtId="7" fontId="25" fillId="13" borderId="34" xfId="3" applyNumberFormat="1" applyFont="1" applyFill="1" applyBorder="1" applyAlignment="1" applyProtection="1">
      <alignment horizontal="center" vertical="center"/>
      <protection hidden="1"/>
    </xf>
    <xf numFmtId="165" fontId="25" fillId="13" borderId="34" xfId="3" applyNumberFormat="1" applyFont="1" applyFill="1" applyBorder="1" applyAlignment="1" applyProtection="1">
      <alignment horizontal="center" vertical="center"/>
      <protection hidden="1"/>
    </xf>
    <xf numFmtId="7" fontId="25" fillId="13" borderId="34" xfId="3" applyNumberFormat="1" applyFont="1" applyFill="1" applyBorder="1" applyAlignment="1" applyProtection="1">
      <alignment horizontal="center" vertical="center" wrapText="1"/>
      <protection hidden="1"/>
    </xf>
    <xf numFmtId="10" fontId="25" fillId="13" borderId="34" xfId="3" applyNumberFormat="1" applyFont="1" applyFill="1" applyBorder="1" applyAlignment="1" applyProtection="1">
      <alignment horizontal="center" vertical="center"/>
      <protection hidden="1"/>
    </xf>
    <xf numFmtId="1" fontId="25" fillId="13" borderId="34" xfId="3" applyNumberFormat="1" applyFont="1" applyFill="1" applyBorder="1" applyAlignment="1" applyProtection="1">
      <alignment horizontal="center" vertical="center"/>
      <protection hidden="1"/>
    </xf>
    <xf numFmtId="0" fontId="0" fillId="0" borderId="40" xfId="0" applyFill="1" applyBorder="1"/>
    <xf numFmtId="0" fontId="47" fillId="0" borderId="0" xfId="0" applyFont="1" applyAlignment="1">
      <alignment horizontal="left"/>
    </xf>
    <xf numFmtId="1" fontId="1" fillId="17" borderId="34" xfId="0" applyNumberFormat="1" applyFont="1" applyFill="1" applyBorder="1" applyAlignment="1" applyProtection="1">
      <alignment horizontal="center" vertical="center" wrapText="1"/>
      <protection locked="0"/>
    </xf>
    <xf numFmtId="1" fontId="25" fillId="17" borderId="34" xfId="3" applyNumberFormat="1" applyFont="1" applyFill="1" applyBorder="1" applyAlignment="1" applyProtection="1">
      <alignment horizontal="center" vertical="center"/>
      <protection locked="0"/>
    </xf>
    <xf numFmtId="1" fontId="1" fillId="17" borderId="34" xfId="3" applyNumberFormat="1" applyFont="1" applyFill="1" applyBorder="1" applyAlignment="1" applyProtection="1">
      <alignment horizontal="center" vertical="center" wrapText="1"/>
      <protection locked="0"/>
    </xf>
    <xf numFmtId="0" fontId="37" fillId="18" borderId="34" xfId="3" applyFont="1" applyFill="1" applyBorder="1" applyAlignment="1" applyProtection="1">
      <alignment horizontal="center" vertical="center" wrapText="1"/>
      <protection hidden="1"/>
    </xf>
    <xf numFmtId="0" fontId="53" fillId="0" borderId="0" xfId="3" applyFont="1" applyFill="1" applyBorder="1" applyAlignment="1" applyProtection="1">
      <alignment vertical="top" wrapText="1"/>
      <protection hidden="1"/>
    </xf>
    <xf numFmtId="0" fontId="37" fillId="3" borderId="0" xfId="3" applyFont="1" applyFill="1" applyBorder="1" applyAlignment="1" applyProtection="1">
      <alignment horizontal="center" wrapText="1"/>
      <protection hidden="1"/>
    </xf>
    <xf numFmtId="0" fontId="20" fillId="0" borderId="0" xfId="0" applyFont="1" applyFill="1" applyBorder="1" applyProtection="1">
      <protection hidden="1"/>
    </xf>
    <xf numFmtId="0" fontId="43" fillId="0" borderId="0" xfId="3" applyFont="1" applyFill="1" applyBorder="1" applyAlignment="1" applyProtection="1">
      <alignment horizontal="center"/>
      <protection hidden="1"/>
    </xf>
    <xf numFmtId="0" fontId="20" fillId="0" borderId="0" xfId="0" applyFont="1" applyFill="1" applyProtection="1">
      <protection hidden="1"/>
    </xf>
    <xf numFmtId="0" fontId="20" fillId="3" borderId="0" xfId="0" applyFont="1" applyFill="1" applyProtection="1">
      <protection hidden="1"/>
    </xf>
    <xf numFmtId="0" fontId="47" fillId="3" borderId="0" xfId="0" applyFont="1" applyFill="1" applyProtection="1">
      <protection hidden="1"/>
    </xf>
    <xf numFmtId="1" fontId="54" fillId="3" borderId="0" xfId="3" applyNumberFormat="1" applyFont="1" applyFill="1" applyBorder="1" applyAlignment="1" applyProtection="1">
      <alignment horizontal="center" vertical="center"/>
      <protection hidden="1"/>
    </xf>
    <xf numFmtId="0" fontId="47" fillId="3" borderId="0" xfId="0" applyFont="1" applyFill="1" applyBorder="1" applyAlignment="1" applyProtection="1">
      <alignment horizontal="right" vertical="center" wrapText="1"/>
      <protection hidden="1"/>
    </xf>
    <xf numFmtId="0" fontId="54" fillId="3" borderId="0" xfId="3" applyFont="1" applyFill="1" applyBorder="1" applyAlignment="1" applyProtection="1">
      <alignment horizontal="center" vertical="center"/>
      <protection hidden="1"/>
    </xf>
    <xf numFmtId="0" fontId="0" fillId="3" borderId="0" xfId="0" applyFill="1" applyAlignment="1">
      <alignment horizontal="left" vertical="top" wrapText="1"/>
    </xf>
    <xf numFmtId="0" fontId="20" fillId="0" borderId="40" xfId="0" applyFont="1" applyFill="1" applyBorder="1" applyProtection="1">
      <protection hidden="1"/>
    </xf>
    <xf numFmtId="0" fontId="20" fillId="3" borderId="40" xfId="0" applyFont="1" applyFill="1" applyBorder="1" applyProtection="1">
      <protection hidden="1"/>
    </xf>
    <xf numFmtId="0" fontId="47" fillId="3" borderId="40" xfId="0" applyFont="1" applyFill="1" applyBorder="1" applyProtection="1">
      <protection hidden="1"/>
    </xf>
    <xf numFmtId="1" fontId="54" fillId="3" borderId="40" xfId="3" applyNumberFormat="1" applyFont="1" applyFill="1" applyBorder="1" applyAlignment="1" applyProtection="1">
      <alignment horizontal="center" vertical="center"/>
      <protection hidden="1"/>
    </xf>
    <xf numFmtId="0" fontId="47" fillId="3" borderId="40" xfId="0" applyFont="1" applyFill="1" applyBorder="1" applyAlignment="1" applyProtection="1">
      <alignment horizontal="right" vertical="center" wrapText="1"/>
      <protection hidden="1"/>
    </xf>
    <xf numFmtId="0" fontId="54" fillId="3" borderId="40" xfId="3" applyFont="1" applyFill="1" applyBorder="1" applyAlignment="1" applyProtection="1">
      <alignment horizontal="center" vertical="center"/>
      <protection hidden="1"/>
    </xf>
    <xf numFmtId="0" fontId="0" fillId="0" borderId="0" xfId="0" applyAlignment="1">
      <alignment horizontal="left" vertical="top" wrapText="1"/>
    </xf>
    <xf numFmtId="0" fontId="47" fillId="0" borderId="0" xfId="0" applyFont="1" applyFill="1" applyBorder="1" applyProtection="1">
      <protection hidden="1"/>
    </xf>
    <xf numFmtId="0" fontId="47" fillId="0" borderId="27" xfId="0" applyFont="1" applyFill="1" applyBorder="1" applyProtection="1">
      <protection hidden="1"/>
    </xf>
    <xf numFmtId="0" fontId="37" fillId="0" borderId="0" xfId="3" applyFont="1" applyFill="1" applyBorder="1" applyAlignment="1" applyProtection="1">
      <alignment wrapText="1"/>
      <protection hidden="1"/>
    </xf>
    <xf numFmtId="1" fontId="54" fillId="0" borderId="0" xfId="0" applyNumberFormat="1" applyFont="1" applyFill="1" applyBorder="1" applyAlignment="1" applyProtection="1">
      <alignment horizontal="center" vertical="center"/>
      <protection hidden="1"/>
    </xf>
    <xf numFmtId="0" fontId="25" fillId="0" borderId="0" xfId="3" applyFont="1" applyFill="1" applyBorder="1" applyAlignment="1" applyProtection="1">
      <alignment horizontal="center" vertical="center" wrapText="1"/>
      <protection hidden="1"/>
    </xf>
    <xf numFmtId="1" fontId="54" fillId="13" borderId="34" xfId="0" applyNumberFormat="1" applyFont="1" applyFill="1" applyBorder="1" applyAlignment="1" applyProtection="1">
      <alignment horizontal="center" vertical="center"/>
      <protection hidden="1"/>
    </xf>
    <xf numFmtId="0" fontId="20" fillId="0" borderId="0" xfId="0" applyFont="1" applyFill="1" applyBorder="1" applyAlignment="1">
      <alignment vertical="top" wrapText="1"/>
    </xf>
    <xf numFmtId="1" fontId="1" fillId="0" borderId="0" xfId="0" applyNumberFormat="1" applyFont="1" applyFill="1" applyBorder="1" applyAlignment="1" applyProtection="1">
      <alignment horizontal="center" vertical="center"/>
      <protection locked="0" hidden="1"/>
    </xf>
    <xf numFmtId="0" fontId="0" fillId="0" borderId="27" xfId="0" applyFill="1" applyBorder="1"/>
    <xf numFmtId="0" fontId="47" fillId="17" borderId="7" xfId="0" applyNumberFormat="1" applyFont="1" applyFill="1" applyBorder="1" applyAlignment="1" applyProtection="1">
      <alignment horizontal="center" vertical="center"/>
      <protection locked="0"/>
    </xf>
    <xf numFmtId="0" fontId="0" fillId="0" borderId="25" xfId="0" applyBorder="1"/>
    <xf numFmtId="0" fontId="26" fillId="0" borderId="0" xfId="3" applyFont="1" applyFill="1" applyBorder="1" applyAlignment="1" applyProtection="1">
      <alignment horizontal="center" vertical="top" wrapText="1"/>
      <protection hidden="1"/>
    </xf>
    <xf numFmtId="0" fontId="37" fillId="18" borderId="31" xfId="3" applyFont="1" applyFill="1" applyBorder="1" applyAlignment="1" applyProtection="1">
      <alignment horizontal="center" vertical="center" wrapText="1"/>
      <protection hidden="1"/>
    </xf>
    <xf numFmtId="0" fontId="37" fillId="18" borderId="7" xfId="3" applyFont="1" applyFill="1" applyBorder="1" applyAlignment="1" applyProtection="1">
      <alignment horizontal="center" vertical="center" wrapText="1"/>
      <protection hidden="1"/>
    </xf>
    <xf numFmtId="0" fontId="28" fillId="3" borderId="0" xfId="0" applyFont="1" applyFill="1" applyBorder="1" applyAlignment="1">
      <alignment vertical="top" wrapText="1"/>
    </xf>
    <xf numFmtId="0" fontId="37" fillId="0" borderId="0" xfId="3" applyFont="1" applyFill="1" applyBorder="1" applyAlignment="1" applyProtection="1">
      <alignment horizontal="center" wrapText="1"/>
      <protection hidden="1"/>
    </xf>
    <xf numFmtId="0" fontId="47" fillId="0" borderId="0" xfId="0" applyFont="1" applyFill="1" applyBorder="1" applyAlignment="1" applyProtection="1">
      <alignment horizontal="right" vertical="center" wrapText="1"/>
      <protection hidden="1"/>
    </xf>
    <xf numFmtId="0" fontId="54" fillId="0" borderId="0" xfId="3" applyFont="1" applyFill="1" applyBorder="1" applyAlignment="1" applyProtection="1">
      <alignment horizontal="center" vertical="center"/>
      <protection hidden="1"/>
    </xf>
    <xf numFmtId="0" fontId="20" fillId="3" borderId="0" xfId="0" applyFont="1" applyFill="1" applyBorder="1" applyAlignment="1">
      <alignment vertical="top" wrapText="1"/>
    </xf>
    <xf numFmtId="0" fontId="54" fillId="0" borderId="0" xfId="3" applyFont="1" applyFill="1" applyBorder="1" applyAlignment="1" applyProtection="1">
      <alignment horizontal="left" wrapText="1"/>
      <protection hidden="1"/>
    </xf>
    <xf numFmtId="0" fontId="37" fillId="0" borderId="0" xfId="3" applyFont="1" applyFill="1" applyBorder="1" applyAlignment="1" applyProtection="1">
      <alignment horizontal="left" wrapText="1"/>
      <protection hidden="1"/>
    </xf>
    <xf numFmtId="0" fontId="0" fillId="0" borderId="40" xfId="0" applyFont="1" applyFill="1" applyBorder="1" applyProtection="1">
      <protection hidden="1"/>
    </xf>
    <xf numFmtId="0" fontId="0" fillId="13" borderId="29" xfId="0" applyFont="1" applyFill="1" applyBorder="1" applyProtection="1">
      <protection hidden="1"/>
    </xf>
    <xf numFmtId="0" fontId="0" fillId="13" borderId="5" xfId="0" applyFont="1" applyFill="1" applyBorder="1" applyProtection="1">
      <protection hidden="1"/>
    </xf>
    <xf numFmtId="0" fontId="0" fillId="13" borderId="28" xfId="0" applyFont="1" applyFill="1" applyBorder="1" applyProtection="1">
      <protection hidden="1"/>
    </xf>
    <xf numFmtId="0" fontId="47" fillId="13" borderId="25" xfId="0" applyFont="1" applyFill="1" applyBorder="1" applyAlignment="1" applyProtection="1">
      <alignment horizontal="left" vertical="center"/>
      <protection hidden="1"/>
    </xf>
    <xf numFmtId="0" fontId="37" fillId="13" borderId="27" xfId="0" applyFont="1" applyFill="1" applyBorder="1" applyAlignment="1" applyProtection="1">
      <alignment horizontal="right"/>
      <protection hidden="1"/>
    </xf>
    <xf numFmtId="0" fontId="43" fillId="13" borderId="27" xfId="3" applyFont="1" applyFill="1" applyBorder="1" applyAlignment="1" applyProtection="1">
      <alignment horizontal="right" vertical="center" wrapText="1"/>
      <protection hidden="1"/>
    </xf>
    <xf numFmtId="0" fontId="47" fillId="13" borderId="25" xfId="0" applyFont="1" applyFill="1" applyBorder="1" applyProtection="1">
      <protection hidden="1"/>
    </xf>
    <xf numFmtId="0" fontId="37" fillId="13" borderId="0" xfId="0" applyFont="1" applyFill="1" applyBorder="1" applyAlignment="1" applyProtection="1">
      <alignment horizontal="center" vertical="center"/>
      <protection hidden="1"/>
    </xf>
    <xf numFmtId="0" fontId="47" fillId="13" borderId="23" xfId="0" applyFont="1" applyFill="1" applyBorder="1" applyProtection="1">
      <protection hidden="1"/>
    </xf>
    <xf numFmtId="0" fontId="47" fillId="13" borderId="22" xfId="0" applyFont="1" applyFill="1" applyBorder="1" applyProtection="1">
      <protection hidden="1"/>
    </xf>
    <xf numFmtId="0" fontId="0" fillId="0" borderId="27" xfId="0" applyBorder="1"/>
    <xf numFmtId="0" fontId="58" fillId="0" borderId="0" xfId="3" applyFont="1" applyFill="1" applyBorder="1" applyAlignment="1" applyProtection="1">
      <alignment horizontal="left" vertical="center" wrapText="1"/>
      <protection hidden="1"/>
    </xf>
    <xf numFmtId="0" fontId="40" fillId="0" borderId="0" xfId="3" applyFont="1" applyFill="1" applyBorder="1" applyAlignment="1" applyProtection="1">
      <alignment horizontal="left" vertical="center" wrapText="1"/>
      <protection hidden="1"/>
    </xf>
    <xf numFmtId="0" fontId="59" fillId="0" borderId="0" xfId="3" applyFont="1" applyFill="1" applyBorder="1" applyAlignment="1" applyProtection="1">
      <alignment horizontal="left" vertical="center" wrapText="1"/>
      <protection hidden="1"/>
    </xf>
    <xf numFmtId="0" fontId="4" fillId="5" borderId="51" xfId="0" applyFont="1" applyFill="1" applyBorder="1" applyAlignment="1">
      <alignment horizontal="center" vertical="center" wrapText="1"/>
    </xf>
    <xf numFmtId="0" fontId="0" fillId="0" borderId="52" xfId="0" applyBorder="1"/>
    <xf numFmtId="0" fontId="47" fillId="13" borderId="31" xfId="0" applyFont="1" applyFill="1" applyBorder="1" applyProtection="1">
      <protection hidden="1"/>
    </xf>
    <xf numFmtId="0" fontId="37" fillId="13" borderId="27" xfId="0" applyFont="1" applyFill="1" applyBorder="1" applyAlignment="1" applyProtection="1">
      <alignment horizontal="center" vertical="center"/>
      <protection hidden="1"/>
    </xf>
    <xf numFmtId="0" fontId="37" fillId="3" borderId="0" xfId="3" applyFont="1" applyFill="1" applyBorder="1" applyAlignment="1" applyProtection="1">
      <alignment wrapText="1"/>
      <protection hidden="1"/>
    </xf>
    <xf numFmtId="0" fontId="37" fillId="18" borderId="9" xfId="3" applyFont="1" applyFill="1" applyBorder="1" applyAlignment="1" applyProtection="1">
      <alignment horizontal="center" vertical="center" wrapText="1"/>
      <protection hidden="1"/>
    </xf>
    <xf numFmtId="0" fontId="47" fillId="12" borderId="7" xfId="0" applyNumberFormat="1" applyFont="1" applyFill="1" applyBorder="1" applyAlignment="1" applyProtection="1">
      <alignment horizontal="center" vertical="center"/>
      <protection locked="0"/>
    </xf>
    <xf numFmtId="1" fontId="47" fillId="12" borderId="34" xfId="0" applyNumberFormat="1" applyFont="1" applyFill="1" applyBorder="1" applyAlignment="1" applyProtection="1">
      <alignment horizontal="center" vertical="center"/>
      <protection locked="0" hidden="1"/>
    </xf>
    <xf numFmtId="0" fontId="28" fillId="3" borderId="0" xfId="3" applyFont="1" applyFill="1" applyBorder="1" applyAlignment="1" applyProtection="1">
      <alignment horizontal="left" vertical="center" wrapText="1"/>
      <protection hidden="1"/>
    </xf>
    <xf numFmtId="0" fontId="37" fillId="3" borderId="0" xfId="3" applyFont="1" applyFill="1" applyBorder="1" applyAlignment="1" applyProtection="1">
      <alignment vertical="center" wrapText="1"/>
      <protection hidden="1"/>
    </xf>
    <xf numFmtId="1" fontId="1" fillId="12" borderId="34" xfId="0" applyNumberFormat="1" applyFont="1" applyFill="1" applyBorder="1" applyAlignment="1" applyProtection="1">
      <alignment horizontal="center" vertical="center" wrapText="1"/>
      <protection locked="0"/>
    </xf>
    <xf numFmtId="1" fontId="1" fillId="12" borderId="34" xfId="3" applyNumberFormat="1" applyFont="1" applyFill="1" applyBorder="1" applyAlignment="1" applyProtection="1">
      <alignment horizontal="center" vertical="center" wrapText="1"/>
      <protection locked="0"/>
    </xf>
    <xf numFmtId="7" fontId="25" fillId="0" borderId="0" xfId="3" applyNumberFormat="1" applyFont="1" applyFill="1" applyBorder="1" applyAlignment="1" applyProtection="1">
      <alignment horizontal="center" vertical="center"/>
      <protection hidden="1"/>
    </xf>
    <xf numFmtId="0" fontId="0" fillId="0" borderId="0" xfId="0" applyAlignment="1"/>
    <xf numFmtId="0" fontId="66" fillId="0" borderId="0" xfId="0" applyFont="1"/>
    <xf numFmtId="0" fontId="4" fillId="0" borderId="22" xfId="0" applyFont="1" applyFill="1" applyBorder="1" applyAlignment="1">
      <alignment horizontal="center" vertical="center" wrapText="1"/>
    </xf>
    <xf numFmtId="0" fontId="0" fillId="0" borderId="0" xfId="0" applyAlignment="1">
      <alignment horizontal="center"/>
    </xf>
    <xf numFmtId="0" fontId="4" fillId="0" borderId="34" xfId="0" applyFont="1" applyBorder="1" applyAlignment="1">
      <alignment horizontal="center" vertical="center"/>
    </xf>
    <xf numFmtId="0" fontId="4" fillId="13" borderId="53" xfId="0" applyFont="1" applyFill="1" applyBorder="1" applyAlignment="1">
      <alignment wrapText="1"/>
    </xf>
    <xf numFmtId="0" fontId="71" fillId="0" borderId="0" xfId="0" applyFont="1"/>
    <xf numFmtId="0" fontId="26" fillId="9" borderId="0" xfId="0" applyFont="1" applyFill="1"/>
    <xf numFmtId="0" fontId="0" fillId="0" borderId="0" xfId="0" applyProtection="1">
      <protection locked="0"/>
    </xf>
    <xf numFmtId="0" fontId="0" fillId="0" borderId="0" xfId="0" applyBorder="1" applyProtection="1">
      <protection locked="0"/>
    </xf>
    <xf numFmtId="0" fontId="0" fillId="0" borderId="57" xfId="0" applyBorder="1" applyProtection="1">
      <protection locked="0"/>
    </xf>
    <xf numFmtId="0" fontId="0" fillId="0" borderId="0" xfId="0" applyFill="1" applyBorder="1" applyProtection="1">
      <protection locked="0"/>
    </xf>
    <xf numFmtId="0" fontId="4" fillId="0" borderId="0" xfId="0" applyFont="1" applyProtection="1">
      <protection locked="0"/>
    </xf>
    <xf numFmtId="0" fontId="9" fillId="23" borderId="0" xfId="0" applyFont="1" applyFill="1" applyProtection="1">
      <protection locked="0"/>
    </xf>
    <xf numFmtId="0" fontId="0" fillId="23" borderId="0" xfId="0" applyFill="1" applyProtection="1">
      <protection locked="0"/>
    </xf>
    <xf numFmtId="0" fontId="38" fillId="0" borderId="0" xfId="0" applyFont="1" applyAlignment="1">
      <alignment vertical="top" wrapText="1"/>
    </xf>
    <xf numFmtId="0" fontId="38" fillId="0" borderId="0" xfId="0" applyFont="1"/>
    <xf numFmtId="0" fontId="4" fillId="0" borderId="0" xfId="0" applyFont="1"/>
    <xf numFmtId="0" fontId="72" fillId="0" borderId="0" xfId="0" applyFont="1"/>
    <xf numFmtId="0" fontId="0" fillId="0" borderId="0" xfId="0" applyFont="1"/>
    <xf numFmtId="0" fontId="72" fillId="0" borderId="0" xfId="0" applyFont="1" applyAlignment="1">
      <alignment vertical="top"/>
    </xf>
    <xf numFmtId="0" fontId="72" fillId="0" borderId="0" xfId="0" applyFont="1" applyAlignment="1">
      <alignment horizontal="left" vertical="top"/>
    </xf>
    <xf numFmtId="0" fontId="72" fillId="0" borderId="0" xfId="0" applyFont="1" applyAlignment="1"/>
    <xf numFmtId="0" fontId="4" fillId="0" borderId="0" xfId="0" applyFont="1" applyAlignment="1">
      <alignment vertical="top" wrapText="1"/>
    </xf>
    <xf numFmtId="0" fontId="72" fillId="0" borderId="0" xfId="0" applyFont="1" applyAlignment="1">
      <alignment vertical="top" wrapText="1"/>
    </xf>
    <xf numFmtId="0" fontId="72" fillId="0" borderId="0" xfId="0" applyFont="1" applyAlignment="1">
      <alignment horizontal="left" wrapText="1"/>
    </xf>
    <xf numFmtId="0" fontId="4" fillId="0" borderId="0" xfId="0" applyFont="1" applyAlignment="1">
      <alignment horizontal="left" wrapText="1"/>
    </xf>
    <xf numFmtId="0" fontId="4" fillId="0" borderId="0" xfId="0" applyFont="1" applyAlignment="1">
      <alignment horizontal="justify" vertical="top" wrapText="1"/>
    </xf>
    <xf numFmtId="0" fontId="26" fillId="18" borderId="34" xfId="0" applyFont="1" applyFill="1" applyBorder="1" applyAlignment="1">
      <alignment horizontal="center" vertical="center"/>
    </xf>
    <xf numFmtId="0" fontId="4" fillId="0" borderId="7" xfId="0" applyFont="1" applyBorder="1" applyAlignment="1">
      <alignment horizontal="center" vertical="center"/>
    </xf>
    <xf numFmtId="0" fontId="0" fillId="0" borderId="58" xfId="0" applyFill="1" applyBorder="1" applyAlignment="1">
      <alignment horizontal="left" vertical="center"/>
    </xf>
    <xf numFmtId="0" fontId="0" fillId="0" borderId="50" xfId="0" applyFill="1" applyBorder="1" applyAlignment="1">
      <alignment horizontal="left" vertical="center"/>
    </xf>
    <xf numFmtId="0" fontId="0" fillId="0" borderId="59" xfId="0" applyFill="1" applyBorder="1" applyAlignment="1">
      <alignment horizontal="left" vertical="center"/>
    </xf>
    <xf numFmtId="0" fontId="4" fillId="0" borderId="9" xfId="0" applyFont="1" applyBorder="1" applyAlignment="1">
      <alignment horizontal="center" vertical="center"/>
    </xf>
    <xf numFmtId="0" fontId="4" fillId="21" borderId="63" xfId="0" applyFont="1" applyFill="1" applyBorder="1" applyAlignment="1">
      <alignment horizontal="center" vertical="center"/>
    </xf>
    <xf numFmtId="0" fontId="4" fillId="26" borderId="64" xfId="0" applyFont="1" applyFill="1" applyBorder="1" applyAlignment="1">
      <alignment horizontal="center" vertical="center"/>
    </xf>
    <xf numFmtId="0" fontId="4" fillId="25" borderId="64" xfId="0" applyFont="1" applyFill="1" applyBorder="1" applyAlignment="1">
      <alignment horizontal="center" vertical="center"/>
    </xf>
    <xf numFmtId="0" fontId="36" fillId="27" borderId="64" xfId="0" applyFont="1" applyFill="1" applyBorder="1" applyAlignment="1">
      <alignment horizontal="center" vertical="center"/>
    </xf>
    <xf numFmtId="0" fontId="4" fillId="28" borderId="65" xfId="0" applyFont="1" applyFill="1" applyBorder="1" applyAlignment="1">
      <alignment horizontal="center" vertical="center"/>
    </xf>
    <xf numFmtId="0" fontId="0" fillId="10" borderId="54" xfId="0" applyFill="1" applyBorder="1"/>
    <xf numFmtId="0" fontId="0" fillId="10" borderId="55" xfId="0" applyFill="1" applyBorder="1"/>
    <xf numFmtId="0" fontId="0" fillId="10" borderId="56" xfId="0" applyFill="1" applyBorder="1"/>
    <xf numFmtId="0" fontId="0" fillId="10" borderId="28" xfId="0" applyFill="1" applyBorder="1" applyAlignment="1">
      <alignment vertical="top" wrapText="1"/>
    </xf>
    <xf numFmtId="0" fontId="0" fillId="10" borderId="5" xfId="0" applyFill="1" applyBorder="1" applyAlignment="1">
      <alignment vertical="top" wrapText="1"/>
    </xf>
    <xf numFmtId="0" fontId="0" fillId="10" borderId="29" xfId="0" applyFill="1" applyBorder="1" applyAlignment="1">
      <alignment vertical="top" wrapText="1"/>
    </xf>
    <xf numFmtId="0" fontId="75" fillId="29" borderId="9" xfId="0" applyFont="1" applyFill="1" applyBorder="1" applyAlignment="1">
      <alignment horizontal="center" vertical="center"/>
    </xf>
    <xf numFmtId="0" fontId="75" fillId="29" borderId="9" xfId="0" applyFont="1" applyFill="1" applyBorder="1" applyAlignment="1">
      <alignment horizontal="center" vertical="center" wrapText="1"/>
    </xf>
    <xf numFmtId="0" fontId="63" fillId="0" borderId="0" xfId="0" applyFont="1" applyBorder="1"/>
    <xf numFmtId="0" fontId="37" fillId="18" borderId="34" xfId="0" applyFont="1" applyFill="1" applyBorder="1" applyAlignment="1">
      <alignment horizontal="center" vertical="center" wrapText="1"/>
    </xf>
    <xf numFmtId="0" fontId="0" fillId="13" borderId="53" xfId="0" applyFill="1" applyBorder="1"/>
    <xf numFmtId="1" fontId="0" fillId="0" borderId="0" xfId="0" applyNumberFormat="1"/>
    <xf numFmtId="44" fontId="0" fillId="10" borderId="60" xfId="1" applyFont="1" applyFill="1" applyBorder="1" applyProtection="1">
      <protection hidden="1"/>
    </xf>
    <xf numFmtId="44" fontId="0" fillId="10" borderId="61" xfId="1" applyFont="1" applyFill="1" applyBorder="1" applyProtection="1">
      <protection hidden="1"/>
    </xf>
    <xf numFmtId="44" fontId="0" fillId="10" borderId="62" xfId="1" applyFont="1" applyFill="1" applyBorder="1" applyProtection="1">
      <protection hidden="1"/>
    </xf>
    <xf numFmtId="164" fontId="4" fillId="12" borderId="34" xfId="0" applyNumberFormat="1" applyFont="1" applyFill="1" applyBorder="1" applyAlignment="1" applyProtection="1">
      <alignment horizontal="center" vertical="center"/>
      <protection locked="0"/>
    </xf>
    <xf numFmtId="0" fontId="2" fillId="13" borderId="34" xfId="0" applyFont="1" applyFill="1" applyBorder="1" applyAlignment="1" applyProtection="1">
      <alignment horizontal="center" vertical="center"/>
      <protection hidden="1"/>
    </xf>
    <xf numFmtId="164" fontId="4" fillId="13" borderId="34" xfId="0" applyNumberFormat="1" applyFont="1" applyFill="1" applyBorder="1" applyAlignment="1" applyProtection="1">
      <alignment horizontal="center" vertical="center" wrapText="1"/>
      <protection hidden="1"/>
    </xf>
    <xf numFmtId="0" fontId="4" fillId="12" borderId="34" xfId="0" applyNumberFormat="1" applyFont="1" applyFill="1" applyBorder="1" applyAlignment="1" applyProtection="1">
      <alignment horizontal="center" vertical="center"/>
      <protection locked="0"/>
    </xf>
    <xf numFmtId="0" fontId="4" fillId="16" borderId="34" xfId="0" applyFont="1" applyFill="1" applyBorder="1" applyAlignment="1" applyProtection="1">
      <alignment horizontal="center" vertical="center"/>
      <protection locked="0"/>
    </xf>
    <xf numFmtId="165" fontId="25" fillId="22" borderId="34" xfId="3" applyNumberFormat="1" applyFont="1" applyFill="1" applyBorder="1" applyAlignment="1" applyProtection="1">
      <alignment horizontal="center" vertical="center"/>
      <protection locked="0"/>
    </xf>
    <xf numFmtId="0" fontId="43" fillId="16" borderId="34" xfId="0" applyFont="1" applyFill="1" applyBorder="1" applyAlignment="1" applyProtection="1">
      <alignment horizontal="center" vertical="center"/>
      <protection locked="0"/>
    </xf>
    <xf numFmtId="0" fontId="43" fillId="21" borderId="34" xfId="0" applyFont="1" applyFill="1" applyBorder="1" applyAlignment="1" applyProtection="1">
      <alignment horizontal="center" vertical="center"/>
      <protection locked="0"/>
    </xf>
    <xf numFmtId="44" fontId="25" fillId="17" borderId="34" xfId="1" applyFont="1" applyFill="1" applyBorder="1" applyAlignment="1" applyProtection="1">
      <alignment vertical="center" wrapText="1"/>
      <protection locked="0"/>
    </xf>
    <xf numFmtId="0" fontId="36" fillId="19" borderId="34" xfId="3" applyFont="1" applyFill="1" applyBorder="1" applyAlignment="1" applyProtection="1">
      <alignment horizontal="center" vertical="center" wrapText="1"/>
      <protection locked="0"/>
    </xf>
    <xf numFmtId="0" fontId="47" fillId="3" borderId="0" xfId="0" applyNumberFormat="1" applyFont="1" applyFill="1" applyBorder="1" applyAlignment="1" applyProtection="1">
      <alignment vertical="center"/>
      <protection hidden="1"/>
    </xf>
    <xf numFmtId="1" fontId="47" fillId="3" borderId="0" xfId="0" applyNumberFormat="1" applyFont="1" applyFill="1" applyBorder="1" applyAlignment="1" applyProtection="1">
      <alignment vertical="center"/>
      <protection hidden="1"/>
    </xf>
    <xf numFmtId="165" fontId="25" fillId="12" borderId="34" xfId="3" applyNumberFormat="1" applyFont="1" applyFill="1" applyBorder="1" applyAlignment="1" applyProtection="1">
      <alignment horizontal="center" vertical="center"/>
      <protection locked="0"/>
    </xf>
    <xf numFmtId="0" fontId="36" fillId="19" borderId="38" xfId="3" applyFont="1" applyFill="1" applyBorder="1" applyAlignment="1" applyProtection="1">
      <alignment horizontal="center" vertical="center" wrapText="1"/>
      <protection locked="0"/>
    </xf>
    <xf numFmtId="44" fontId="25" fillId="17" borderId="38" xfId="1" applyFont="1" applyFill="1" applyBorder="1" applyAlignment="1" applyProtection="1">
      <alignment vertical="center" wrapText="1"/>
      <protection locked="0"/>
    </xf>
    <xf numFmtId="1" fontId="1" fillId="0" borderId="0" xfId="0" applyNumberFormat="1" applyFont="1" applyFill="1" applyBorder="1" applyAlignment="1" applyProtection="1">
      <alignment horizontal="center" vertical="center"/>
      <protection hidden="1"/>
    </xf>
    <xf numFmtId="0" fontId="0" fillId="0" borderId="0" xfId="0" applyFill="1" applyBorder="1" applyProtection="1">
      <protection hidden="1"/>
    </xf>
    <xf numFmtId="0" fontId="20" fillId="0" borderId="0" xfId="0" applyFont="1" applyFill="1" applyBorder="1" applyAlignment="1" applyProtection="1">
      <alignment vertical="top" wrapText="1"/>
      <protection hidden="1"/>
    </xf>
    <xf numFmtId="0" fontId="0" fillId="3" borderId="0" xfId="0" applyFill="1" applyBorder="1" applyProtection="1">
      <protection hidden="1"/>
    </xf>
    <xf numFmtId="0" fontId="0" fillId="3" borderId="0" xfId="0" applyFill="1" applyAlignment="1" applyProtection="1">
      <alignment horizontal="left" vertical="top" wrapText="1"/>
      <protection hidden="1"/>
    </xf>
    <xf numFmtId="0" fontId="0" fillId="0" borderId="0" xfId="0" applyFill="1" applyProtection="1">
      <protection hidden="1"/>
    </xf>
    <xf numFmtId="0" fontId="0" fillId="0" borderId="0" xfId="0" applyProtection="1">
      <protection hidden="1"/>
    </xf>
    <xf numFmtId="0" fontId="54" fillId="0" borderId="0" xfId="3" applyFont="1" applyFill="1" applyBorder="1" applyAlignment="1" applyProtection="1">
      <alignment horizontal="left" wrapText="1"/>
      <protection hidden="1"/>
    </xf>
    <xf numFmtId="0" fontId="59" fillId="0" borderId="0" xfId="3" applyFont="1" applyFill="1" applyBorder="1" applyAlignment="1" applyProtection="1">
      <alignment horizontal="left" vertical="center" wrapText="1"/>
      <protection hidden="1"/>
    </xf>
    <xf numFmtId="0" fontId="25" fillId="0" borderId="0" xfId="3" applyFont="1" applyFill="1" applyBorder="1" applyAlignment="1" applyProtection="1">
      <alignment horizontal="left" vertical="center" wrapText="1"/>
      <protection hidden="1"/>
    </xf>
    <xf numFmtId="0" fontId="37" fillId="3" borderId="0" xfId="3" applyFont="1" applyFill="1" applyBorder="1" applyAlignment="1" applyProtection="1">
      <alignment horizontal="center" wrapText="1"/>
      <protection hidden="1"/>
    </xf>
    <xf numFmtId="0" fontId="4" fillId="21" borderId="63" xfId="0" applyFont="1" applyFill="1" applyBorder="1" applyAlignment="1" applyProtection="1">
      <alignment horizontal="center" vertical="center"/>
      <protection locked="0"/>
    </xf>
    <xf numFmtId="0" fontId="4" fillId="21" borderId="64" xfId="0" applyFont="1" applyFill="1" applyBorder="1" applyAlignment="1" applyProtection="1">
      <alignment horizontal="center" vertical="center"/>
      <protection locked="0"/>
    </xf>
    <xf numFmtId="0" fontId="36" fillId="21" borderId="64" xfId="0" applyFont="1" applyFill="1" applyBorder="1" applyAlignment="1" applyProtection="1">
      <alignment horizontal="center" vertical="center"/>
      <protection locked="0"/>
    </xf>
    <xf numFmtId="0" fontId="4" fillId="21" borderId="65" xfId="0" applyFont="1" applyFill="1" applyBorder="1" applyAlignment="1" applyProtection="1">
      <alignment horizontal="center" vertical="center"/>
      <protection locked="0"/>
    </xf>
    <xf numFmtId="44" fontId="0" fillId="24" borderId="60" xfId="1" applyFont="1" applyFill="1" applyBorder="1" applyProtection="1">
      <protection locked="0"/>
    </xf>
    <xf numFmtId="44" fontId="0" fillId="24" borderId="61" xfId="1" applyFont="1" applyFill="1" applyBorder="1" applyProtection="1">
      <protection locked="0"/>
    </xf>
    <xf numFmtId="44" fontId="0" fillId="24" borderId="62" xfId="1" applyFont="1" applyFill="1" applyBorder="1" applyProtection="1">
      <protection locked="0"/>
    </xf>
    <xf numFmtId="0" fontId="0" fillId="0" borderId="0" xfId="0" applyBorder="1" applyProtection="1">
      <protection hidden="1"/>
    </xf>
    <xf numFmtId="0" fontId="63" fillId="0" borderId="0" xfId="0" applyFont="1" applyBorder="1" applyProtection="1">
      <protection hidden="1"/>
    </xf>
    <xf numFmtId="0" fontId="0" fillId="3" borderId="0" xfId="0" applyFill="1" applyProtection="1">
      <protection hidden="1"/>
    </xf>
    <xf numFmtId="0" fontId="4" fillId="0" borderId="0" xfId="0" applyFont="1" applyFill="1" applyBorder="1" applyAlignment="1" applyProtection="1">
      <alignment horizontal="center" vertical="center" wrapText="1"/>
      <protection hidden="1"/>
    </xf>
    <xf numFmtId="0" fontId="4" fillId="5" borderId="51" xfId="0" applyFont="1" applyFill="1" applyBorder="1" applyAlignment="1" applyProtection="1">
      <alignment horizontal="center" vertical="center" wrapText="1"/>
      <protection hidden="1"/>
    </xf>
    <xf numFmtId="0" fontId="0" fillId="0" borderId="27" xfId="0" applyBorder="1" applyProtection="1">
      <protection hidden="1"/>
    </xf>
    <xf numFmtId="0" fontId="0" fillId="0" borderId="52" xfId="0" applyBorder="1" applyProtection="1">
      <protection hidden="1"/>
    </xf>
    <xf numFmtId="0" fontId="0" fillId="0" borderId="25" xfId="0" applyBorder="1" applyProtection="1">
      <protection hidden="1"/>
    </xf>
    <xf numFmtId="0" fontId="0" fillId="0" borderId="40" xfId="0" applyBorder="1" applyProtection="1">
      <protection hidden="1"/>
    </xf>
    <xf numFmtId="0" fontId="0" fillId="0" borderId="40" xfId="0" applyFill="1" applyBorder="1" applyProtection="1">
      <protection hidden="1"/>
    </xf>
    <xf numFmtId="0" fontId="20" fillId="3" borderId="0" xfId="0" applyFont="1" applyFill="1" applyBorder="1" applyAlignment="1" applyProtection="1">
      <alignment vertical="top" wrapText="1"/>
      <protection hidden="1"/>
    </xf>
    <xf numFmtId="0" fontId="28" fillId="3" borderId="0" xfId="0" applyFont="1" applyFill="1" applyBorder="1" applyAlignment="1" applyProtection="1">
      <alignment vertical="top" wrapText="1"/>
      <protection hidden="1"/>
    </xf>
    <xf numFmtId="0" fontId="0" fillId="0" borderId="0" xfId="0" applyAlignment="1" applyProtection="1">
      <alignment horizontal="left" vertical="top" wrapText="1"/>
      <protection hidden="1"/>
    </xf>
    <xf numFmtId="0" fontId="47" fillId="0" borderId="0" xfId="0" applyFont="1" applyAlignment="1" applyProtection="1">
      <alignment horizontal="left"/>
      <protection hidden="1"/>
    </xf>
    <xf numFmtId="0" fontId="0" fillId="0" borderId="0" xfId="0" applyAlignment="1" applyProtection="1">
      <protection hidden="1"/>
    </xf>
    <xf numFmtId="0" fontId="0" fillId="3" borderId="40" xfId="0" applyFill="1" applyBorder="1" applyProtection="1">
      <protection hidden="1"/>
    </xf>
    <xf numFmtId="0" fontId="66" fillId="0" borderId="0" xfId="0" applyFont="1" applyProtection="1">
      <protection hidden="1"/>
    </xf>
    <xf numFmtId="0" fontId="4" fillId="0" borderId="22" xfId="0" applyFont="1" applyFill="1" applyBorder="1" applyAlignment="1" applyProtection="1">
      <alignment horizontal="center" vertical="center" wrapText="1"/>
      <protection hidden="1"/>
    </xf>
    <xf numFmtId="0" fontId="4" fillId="3" borderId="0" xfId="0" applyFont="1" applyFill="1" applyBorder="1" applyAlignment="1" applyProtection="1">
      <alignment vertical="center"/>
      <protection hidden="1"/>
    </xf>
    <xf numFmtId="0" fontId="0" fillId="0" borderId="0" xfId="0" applyAlignment="1" applyProtection="1">
      <alignment horizontal="center" vertical="center"/>
      <protection hidden="1"/>
    </xf>
    <xf numFmtId="1" fontId="47" fillId="12" borderId="34" xfId="0" applyNumberFormat="1" applyFont="1" applyFill="1" applyBorder="1" applyAlignment="1" applyProtection="1">
      <alignment horizontal="center" vertical="center"/>
      <protection locked="0"/>
    </xf>
    <xf numFmtId="0" fontId="4" fillId="0" borderId="0" xfId="0" applyNumberFormat="1" applyFont="1" applyFill="1" applyBorder="1" applyAlignment="1" applyProtection="1">
      <alignment horizontal="center" vertical="center"/>
      <protection locked="0"/>
    </xf>
    <xf numFmtId="0" fontId="22" fillId="5" borderId="12" xfId="0" applyFont="1" applyFill="1" applyBorder="1" applyAlignment="1">
      <alignment horizontal="center" vertical="center" wrapText="1"/>
    </xf>
    <xf numFmtId="0" fontId="22" fillId="5" borderId="13"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15" fillId="4" borderId="15" xfId="0" applyFont="1" applyFill="1" applyBorder="1" applyAlignment="1" applyProtection="1">
      <alignment horizontal="left" vertical="center" wrapText="1"/>
      <protection hidden="1"/>
    </xf>
    <xf numFmtId="0" fontId="15" fillId="4" borderId="16" xfId="0" applyFont="1" applyFill="1" applyBorder="1" applyAlignment="1" applyProtection="1">
      <alignment horizontal="left" vertical="center" wrapText="1"/>
      <protection hidden="1"/>
    </xf>
    <xf numFmtId="0" fontId="15" fillId="4" borderId="17" xfId="0" applyFont="1" applyFill="1" applyBorder="1" applyAlignment="1" applyProtection="1">
      <alignment horizontal="left" vertical="center" wrapText="1"/>
      <protection hidden="1"/>
    </xf>
    <xf numFmtId="0" fontId="8" fillId="6" borderId="7" xfId="0" applyFont="1" applyFill="1" applyBorder="1" applyAlignment="1" applyProtection="1">
      <alignment horizontal="center" vertical="center" wrapText="1"/>
      <protection hidden="1"/>
    </xf>
    <xf numFmtId="0" fontId="8" fillId="6" borderId="8" xfId="0" applyFont="1" applyFill="1" applyBorder="1" applyAlignment="1" applyProtection="1">
      <alignment horizontal="center" vertical="center" wrapText="1"/>
      <protection hidden="1"/>
    </xf>
    <xf numFmtId="0" fontId="8" fillId="6" borderId="9" xfId="0" applyFont="1" applyFill="1" applyBorder="1" applyAlignment="1" applyProtection="1">
      <alignment horizontal="center" vertical="center" wrapText="1"/>
      <protection hidden="1"/>
    </xf>
    <xf numFmtId="0" fontId="18" fillId="6" borderId="31" xfId="0" applyFont="1" applyFill="1" applyBorder="1" applyAlignment="1" applyProtection="1">
      <alignment horizontal="left" vertical="top" wrapText="1"/>
      <protection hidden="1"/>
    </xf>
    <xf numFmtId="0" fontId="18" fillId="6" borderId="22" xfId="0" applyFont="1" applyFill="1" applyBorder="1" applyAlignment="1" applyProtection="1">
      <alignment horizontal="left" vertical="top" wrapText="1"/>
      <protection hidden="1"/>
    </xf>
    <xf numFmtId="0" fontId="18" fillId="6" borderId="23" xfId="0" applyFont="1" applyFill="1" applyBorder="1" applyAlignment="1" applyProtection="1">
      <alignment horizontal="left" vertical="top" wrapText="1"/>
      <protection hidden="1"/>
    </xf>
    <xf numFmtId="0" fontId="18" fillId="6" borderId="27" xfId="0" applyFont="1" applyFill="1" applyBorder="1" applyAlignment="1" applyProtection="1">
      <alignment horizontal="left" vertical="top" wrapText="1"/>
      <protection hidden="1"/>
    </xf>
    <xf numFmtId="0" fontId="18" fillId="6" borderId="0" xfId="0" applyFont="1" applyFill="1" applyBorder="1" applyAlignment="1" applyProtection="1">
      <alignment horizontal="left" vertical="top" wrapText="1"/>
      <protection hidden="1"/>
    </xf>
    <xf numFmtId="0" fontId="18" fillId="6" borderId="25" xfId="0" applyFont="1" applyFill="1" applyBorder="1" applyAlignment="1" applyProtection="1">
      <alignment horizontal="left" vertical="top" wrapText="1"/>
      <protection hidden="1"/>
    </xf>
    <xf numFmtId="0" fontId="74" fillId="0" borderId="7" xfId="0" applyFont="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5" fillId="5" borderId="1" xfId="0" applyFont="1" applyFill="1" applyBorder="1" applyAlignment="1" applyProtection="1">
      <alignment horizontal="left" vertical="center" wrapText="1"/>
      <protection hidden="1"/>
    </xf>
    <xf numFmtId="0" fontId="15" fillId="5" borderId="2" xfId="0" applyFont="1" applyFill="1" applyBorder="1" applyAlignment="1" applyProtection="1">
      <alignment horizontal="left" vertical="center" wrapText="1"/>
      <protection hidden="1"/>
    </xf>
    <xf numFmtId="0" fontId="15" fillId="5" borderId="3" xfId="0" applyFont="1" applyFill="1" applyBorder="1" applyAlignment="1" applyProtection="1">
      <alignment horizontal="left" vertical="center" wrapText="1"/>
      <protection hidden="1"/>
    </xf>
    <xf numFmtId="0" fontId="6" fillId="2" borderId="1"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7" fillId="2" borderId="4" xfId="0" applyFont="1" applyFill="1" applyBorder="1" applyAlignment="1" applyProtection="1">
      <alignment horizontal="center" vertical="center" wrapText="1"/>
      <protection hidden="1"/>
    </xf>
    <xf numFmtId="0" fontId="7" fillId="2" borderId="5" xfId="0" applyFont="1" applyFill="1" applyBorder="1" applyAlignment="1" applyProtection="1">
      <alignment horizontal="center" vertical="center" wrapText="1"/>
      <protection hidden="1"/>
    </xf>
    <xf numFmtId="0" fontId="7" fillId="2" borderId="6" xfId="0" applyFont="1" applyFill="1" applyBorder="1" applyAlignment="1" applyProtection="1">
      <alignment horizontal="center" vertical="center" wrapText="1"/>
      <protection hidden="1"/>
    </xf>
    <xf numFmtId="0" fontId="8" fillId="3" borderId="7"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9" fillId="4" borderId="10" xfId="0" applyFont="1" applyFill="1" applyBorder="1" applyAlignment="1" applyProtection="1">
      <alignment horizontal="left" vertical="top" wrapText="1"/>
      <protection hidden="1"/>
    </xf>
    <xf numFmtId="0" fontId="9" fillId="4" borderId="0" xfId="0" applyFont="1" applyFill="1" applyBorder="1" applyAlignment="1" applyProtection="1">
      <alignment horizontal="left" vertical="top" wrapText="1"/>
      <protection hidden="1"/>
    </xf>
    <xf numFmtId="0" fontId="9" fillId="4" borderId="11" xfId="0" applyFont="1" applyFill="1" applyBorder="1" applyAlignment="1" applyProtection="1">
      <alignment horizontal="left" vertical="top" wrapText="1"/>
      <protection hidden="1"/>
    </xf>
    <xf numFmtId="0" fontId="8" fillId="0" borderId="12" xfId="0" applyFont="1" applyFill="1" applyBorder="1" applyAlignment="1" applyProtection="1">
      <alignment horizontal="center" vertical="center" wrapText="1"/>
      <protection hidden="1"/>
    </xf>
    <xf numFmtId="0" fontId="8" fillId="0" borderId="13" xfId="0" applyFont="1" applyFill="1" applyBorder="1" applyAlignment="1" applyProtection="1">
      <alignment horizontal="center" vertical="center" wrapText="1"/>
      <protection hidden="1"/>
    </xf>
    <xf numFmtId="0" fontId="8" fillId="0" borderId="14" xfId="0" applyFont="1" applyFill="1" applyBorder="1" applyAlignment="1" applyProtection="1">
      <alignment horizontal="center" vertical="center" wrapText="1"/>
      <protection hidden="1"/>
    </xf>
    <xf numFmtId="0" fontId="55" fillId="0" borderId="0" xfId="0" applyFont="1" applyAlignment="1">
      <alignment horizontal="center"/>
    </xf>
    <xf numFmtId="0" fontId="4" fillId="0" borderId="0" xfId="0" applyFont="1" applyBorder="1" applyAlignment="1">
      <alignment horizontal="left"/>
    </xf>
    <xf numFmtId="0" fontId="26" fillId="18" borderId="7" xfId="0" applyFont="1" applyFill="1" applyBorder="1" applyAlignment="1">
      <alignment horizontal="center" vertical="center"/>
    </xf>
    <xf numFmtId="0" fontId="26" fillId="18" borderId="8" xfId="0" applyFont="1" applyFill="1" applyBorder="1" applyAlignment="1">
      <alignment horizontal="center" vertical="center"/>
    </xf>
    <xf numFmtId="0" fontId="26" fillId="18" borderId="9" xfId="0" applyFont="1" applyFill="1" applyBorder="1" applyAlignment="1">
      <alignment horizontal="center" vertical="center"/>
    </xf>
    <xf numFmtId="164" fontId="4" fillId="3" borderId="28" xfId="0" applyNumberFormat="1" applyFont="1" applyFill="1" applyBorder="1" applyAlignment="1">
      <alignment horizontal="left" vertical="center"/>
    </xf>
    <xf numFmtId="164" fontId="4" fillId="3" borderId="5" xfId="0" applyNumberFormat="1" applyFont="1" applyFill="1" applyBorder="1" applyAlignment="1">
      <alignment horizontal="left" vertical="center"/>
    </xf>
    <xf numFmtId="164" fontId="4" fillId="3" borderId="29" xfId="0" applyNumberFormat="1" applyFont="1" applyFill="1" applyBorder="1" applyAlignment="1">
      <alignment horizontal="left" vertical="center"/>
    </xf>
    <xf numFmtId="164" fontId="4" fillId="3" borderId="28" xfId="0" applyNumberFormat="1" applyFont="1" applyFill="1" applyBorder="1" applyAlignment="1">
      <alignment horizontal="left" vertical="center" wrapText="1"/>
    </xf>
    <xf numFmtId="164" fontId="4" fillId="3" borderId="5" xfId="0" applyNumberFormat="1" applyFont="1" applyFill="1" applyBorder="1" applyAlignment="1">
      <alignment horizontal="left" vertical="center" wrapText="1"/>
    </xf>
    <xf numFmtId="164" fontId="4" fillId="3" borderId="29" xfId="0" applyNumberFormat="1" applyFont="1" applyFill="1" applyBorder="1" applyAlignment="1">
      <alignment horizontal="left" vertical="center" wrapText="1"/>
    </xf>
    <xf numFmtId="0" fontId="4" fillId="8" borderId="7" xfId="0" applyFont="1" applyFill="1" applyBorder="1" applyAlignment="1">
      <alignment horizontal="left" vertical="center" wrapText="1"/>
    </xf>
    <xf numFmtId="0" fontId="4" fillId="8" borderId="8" xfId="0" applyFont="1" applyFill="1" applyBorder="1" applyAlignment="1">
      <alignment horizontal="left" vertical="center" wrapText="1"/>
    </xf>
    <xf numFmtId="0" fontId="4" fillId="8" borderId="9" xfId="0" applyFont="1" applyFill="1" applyBorder="1" applyAlignment="1">
      <alignment horizontal="left" vertical="center" wrapText="1"/>
    </xf>
    <xf numFmtId="0" fontId="4" fillId="16" borderId="7" xfId="0" applyFont="1" applyFill="1" applyBorder="1" applyAlignment="1" applyProtection="1">
      <alignment horizontal="center" vertical="center"/>
      <protection locked="0"/>
    </xf>
    <xf numFmtId="0" fontId="4" fillId="16" borderId="9" xfId="0" applyFont="1" applyFill="1" applyBorder="1" applyAlignment="1" applyProtection="1">
      <alignment horizontal="center" vertical="center"/>
      <protection locked="0"/>
    </xf>
    <xf numFmtId="0" fontId="4" fillId="8" borderId="35" xfId="0" applyFont="1" applyFill="1" applyBorder="1" applyAlignment="1">
      <alignment horizontal="center" vertical="center" textRotation="90" wrapText="1" readingOrder="2"/>
    </xf>
    <xf numFmtId="0" fontId="4" fillId="8" borderId="37" xfId="0" applyFont="1" applyFill="1" applyBorder="1" applyAlignment="1">
      <alignment horizontal="center" vertical="center" textRotation="90" wrapText="1" readingOrder="2"/>
    </xf>
    <xf numFmtId="0" fontId="4" fillId="8" borderId="38" xfId="0" applyFont="1" applyFill="1" applyBorder="1" applyAlignment="1">
      <alignment horizontal="center" vertical="center" textRotation="90" wrapText="1" readingOrder="2"/>
    </xf>
    <xf numFmtId="0" fontId="26" fillId="5" borderId="21" xfId="0" applyFont="1" applyFill="1" applyBorder="1" applyAlignment="1">
      <alignment horizontal="center" vertical="center" wrapText="1"/>
    </xf>
    <xf numFmtId="0" fontId="26" fillId="5" borderId="41" xfId="0" applyFont="1" applyFill="1" applyBorder="1" applyAlignment="1">
      <alignment horizontal="center" vertical="center" wrapText="1"/>
    </xf>
    <xf numFmtId="0" fontId="0" fillId="10" borderId="31" xfId="0" applyFill="1" applyBorder="1" applyAlignment="1">
      <alignment horizontal="left" vertical="top" wrapText="1"/>
    </xf>
    <xf numFmtId="0" fontId="0" fillId="10" borderId="22" xfId="0" applyFill="1" applyBorder="1" applyAlignment="1">
      <alignment horizontal="left" vertical="top" wrapText="1"/>
    </xf>
    <xf numFmtId="0" fontId="0" fillId="10" borderId="23" xfId="0" applyFill="1" applyBorder="1" applyAlignment="1">
      <alignment horizontal="left" vertical="top" wrapText="1"/>
    </xf>
    <xf numFmtId="0" fontId="0" fillId="10" borderId="27" xfId="0" applyFill="1" applyBorder="1" applyAlignment="1">
      <alignment horizontal="left" vertical="top" wrapText="1"/>
    </xf>
    <xf numFmtId="0" fontId="0" fillId="10" borderId="0" xfId="0" applyFill="1" applyBorder="1" applyAlignment="1">
      <alignment horizontal="left" vertical="top" wrapText="1"/>
    </xf>
    <xf numFmtId="0" fontId="0" fillId="10" borderId="25" xfId="0" applyFill="1" applyBorder="1" applyAlignment="1">
      <alignment horizontal="left" vertical="top" wrapText="1"/>
    </xf>
    <xf numFmtId="0" fontId="0" fillId="10" borderId="28" xfId="0" applyFill="1" applyBorder="1" applyAlignment="1">
      <alignment horizontal="left" vertical="top" wrapText="1"/>
    </xf>
    <xf numFmtId="0" fontId="0" fillId="10" borderId="5" xfId="0" applyFill="1" applyBorder="1" applyAlignment="1">
      <alignment horizontal="left" vertical="top" wrapText="1"/>
    </xf>
    <xf numFmtId="0" fontId="0" fillId="10" borderId="29" xfId="0" applyFill="1" applyBorder="1" applyAlignment="1">
      <alignment horizontal="left" vertical="top" wrapText="1"/>
    </xf>
    <xf numFmtId="164" fontId="4" fillId="3" borderId="7" xfId="0" applyNumberFormat="1" applyFont="1" applyFill="1" applyBorder="1" applyAlignment="1">
      <alignment horizontal="left" vertical="center"/>
    </xf>
    <xf numFmtId="164" fontId="4" fillId="3" borderId="8" xfId="0" applyNumberFormat="1" applyFont="1" applyFill="1" applyBorder="1" applyAlignment="1">
      <alignment horizontal="left" vertical="center"/>
    </xf>
    <xf numFmtId="164" fontId="4" fillId="3" borderId="9" xfId="0" applyNumberFormat="1" applyFont="1" applyFill="1" applyBorder="1" applyAlignment="1">
      <alignment horizontal="left" vertical="center"/>
    </xf>
    <xf numFmtId="164" fontId="4" fillId="3" borderId="7" xfId="0" applyNumberFormat="1" applyFont="1" applyFill="1" applyBorder="1" applyAlignment="1">
      <alignment horizontal="left" vertical="center" wrapText="1"/>
    </xf>
    <xf numFmtId="164" fontId="4" fillId="3" borderId="8" xfId="0" applyNumberFormat="1" applyFont="1" applyFill="1" applyBorder="1" applyAlignment="1">
      <alignment horizontal="left" vertical="center" wrapText="1"/>
    </xf>
    <xf numFmtId="164" fontId="4" fillId="3" borderId="9" xfId="0" applyNumberFormat="1" applyFont="1" applyFill="1" applyBorder="1" applyAlignment="1">
      <alignment horizontal="left" vertical="center" wrapText="1"/>
    </xf>
    <xf numFmtId="164" fontId="4" fillId="3" borderId="31" xfId="0" applyNumberFormat="1" applyFont="1" applyFill="1" applyBorder="1" applyAlignment="1">
      <alignment horizontal="left" vertical="center" wrapText="1"/>
    </xf>
    <xf numFmtId="164" fontId="4" fillId="3" borderId="22" xfId="0" applyNumberFormat="1" applyFont="1" applyFill="1" applyBorder="1" applyAlignment="1">
      <alignment horizontal="left" vertical="center" wrapText="1"/>
    </xf>
    <xf numFmtId="164" fontId="4" fillId="3" borderId="23" xfId="0" applyNumberFormat="1" applyFont="1" applyFill="1" applyBorder="1" applyAlignment="1">
      <alignment horizontal="left" vertical="center" wrapText="1"/>
    </xf>
    <xf numFmtId="0" fontId="4" fillId="16" borderId="35" xfId="0" applyFont="1" applyFill="1" applyBorder="1" applyAlignment="1" applyProtection="1">
      <alignment horizontal="center" vertical="center"/>
      <protection locked="0"/>
    </xf>
    <xf numFmtId="0" fontId="4" fillId="16" borderId="38" xfId="0" applyFont="1" applyFill="1" applyBorder="1" applyAlignment="1" applyProtection="1">
      <alignment horizontal="center" vertical="center"/>
      <protection locked="0"/>
    </xf>
    <xf numFmtId="0" fontId="4" fillId="0" borderId="18" xfId="0" applyFont="1" applyBorder="1" applyAlignment="1" applyProtection="1">
      <alignment horizontal="left" vertical="center"/>
      <protection hidden="1"/>
    </xf>
    <xf numFmtId="0" fontId="4" fillId="0" borderId="19" xfId="0" applyFont="1" applyBorder="1" applyAlignment="1" applyProtection="1">
      <alignment horizontal="left" vertical="center"/>
      <protection hidden="1"/>
    </xf>
    <xf numFmtId="0" fontId="4" fillId="0" borderId="20" xfId="0" applyFont="1" applyBorder="1" applyAlignment="1" applyProtection="1">
      <alignment horizontal="left" vertical="center"/>
      <protection hidden="1"/>
    </xf>
    <xf numFmtId="0" fontId="0" fillId="0" borderId="0" xfId="0" applyBorder="1" applyAlignment="1">
      <alignment horizontal="left" vertical="top" wrapText="1"/>
    </xf>
    <xf numFmtId="0" fontId="26" fillId="5" borderId="24" xfId="0" applyFont="1" applyFill="1" applyBorder="1" applyAlignment="1">
      <alignment horizontal="center" vertical="center" wrapText="1"/>
    </xf>
    <xf numFmtId="0" fontId="26" fillId="5" borderId="26" xfId="0" applyFont="1" applyFill="1" applyBorder="1" applyAlignment="1">
      <alignment horizontal="center" vertical="center" wrapText="1"/>
    </xf>
    <xf numFmtId="0" fontId="28" fillId="7" borderId="22" xfId="3" applyFont="1" applyFill="1" applyBorder="1" applyAlignment="1" applyProtection="1">
      <alignment horizontal="left" vertical="top" wrapText="1"/>
      <protection hidden="1"/>
    </xf>
    <xf numFmtId="0" fontId="28" fillId="7" borderId="23" xfId="3" applyFont="1" applyFill="1" applyBorder="1" applyAlignment="1" applyProtection="1">
      <alignment horizontal="left" vertical="top" wrapText="1"/>
      <protection hidden="1"/>
    </xf>
    <xf numFmtId="0" fontId="28" fillId="7" borderId="0" xfId="3" applyFont="1" applyFill="1" applyBorder="1" applyAlignment="1" applyProtection="1">
      <alignment horizontal="left" vertical="top" wrapText="1"/>
      <protection hidden="1"/>
    </xf>
    <xf numFmtId="0" fontId="28" fillId="7" borderId="25" xfId="3" applyFont="1" applyFill="1" applyBorder="1" applyAlignment="1" applyProtection="1">
      <alignment horizontal="left" vertical="top" wrapText="1"/>
      <protection hidden="1"/>
    </xf>
    <xf numFmtId="0" fontId="28" fillId="7" borderId="27" xfId="3" applyFont="1" applyFill="1" applyBorder="1" applyAlignment="1" applyProtection="1">
      <alignment horizontal="left" vertical="top" wrapText="1"/>
      <protection hidden="1"/>
    </xf>
    <xf numFmtId="0" fontId="28" fillId="7" borderId="28" xfId="3" applyFont="1" applyFill="1" applyBorder="1" applyAlignment="1" applyProtection="1">
      <alignment horizontal="left" vertical="top" wrapText="1"/>
      <protection hidden="1"/>
    </xf>
    <xf numFmtId="0" fontId="28" fillId="7" borderId="5" xfId="3" applyFont="1" applyFill="1" applyBorder="1" applyAlignment="1" applyProtection="1">
      <alignment horizontal="left" vertical="top" wrapText="1"/>
      <protection hidden="1"/>
    </xf>
    <xf numFmtId="0" fontId="28" fillId="7" borderId="29" xfId="3" applyFont="1" applyFill="1" applyBorder="1" applyAlignment="1" applyProtection="1">
      <alignment horizontal="left" vertical="top" wrapText="1"/>
      <protection hidden="1"/>
    </xf>
    <xf numFmtId="0" fontId="4" fillId="8" borderId="7" xfId="0" applyFont="1" applyFill="1" applyBorder="1" applyAlignment="1">
      <alignment horizontal="center" vertical="center"/>
    </xf>
    <xf numFmtId="0" fontId="4" fillId="8" borderId="9" xfId="0" applyFont="1" applyFill="1" applyBorder="1" applyAlignment="1">
      <alignment horizontal="center" vertical="center"/>
    </xf>
    <xf numFmtId="0" fontId="4" fillId="9" borderId="7" xfId="0" applyFont="1" applyFill="1" applyBorder="1" applyAlignment="1">
      <alignment horizontal="center" vertical="center" wrapText="1"/>
    </xf>
    <xf numFmtId="0" fontId="4" fillId="9" borderId="9" xfId="0" applyFont="1" applyFill="1" applyBorder="1" applyAlignment="1">
      <alignment horizontal="center" vertical="center" wrapText="1"/>
    </xf>
    <xf numFmtId="0" fontId="4" fillId="8" borderId="32" xfId="0" applyFont="1" applyFill="1" applyBorder="1" applyAlignment="1">
      <alignment horizontal="center" vertical="center" wrapText="1"/>
    </xf>
    <xf numFmtId="0" fontId="4" fillId="8" borderId="33" xfId="0" applyFont="1" applyFill="1" applyBorder="1" applyAlignment="1">
      <alignment horizontal="center" vertical="center"/>
    </xf>
    <xf numFmtId="0" fontId="28" fillId="10" borderId="7" xfId="3" applyFont="1" applyFill="1" applyBorder="1" applyAlignment="1" applyProtection="1">
      <alignment horizontal="left" vertical="center" wrapText="1"/>
      <protection hidden="1"/>
    </xf>
    <xf numFmtId="0" fontId="28" fillId="10" borderId="8" xfId="3" applyFont="1" applyFill="1" applyBorder="1" applyAlignment="1" applyProtection="1">
      <alignment horizontal="left" vertical="center" wrapText="1"/>
      <protection hidden="1"/>
    </xf>
    <xf numFmtId="0" fontId="0" fillId="3" borderId="0" xfId="0" applyFill="1" applyBorder="1" applyAlignment="1">
      <alignment horizontal="center" wrapText="1"/>
    </xf>
    <xf numFmtId="0" fontId="25" fillId="0" borderId="7" xfId="3" applyFont="1" applyFill="1" applyBorder="1" applyAlignment="1" applyProtection="1">
      <alignment horizontal="left" vertical="center" wrapText="1"/>
      <protection hidden="1"/>
    </xf>
    <xf numFmtId="0" fontId="25" fillId="0" borderId="8" xfId="3" applyFont="1" applyFill="1" applyBorder="1" applyAlignment="1" applyProtection="1">
      <alignment horizontal="left" vertical="center" wrapText="1"/>
      <protection hidden="1"/>
    </xf>
    <xf numFmtId="0" fontId="25" fillId="0" borderId="9" xfId="3" applyFont="1" applyFill="1" applyBorder="1" applyAlignment="1" applyProtection="1">
      <alignment horizontal="left" vertical="center" wrapText="1"/>
      <protection hidden="1"/>
    </xf>
    <xf numFmtId="0" fontId="25" fillId="3" borderId="7" xfId="3" applyFont="1" applyFill="1" applyBorder="1" applyAlignment="1" applyProtection="1">
      <alignment horizontal="left" vertical="center" wrapText="1"/>
      <protection hidden="1"/>
    </xf>
    <xf numFmtId="0" fontId="25" fillId="3" borderId="8" xfId="3" applyFont="1" applyFill="1" applyBorder="1" applyAlignment="1" applyProtection="1">
      <alignment horizontal="left" vertical="center" wrapText="1"/>
      <protection hidden="1"/>
    </xf>
    <xf numFmtId="0" fontId="25" fillId="3" borderId="9" xfId="3" applyFont="1" applyFill="1" applyBorder="1" applyAlignment="1" applyProtection="1">
      <alignment horizontal="left" vertical="center" wrapText="1"/>
      <protection hidden="1"/>
    </xf>
    <xf numFmtId="0" fontId="5" fillId="0" borderId="8" xfId="3" applyFont="1" applyFill="1" applyBorder="1" applyAlignment="1" applyProtection="1">
      <alignment horizontal="left" vertical="center" wrapText="1"/>
      <protection hidden="1"/>
    </xf>
    <xf numFmtId="0" fontId="5" fillId="0" borderId="9" xfId="3" applyFont="1" applyFill="1" applyBorder="1" applyAlignment="1" applyProtection="1">
      <alignment horizontal="left" vertical="center" wrapText="1"/>
      <protection hidden="1"/>
    </xf>
    <xf numFmtId="0" fontId="37" fillId="9" borderId="22" xfId="3" applyFont="1" applyFill="1" applyBorder="1" applyAlignment="1" applyProtection="1">
      <alignment horizontal="center" vertical="center" wrapText="1"/>
      <protection hidden="1"/>
    </xf>
    <xf numFmtId="0" fontId="37" fillId="9" borderId="46" xfId="3" applyFont="1" applyFill="1" applyBorder="1" applyAlignment="1" applyProtection="1">
      <alignment horizontal="center" vertical="center" wrapText="1"/>
      <protection hidden="1"/>
    </xf>
    <xf numFmtId="0" fontId="37" fillId="9" borderId="0" xfId="3" applyFont="1" applyFill="1" applyBorder="1" applyAlignment="1" applyProtection="1">
      <alignment horizontal="center" vertical="center" wrapText="1"/>
      <protection hidden="1"/>
    </xf>
    <xf numFmtId="0" fontId="37" fillId="9" borderId="45" xfId="3" applyFont="1" applyFill="1" applyBorder="1" applyAlignment="1" applyProtection="1">
      <alignment horizontal="center" vertical="center" wrapText="1"/>
      <protection hidden="1"/>
    </xf>
    <xf numFmtId="0" fontId="48" fillId="3" borderId="0" xfId="0" applyFont="1" applyFill="1" applyAlignment="1">
      <alignment horizontal="left" vertical="center" wrapText="1"/>
    </xf>
    <xf numFmtId="0" fontId="28" fillId="3" borderId="7" xfId="3" applyFont="1" applyFill="1" applyBorder="1" applyAlignment="1" applyProtection="1">
      <alignment horizontal="left" vertical="center" wrapText="1"/>
      <protection hidden="1"/>
    </xf>
    <xf numFmtId="0" fontId="28" fillId="3" borderId="8" xfId="3" applyFont="1" applyFill="1" applyBorder="1" applyAlignment="1" applyProtection="1">
      <alignment horizontal="left" vertical="center" wrapText="1"/>
      <protection hidden="1"/>
    </xf>
    <xf numFmtId="0" fontId="28" fillId="3" borderId="9" xfId="3" applyFont="1" applyFill="1" applyBorder="1" applyAlignment="1" applyProtection="1">
      <alignment horizontal="left" vertical="center" wrapText="1"/>
      <protection hidden="1"/>
    </xf>
    <xf numFmtId="0" fontId="40" fillId="20" borderId="31" xfId="3" applyFont="1" applyFill="1" applyBorder="1" applyAlignment="1" applyProtection="1">
      <alignment horizontal="left" vertical="center" wrapText="1"/>
      <protection hidden="1"/>
    </xf>
    <xf numFmtId="0" fontId="40" fillId="20" borderId="22" xfId="3" applyFont="1" applyFill="1" applyBorder="1" applyAlignment="1" applyProtection="1">
      <alignment horizontal="left" vertical="center" wrapText="1"/>
      <protection hidden="1"/>
    </xf>
    <xf numFmtId="0" fontId="40" fillId="20" borderId="23" xfId="3" applyFont="1" applyFill="1" applyBorder="1" applyAlignment="1" applyProtection="1">
      <alignment horizontal="left" vertical="center" wrapText="1"/>
      <protection hidden="1"/>
    </xf>
    <xf numFmtId="0" fontId="40" fillId="20" borderId="28" xfId="3" applyFont="1" applyFill="1" applyBorder="1" applyAlignment="1" applyProtection="1">
      <alignment horizontal="left" vertical="center" wrapText="1"/>
      <protection hidden="1"/>
    </xf>
    <xf numFmtId="0" fontId="40" fillId="20" borderId="5" xfId="3" applyFont="1" applyFill="1" applyBorder="1" applyAlignment="1" applyProtection="1">
      <alignment horizontal="left" vertical="center" wrapText="1"/>
      <protection hidden="1"/>
    </xf>
    <xf numFmtId="0" fontId="40" fillId="20" borderId="29" xfId="3" applyFont="1" applyFill="1" applyBorder="1" applyAlignment="1" applyProtection="1">
      <alignment horizontal="left" vertical="center" wrapText="1"/>
      <protection hidden="1"/>
    </xf>
    <xf numFmtId="0" fontId="51" fillId="3" borderId="0" xfId="2" applyFont="1" applyFill="1" applyAlignment="1" applyProtection="1">
      <alignment horizontal="left" vertical="center" wrapText="1"/>
    </xf>
    <xf numFmtId="0" fontId="25" fillId="0" borderId="28" xfId="3" applyFont="1" applyFill="1" applyBorder="1" applyAlignment="1" applyProtection="1">
      <alignment horizontal="left" vertical="center" wrapText="1"/>
      <protection hidden="1"/>
    </xf>
    <xf numFmtId="0" fontId="25" fillId="0" borderId="5" xfId="3" applyFont="1" applyFill="1" applyBorder="1" applyAlignment="1" applyProtection="1">
      <alignment horizontal="left" vertical="center" wrapText="1"/>
      <protection hidden="1"/>
    </xf>
    <xf numFmtId="0" fontId="25" fillId="0" borderId="29" xfId="3" applyFont="1" applyFill="1" applyBorder="1" applyAlignment="1" applyProtection="1">
      <alignment horizontal="left" vertical="center" wrapText="1"/>
      <protection hidden="1"/>
    </xf>
    <xf numFmtId="0" fontId="20" fillId="0" borderId="0" xfId="0" applyFont="1" applyFill="1" applyBorder="1" applyAlignment="1">
      <alignment horizontal="left" vertical="top" wrapText="1"/>
    </xf>
    <xf numFmtId="0" fontId="0" fillId="0" borderId="0" xfId="0" applyAlignment="1">
      <alignment horizontal="left" vertical="top" wrapText="1"/>
    </xf>
    <xf numFmtId="0" fontId="26" fillId="0" borderId="0" xfId="0" applyFont="1" applyFill="1" applyBorder="1" applyAlignment="1">
      <alignment horizontal="left" vertical="top" wrapText="1"/>
    </xf>
    <xf numFmtId="0" fontId="37" fillId="9" borderId="7" xfId="3" applyFont="1" applyFill="1" applyBorder="1" applyAlignment="1" applyProtection="1">
      <alignment horizontal="center" vertical="center" wrapText="1"/>
      <protection hidden="1"/>
    </xf>
    <xf numFmtId="0" fontId="37" fillId="9" borderId="9" xfId="3" applyFont="1" applyFill="1" applyBorder="1" applyAlignment="1" applyProtection="1">
      <alignment horizontal="center" vertical="center" wrapText="1"/>
      <protection hidden="1"/>
    </xf>
    <xf numFmtId="1" fontId="47" fillId="17" borderId="7" xfId="0" applyNumberFormat="1" applyFont="1" applyFill="1" applyBorder="1" applyAlignment="1" applyProtection="1">
      <alignment horizontal="center" vertical="center"/>
      <protection locked="0" hidden="1"/>
    </xf>
    <xf numFmtId="1" fontId="47" fillId="17" borderId="8" xfId="0" applyNumberFormat="1" applyFont="1" applyFill="1" applyBorder="1" applyAlignment="1" applyProtection="1">
      <alignment horizontal="center" vertical="center"/>
      <protection locked="0" hidden="1"/>
    </xf>
    <xf numFmtId="0" fontId="4" fillId="5" borderId="42" xfId="0" applyFont="1" applyFill="1" applyBorder="1" applyAlignment="1">
      <alignment horizontal="center" vertical="center" wrapText="1"/>
    </xf>
    <xf numFmtId="0" fontId="4" fillId="5" borderId="41" xfId="0" applyFont="1" applyFill="1" applyBorder="1" applyAlignment="1">
      <alignment horizontal="center" vertical="center"/>
    </xf>
    <xf numFmtId="0" fontId="37" fillId="18" borderId="31" xfId="3" applyFont="1" applyFill="1" applyBorder="1" applyAlignment="1" applyProtection="1">
      <alignment horizontal="center" vertical="center" wrapText="1"/>
      <protection hidden="1"/>
    </xf>
    <xf numFmtId="0" fontId="37" fillId="18" borderId="22" xfId="3" applyFont="1" applyFill="1" applyBorder="1" applyAlignment="1" applyProtection="1">
      <alignment horizontal="center" vertical="center" wrapText="1"/>
      <protection hidden="1"/>
    </xf>
    <xf numFmtId="0" fontId="37" fillId="18" borderId="23" xfId="3" applyFont="1" applyFill="1" applyBorder="1" applyAlignment="1" applyProtection="1">
      <alignment horizontal="center" vertical="center" wrapText="1"/>
      <protection hidden="1"/>
    </xf>
    <xf numFmtId="0" fontId="37" fillId="18" borderId="27" xfId="3" applyFont="1" applyFill="1" applyBorder="1" applyAlignment="1" applyProtection="1">
      <alignment horizontal="center" vertical="center" wrapText="1"/>
      <protection hidden="1"/>
    </xf>
    <xf numFmtId="0" fontId="37" fillId="18" borderId="0" xfId="3" applyFont="1" applyFill="1" applyBorder="1" applyAlignment="1" applyProtection="1">
      <alignment horizontal="center" vertical="center" wrapText="1"/>
      <protection hidden="1"/>
    </xf>
    <xf numFmtId="0" fontId="37" fillId="18" borderId="25" xfId="3" applyFont="1" applyFill="1" applyBorder="1" applyAlignment="1" applyProtection="1">
      <alignment horizontal="center" vertical="center" wrapText="1"/>
      <protection hidden="1"/>
    </xf>
    <xf numFmtId="0" fontId="37" fillId="18" borderId="28" xfId="3" applyFont="1" applyFill="1" applyBorder="1" applyAlignment="1" applyProtection="1">
      <alignment horizontal="center" vertical="center" wrapText="1"/>
      <protection hidden="1"/>
    </xf>
    <xf numFmtId="0" fontId="37" fillId="18" borderId="5" xfId="3" applyFont="1" applyFill="1" applyBorder="1" applyAlignment="1" applyProtection="1">
      <alignment horizontal="center" vertical="center" wrapText="1"/>
      <protection hidden="1"/>
    </xf>
    <xf numFmtId="0" fontId="37" fillId="18" borderId="29" xfId="3" applyFont="1" applyFill="1" applyBorder="1" applyAlignment="1" applyProtection="1">
      <alignment horizontal="center" vertical="center" wrapText="1"/>
      <protection hidden="1"/>
    </xf>
    <xf numFmtId="0" fontId="4" fillId="5" borderId="21" xfId="0" applyFont="1" applyFill="1" applyBorder="1" applyAlignment="1">
      <alignment horizontal="center" vertical="center" wrapText="1"/>
    </xf>
    <xf numFmtId="0" fontId="4" fillId="5" borderId="26" xfId="0" applyFont="1" applyFill="1" applyBorder="1" applyAlignment="1">
      <alignment horizontal="center" vertical="center"/>
    </xf>
    <xf numFmtId="0" fontId="36" fillId="18" borderId="7" xfId="3" applyFont="1" applyFill="1" applyBorder="1" applyAlignment="1" applyProtection="1">
      <alignment horizontal="left" vertical="center" wrapText="1"/>
      <protection hidden="1"/>
    </xf>
    <xf numFmtId="0" fontId="36" fillId="18" borderId="8" xfId="3" applyFont="1" applyFill="1" applyBorder="1" applyAlignment="1" applyProtection="1">
      <alignment horizontal="left" vertical="center" wrapText="1"/>
      <protection hidden="1"/>
    </xf>
    <xf numFmtId="0" fontId="36" fillId="18" borderId="9" xfId="3" applyFont="1" applyFill="1" applyBorder="1" applyAlignment="1" applyProtection="1">
      <alignment horizontal="left" vertical="center" wrapText="1"/>
      <protection hidden="1"/>
    </xf>
    <xf numFmtId="0" fontId="40" fillId="20" borderId="44" xfId="3" applyFont="1" applyFill="1" applyBorder="1" applyAlignment="1" applyProtection="1">
      <alignment horizontal="left" vertical="center" wrapText="1"/>
      <protection hidden="1"/>
    </xf>
    <xf numFmtId="0" fontId="40" fillId="20" borderId="43" xfId="3" applyFont="1" applyFill="1" applyBorder="1" applyAlignment="1" applyProtection="1">
      <alignment horizontal="left" vertical="center" wrapText="1"/>
      <protection hidden="1"/>
    </xf>
    <xf numFmtId="0" fontId="36" fillId="5" borderId="42" xfId="0" applyFont="1" applyFill="1" applyBorder="1" applyAlignment="1">
      <alignment horizontal="center" vertical="center" wrapText="1"/>
    </xf>
    <xf numFmtId="0" fontId="36" fillId="5" borderId="41" xfId="0" applyFont="1" applyFill="1" applyBorder="1" applyAlignment="1">
      <alignment horizontal="center" vertical="center" wrapText="1"/>
    </xf>
    <xf numFmtId="0" fontId="0" fillId="18" borderId="7" xfId="0" applyFill="1" applyBorder="1" applyAlignment="1">
      <alignment horizontal="left" vertical="center" wrapText="1"/>
    </xf>
    <xf numFmtId="0" fontId="0" fillId="18" borderId="8" xfId="0" applyFill="1" applyBorder="1" applyAlignment="1">
      <alignment horizontal="left" vertical="center" wrapText="1"/>
    </xf>
    <xf numFmtId="0" fontId="0" fillId="18" borderId="9" xfId="0" applyFill="1" applyBorder="1" applyAlignment="1">
      <alignment horizontal="left" vertical="center" wrapText="1"/>
    </xf>
    <xf numFmtId="0" fontId="0" fillId="0" borderId="0" xfId="0" applyAlignment="1">
      <alignment horizontal="center" vertical="top" wrapText="1"/>
    </xf>
    <xf numFmtId="0" fontId="25" fillId="18" borderId="7" xfId="3" applyFont="1" applyFill="1" applyBorder="1" applyAlignment="1" applyProtection="1">
      <alignment horizontal="left" vertical="center" wrapText="1"/>
      <protection hidden="1"/>
    </xf>
    <xf numFmtId="0" fontId="25" fillId="18" borderId="8" xfId="3" applyFont="1" applyFill="1" applyBorder="1" applyAlignment="1" applyProtection="1">
      <alignment horizontal="left" vertical="center" wrapText="1"/>
      <protection hidden="1"/>
    </xf>
    <xf numFmtId="0" fontId="25" fillId="18" borderId="9" xfId="3" applyFont="1" applyFill="1" applyBorder="1" applyAlignment="1" applyProtection="1">
      <alignment horizontal="left" vertical="center" wrapText="1"/>
      <protection hidden="1"/>
    </xf>
    <xf numFmtId="0" fontId="0" fillId="0" borderId="0" xfId="0" applyAlignment="1">
      <alignment horizontal="left" wrapText="1"/>
    </xf>
    <xf numFmtId="0" fontId="39" fillId="3" borderId="0" xfId="3" applyFont="1" applyFill="1" applyBorder="1" applyAlignment="1" applyProtection="1">
      <alignment horizontal="center" vertical="center" wrapText="1"/>
      <protection hidden="1"/>
    </xf>
    <xf numFmtId="0" fontId="25" fillId="0" borderId="27" xfId="3" applyFont="1" applyFill="1" applyBorder="1" applyAlignment="1" applyProtection="1">
      <alignment horizontal="left" vertical="center" wrapText="1"/>
      <protection hidden="1"/>
    </xf>
    <xf numFmtId="0" fontId="25" fillId="0" borderId="0" xfId="3" applyFont="1" applyFill="1" applyBorder="1" applyAlignment="1" applyProtection="1">
      <alignment horizontal="left" vertical="center" wrapText="1"/>
      <protection hidden="1"/>
    </xf>
    <xf numFmtId="0" fontId="25" fillId="0" borderId="25" xfId="3" applyFont="1" applyFill="1" applyBorder="1" applyAlignment="1" applyProtection="1">
      <alignment horizontal="left" vertical="center" wrapText="1"/>
      <protection hidden="1"/>
    </xf>
    <xf numFmtId="0" fontId="0" fillId="17" borderId="31" xfId="0" applyFill="1" applyBorder="1" applyAlignment="1" applyProtection="1">
      <alignment horizontal="left" vertical="top"/>
      <protection locked="0"/>
    </xf>
    <xf numFmtId="0" fontId="0" fillId="17" borderId="22" xfId="0" applyFill="1" applyBorder="1" applyAlignment="1" applyProtection="1">
      <alignment horizontal="left" vertical="top"/>
      <protection locked="0"/>
    </xf>
    <xf numFmtId="0" fontId="0" fillId="17" borderId="23" xfId="0" applyFill="1" applyBorder="1" applyAlignment="1" applyProtection="1">
      <alignment horizontal="left" vertical="top"/>
      <protection locked="0"/>
    </xf>
    <xf numFmtId="0" fontId="0" fillId="17" borderId="27" xfId="0" applyFill="1" applyBorder="1" applyAlignment="1" applyProtection="1">
      <alignment horizontal="left" vertical="top"/>
      <protection locked="0"/>
    </xf>
    <xf numFmtId="0" fontId="0" fillId="17" borderId="0" xfId="0" applyFill="1" applyBorder="1" applyAlignment="1" applyProtection="1">
      <alignment horizontal="left" vertical="top"/>
      <protection locked="0"/>
    </xf>
    <xf numFmtId="0" fontId="0" fillId="17" borderId="25" xfId="0" applyFill="1" applyBorder="1" applyAlignment="1" applyProtection="1">
      <alignment horizontal="left" vertical="top"/>
      <protection locked="0"/>
    </xf>
    <xf numFmtId="0" fontId="0" fillId="17" borderId="28" xfId="0" applyFill="1" applyBorder="1" applyAlignment="1" applyProtection="1">
      <alignment horizontal="left" vertical="top"/>
      <protection locked="0"/>
    </xf>
    <xf numFmtId="0" fontId="0" fillId="17" borderId="5" xfId="0" applyFill="1" applyBorder="1" applyAlignment="1" applyProtection="1">
      <alignment horizontal="left" vertical="top"/>
      <protection locked="0"/>
    </xf>
    <xf numFmtId="0" fontId="0" fillId="17" borderId="29" xfId="0" applyFill="1" applyBorder="1" applyAlignment="1" applyProtection="1">
      <alignment horizontal="left" vertical="top"/>
      <protection locked="0"/>
    </xf>
    <xf numFmtId="0" fontId="43" fillId="21" borderId="31" xfId="0" applyFont="1" applyFill="1" applyBorder="1" applyAlignment="1" applyProtection="1">
      <alignment horizontal="center" vertical="center"/>
      <protection locked="0"/>
    </xf>
    <xf numFmtId="0" fontId="43" fillId="21" borderId="23" xfId="0" applyFont="1" applyFill="1" applyBorder="1" applyAlignment="1" applyProtection="1">
      <alignment horizontal="center" vertical="center"/>
      <protection locked="0"/>
    </xf>
    <xf numFmtId="0" fontId="43" fillId="21" borderId="7" xfId="0" applyFont="1" applyFill="1" applyBorder="1" applyAlignment="1" applyProtection="1">
      <alignment horizontal="center" vertical="center"/>
      <protection locked="0"/>
    </xf>
    <xf numFmtId="0" fontId="43" fillId="21" borderId="9" xfId="0" applyFont="1" applyFill="1" applyBorder="1" applyAlignment="1" applyProtection="1">
      <alignment horizontal="center" vertical="center"/>
      <protection locked="0"/>
    </xf>
    <xf numFmtId="0" fontId="43" fillId="21" borderId="28" xfId="0" applyFont="1" applyFill="1" applyBorder="1" applyAlignment="1" applyProtection="1">
      <alignment horizontal="center" vertical="center"/>
      <protection locked="0"/>
    </xf>
    <xf numFmtId="0" fontId="43" fillId="21" borderId="29" xfId="0" applyFont="1" applyFill="1" applyBorder="1" applyAlignment="1" applyProtection="1">
      <alignment horizontal="center" vertical="center"/>
      <protection locked="0"/>
    </xf>
    <xf numFmtId="0" fontId="54" fillId="0" borderId="0" xfId="3" applyFont="1" applyFill="1" applyBorder="1" applyAlignment="1" applyProtection="1">
      <alignment horizontal="left" wrapText="1"/>
      <protection hidden="1"/>
    </xf>
    <xf numFmtId="0" fontId="36" fillId="18" borderId="49" xfId="3" applyFont="1" applyFill="1" applyBorder="1" applyAlignment="1" applyProtection="1">
      <alignment horizontal="left" vertical="center" wrapText="1"/>
      <protection hidden="1"/>
    </xf>
    <xf numFmtId="0" fontId="36" fillId="18" borderId="48" xfId="3" applyFont="1" applyFill="1" applyBorder="1" applyAlignment="1" applyProtection="1">
      <alignment horizontal="left" vertical="center" wrapText="1"/>
      <protection hidden="1"/>
    </xf>
    <xf numFmtId="0" fontId="36" fillId="18" borderId="47" xfId="3" applyFont="1" applyFill="1" applyBorder="1" applyAlignment="1" applyProtection="1">
      <alignment horizontal="left" vertical="center" wrapText="1"/>
      <protection hidden="1"/>
    </xf>
    <xf numFmtId="0" fontId="20" fillId="10" borderId="31" xfId="0" applyFont="1" applyFill="1" applyBorder="1" applyAlignment="1" applyProtection="1">
      <alignment horizontal="left" vertical="center"/>
      <protection hidden="1"/>
    </xf>
    <xf numFmtId="0" fontId="20" fillId="10" borderId="22" xfId="0" applyFont="1" applyFill="1" applyBorder="1" applyAlignment="1" applyProtection="1">
      <alignment horizontal="left" vertical="center"/>
      <protection hidden="1"/>
    </xf>
    <xf numFmtId="0" fontId="20" fillId="10" borderId="7" xfId="0" applyFont="1" applyFill="1" applyBorder="1" applyAlignment="1" applyProtection="1">
      <alignment horizontal="left" vertical="center"/>
      <protection hidden="1"/>
    </xf>
    <xf numFmtId="0" fontId="20" fillId="10" borderId="8" xfId="0" applyFont="1" applyFill="1" applyBorder="1" applyAlignment="1" applyProtection="1">
      <alignment horizontal="left" vertical="center"/>
      <protection hidden="1"/>
    </xf>
    <xf numFmtId="0" fontId="28" fillId="7" borderId="31" xfId="3" applyFont="1" applyFill="1" applyBorder="1" applyAlignment="1" applyProtection="1">
      <alignment horizontal="left" vertical="top" wrapText="1"/>
      <protection hidden="1"/>
    </xf>
    <xf numFmtId="0" fontId="59" fillId="7" borderId="22" xfId="3" applyFont="1" applyFill="1" applyBorder="1" applyAlignment="1" applyProtection="1">
      <alignment horizontal="left" vertical="top" wrapText="1"/>
      <protection hidden="1"/>
    </xf>
    <xf numFmtId="0" fontId="59" fillId="7" borderId="23" xfId="3" applyFont="1" applyFill="1" applyBorder="1" applyAlignment="1" applyProtection="1">
      <alignment horizontal="left" vertical="top" wrapText="1"/>
      <protection hidden="1"/>
    </xf>
    <xf numFmtId="0" fontId="59" fillId="7" borderId="0" xfId="3" applyFont="1" applyFill="1" applyBorder="1" applyAlignment="1" applyProtection="1">
      <alignment horizontal="left" vertical="top" wrapText="1"/>
      <protection hidden="1"/>
    </xf>
    <xf numFmtId="0" fontId="59" fillId="7" borderId="25" xfId="3" applyFont="1" applyFill="1" applyBorder="1" applyAlignment="1" applyProtection="1">
      <alignment horizontal="left" vertical="top" wrapText="1"/>
      <protection hidden="1"/>
    </xf>
    <xf numFmtId="0" fontId="59" fillId="7" borderId="27" xfId="3" applyFont="1" applyFill="1" applyBorder="1" applyAlignment="1" applyProtection="1">
      <alignment horizontal="left" vertical="top" wrapText="1"/>
      <protection hidden="1"/>
    </xf>
    <xf numFmtId="0" fontId="59" fillId="7" borderId="28" xfId="3" applyFont="1" applyFill="1" applyBorder="1" applyAlignment="1" applyProtection="1">
      <alignment horizontal="left" vertical="top" wrapText="1"/>
      <protection hidden="1"/>
    </xf>
    <xf numFmtId="0" fontId="59" fillId="7" borderId="5" xfId="3" applyFont="1" applyFill="1" applyBorder="1" applyAlignment="1" applyProtection="1">
      <alignment horizontal="left" vertical="top" wrapText="1"/>
      <protection hidden="1"/>
    </xf>
    <xf numFmtId="0" fontId="59" fillId="7" borderId="29" xfId="3" applyFont="1" applyFill="1" applyBorder="1" applyAlignment="1" applyProtection="1">
      <alignment horizontal="left" vertical="top" wrapText="1"/>
      <protection hidden="1"/>
    </xf>
    <xf numFmtId="0" fontId="53" fillId="3" borderId="27" xfId="3" applyFont="1" applyFill="1" applyBorder="1" applyAlignment="1" applyProtection="1">
      <alignment horizontal="center" vertical="center" wrapText="1"/>
      <protection hidden="1"/>
    </xf>
    <xf numFmtId="0" fontId="53" fillId="3" borderId="0" xfId="3" applyFont="1" applyFill="1" applyBorder="1" applyAlignment="1" applyProtection="1">
      <alignment horizontal="center" vertical="center" wrapText="1"/>
      <protection hidden="1"/>
    </xf>
    <xf numFmtId="0" fontId="59" fillId="0" borderId="0" xfId="3" applyFont="1" applyFill="1" applyBorder="1" applyAlignment="1" applyProtection="1">
      <alignment horizontal="left" vertical="center" wrapText="1"/>
      <protection hidden="1"/>
    </xf>
    <xf numFmtId="0" fontId="4" fillId="5" borderId="24"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8" fillId="0" borderId="0" xfId="0" applyFont="1" applyAlignment="1">
      <alignment horizontal="left" vertical="center" wrapText="1"/>
    </xf>
    <xf numFmtId="1" fontId="25" fillId="17" borderId="7" xfId="3" applyNumberFormat="1" applyFont="1" applyFill="1" applyBorder="1" applyAlignment="1" applyProtection="1">
      <alignment horizontal="center" vertical="center"/>
      <protection locked="0"/>
    </xf>
    <xf numFmtId="1" fontId="25" fillId="17" borderId="9" xfId="3" applyNumberFormat="1" applyFont="1" applyFill="1" applyBorder="1" applyAlignment="1" applyProtection="1">
      <alignment horizontal="center" vertical="center"/>
      <protection locked="0"/>
    </xf>
    <xf numFmtId="0" fontId="40" fillId="20" borderId="66" xfId="3" applyFont="1" applyFill="1" applyBorder="1" applyAlignment="1" applyProtection="1">
      <alignment horizontal="left" vertical="center" wrapText="1"/>
      <protection hidden="1"/>
    </xf>
    <xf numFmtId="0" fontId="40" fillId="20" borderId="8" xfId="3" applyFont="1" applyFill="1" applyBorder="1" applyAlignment="1" applyProtection="1">
      <alignment horizontal="left" vertical="center" wrapText="1"/>
      <protection hidden="1"/>
    </xf>
    <xf numFmtId="0" fontId="40" fillId="20" borderId="9" xfId="3" applyFont="1" applyFill="1" applyBorder="1" applyAlignment="1" applyProtection="1">
      <alignment horizontal="left" vertical="center" wrapText="1"/>
      <protection hidden="1"/>
    </xf>
    <xf numFmtId="0" fontId="43" fillId="18" borderId="31" xfId="3" applyFont="1" applyFill="1" applyBorder="1" applyAlignment="1" applyProtection="1">
      <alignment horizontal="center" wrapText="1"/>
      <protection hidden="1"/>
    </xf>
    <xf numFmtId="0" fontId="43" fillId="18" borderId="22" xfId="3" applyFont="1" applyFill="1" applyBorder="1" applyAlignment="1" applyProtection="1">
      <alignment horizontal="center" wrapText="1"/>
      <protection hidden="1"/>
    </xf>
    <xf numFmtId="0" fontId="43" fillId="18" borderId="27" xfId="3" applyFont="1" applyFill="1" applyBorder="1" applyAlignment="1" applyProtection="1">
      <alignment horizontal="center" wrapText="1"/>
      <protection hidden="1"/>
    </xf>
    <xf numFmtId="0" fontId="43" fillId="18" borderId="0" xfId="3" applyFont="1" applyFill="1" applyBorder="1" applyAlignment="1" applyProtection="1">
      <alignment horizontal="center" wrapText="1"/>
      <protection hidden="1"/>
    </xf>
    <xf numFmtId="0" fontId="37" fillId="9" borderId="31" xfId="3" applyFont="1" applyFill="1" applyBorder="1" applyAlignment="1" applyProtection="1">
      <alignment horizontal="center" wrapText="1"/>
      <protection hidden="1"/>
    </xf>
    <xf numFmtId="0" fontId="37" fillId="9" borderId="23" xfId="3" applyFont="1" applyFill="1" applyBorder="1" applyAlignment="1" applyProtection="1">
      <alignment horizontal="center" wrapText="1"/>
      <protection hidden="1"/>
    </xf>
    <xf numFmtId="0" fontId="37" fillId="9" borderId="27" xfId="3" applyFont="1" applyFill="1" applyBorder="1" applyAlignment="1" applyProtection="1">
      <alignment horizontal="center" wrapText="1"/>
      <protection hidden="1"/>
    </xf>
    <xf numFmtId="0" fontId="37" fillId="9" borderId="25" xfId="3" applyFont="1" applyFill="1" applyBorder="1" applyAlignment="1" applyProtection="1">
      <alignment horizontal="center" wrapText="1"/>
      <protection hidden="1"/>
    </xf>
    <xf numFmtId="0" fontId="37" fillId="9" borderId="28" xfId="3" applyFont="1" applyFill="1" applyBorder="1" applyAlignment="1" applyProtection="1">
      <alignment horizontal="center" wrapText="1"/>
      <protection hidden="1"/>
    </xf>
    <xf numFmtId="0" fontId="37" fillId="9" borderId="29" xfId="3" applyFont="1" applyFill="1" applyBorder="1" applyAlignment="1" applyProtection="1">
      <alignment horizontal="center" wrapText="1"/>
      <protection hidden="1"/>
    </xf>
    <xf numFmtId="0" fontId="55" fillId="0" borderId="0" xfId="0" applyFont="1" applyFill="1" applyBorder="1" applyAlignment="1" applyProtection="1">
      <alignment horizontal="left" vertical="center" wrapText="1"/>
      <protection hidden="1"/>
    </xf>
    <xf numFmtId="0" fontId="0" fillId="17" borderId="7" xfId="0" applyFont="1" applyFill="1" applyBorder="1" applyAlignment="1" applyProtection="1">
      <alignment horizontal="center" vertical="center" wrapText="1"/>
      <protection locked="0"/>
    </xf>
    <xf numFmtId="0" fontId="0" fillId="17" borderId="9" xfId="0" applyFont="1" applyFill="1" applyBorder="1" applyAlignment="1" applyProtection="1">
      <alignment horizontal="center" vertical="center" wrapText="1"/>
      <protection locked="0"/>
    </xf>
    <xf numFmtId="0" fontId="20" fillId="10" borderId="7" xfId="0" applyFont="1" applyFill="1" applyBorder="1" applyAlignment="1" applyProtection="1">
      <alignment horizontal="left" vertical="center" wrapText="1"/>
      <protection hidden="1"/>
    </xf>
    <xf numFmtId="0" fontId="20" fillId="10" borderId="8" xfId="0" applyFont="1" applyFill="1" applyBorder="1" applyAlignment="1" applyProtection="1">
      <alignment horizontal="left" vertical="center" wrapText="1"/>
      <protection hidden="1"/>
    </xf>
    <xf numFmtId="0" fontId="20" fillId="10" borderId="9" xfId="0" applyFont="1" applyFill="1" applyBorder="1" applyAlignment="1" applyProtection="1">
      <alignment horizontal="left" vertical="center" wrapText="1"/>
      <protection hidden="1"/>
    </xf>
    <xf numFmtId="1" fontId="4" fillId="17" borderId="7" xfId="3" applyNumberFormat="1" applyFont="1" applyFill="1" applyBorder="1" applyAlignment="1" applyProtection="1">
      <alignment horizontal="center" vertical="center" wrapText="1"/>
      <protection locked="0"/>
    </xf>
    <xf numFmtId="1" fontId="4" fillId="17" borderId="9" xfId="3" applyNumberFormat="1" applyFont="1" applyFill="1" applyBorder="1" applyAlignment="1" applyProtection="1">
      <alignment horizontal="center" vertical="center" wrapText="1"/>
      <protection locked="0"/>
    </xf>
    <xf numFmtId="0" fontId="27" fillId="0" borderId="0" xfId="0" applyFont="1" applyFill="1" applyBorder="1" applyAlignment="1" applyProtection="1">
      <alignment horizontal="left" vertical="top" wrapText="1"/>
      <protection hidden="1"/>
    </xf>
    <xf numFmtId="0" fontId="28" fillId="10" borderId="9" xfId="3" applyFont="1" applyFill="1" applyBorder="1" applyAlignment="1" applyProtection="1">
      <alignment horizontal="left" vertical="center" wrapText="1"/>
      <protection hidden="1"/>
    </xf>
    <xf numFmtId="0" fontId="25" fillId="0" borderId="7" xfId="3" applyFont="1" applyFill="1" applyBorder="1" applyAlignment="1" applyProtection="1">
      <alignment vertical="center" wrapText="1"/>
      <protection hidden="1"/>
    </xf>
    <xf numFmtId="0" fontId="25" fillId="0" borderId="8" xfId="3" applyFont="1" applyFill="1" applyBorder="1" applyAlignment="1" applyProtection="1">
      <alignment vertical="center" wrapText="1"/>
      <protection hidden="1"/>
    </xf>
    <xf numFmtId="0" fontId="25" fillId="0" borderId="9" xfId="3" applyFont="1" applyFill="1" applyBorder="1" applyAlignment="1" applyProtection="1">
      <alignment vertical="center" wrapText="1"/>
      <protection hidden="1"/>
    </xf>
    <xf numFmtId="0" fontId="25" fillId="3" borderId="7" xfId="3" applyFont="1" applyFill="1" applyBorder="1" applyAlignment="1" applyProtection="1">
      <alignment vertical="center" wrapText="1"/>
      <protection hidden="1"/>
    </xf>
    <xf numFmtId="0" fontId="25" fillId="3" borderId="8" xfId="3" applyFont="1" applyFill="1" applyBorder="1" applyAlignment="1" applyProtection="1">
      <alignment vertical="center" wrapText="1"/>
      <protection hidden="1"/>
    </xf>
    <xf numFmtId="0" fontId="25" fillId="3" borderId="9" xfId="3" applyFont="1" applyFill="1" applyBorder="1" applyAlignment="1" applyProtection="1">
      <alignment vertical="center" wrapText="1"/>
      <protection hidden="1"/>
    </xf>
    <xf numFmtId="0" fontId="4" fillId="5" borderId="35" xfId="0" applyFont="1" applyFill="1" applyBorder="1" applyAlignment="1">
      <alignment horizontal="center" vertical="center" wrapText="1"/>
    </xf>
    <xf numFmtId="0" fontId="4" fillId="5" borderId="38" xfId="0" applyFont="1" applyFill="1" applyBorder="1" applyAlignment="1">
      <alignment horizontal="center" vertical="center" wrapText="1"/>
    </xf>
    <xf numFmtId="0" fontId="40" fillId="20" borderId="27" xfId="3" applyFont="1" applyFill="1" applyBorder="1" applyAlignment="1" applyProtection="1">
      <alignment horizontal="left" vertical="center" wrapText="1"/>
      <protection hidden="1"/>
    </xf>
    <xf numFmtId="0" fontId="40" fillId="20" borderId="0" xfId="3" applyFont="1" applyFill="1" applyBorder="1" applyAlignment="1" applyProtection="1">
      <alignment horizontal="left" vertical="center" wrapText="1"/>
      <protection hidden="1"/>
    </xf>
    <xf numFmtId="0" fontId="5" fillId="0" borderId="8" xfId="3" applyFont="1" applyFill="1" applyBorder="1" applyAlignment="1" applyProtection="1">
      <alignment vertical="center" wrapText="1"/>
      <protection hidden="1"/>
    </xf>
    <xf numFmtId="0" fontId="5" fillId="0" borderId="9" xfId="3" applyFont="1" applyFill="1" applyBorder="1" applyAlignment="1" applyProtection="1">
      <alignment vertical="center" wrapText="1"/>
      <protection hidden="1"/>
    </xf>
    <xf numFmtId="1" fontId="25" fillId="12" borderId="7" xfId="3" applyNumberFormat="1" applyFont="1" applyFill="1" applyBorder="1" applyAlignment="1" applyProtection="1">
      <alignment horizontal="center" vertical="center"/>
      <protection locked="0"/>
    </xf>
    <xf numFmtId="1" fontId="25" fillId="12" borderId="9" xfId="3" applyNumberFormat="1" applyFont="1" applyFill="1" applyBorder="1" applyAlignment="1" applyProtection="1">
      <alignment horizontal="center" vertical="center"/>
      <protection locked="0"/>
    </xf>
    <xf numFmtId="1" fontId="4" fillId="12" borderId="7" xfId="3" applyNumberFormat="1" applyFont="1" applyFill="1" applyBorder="1" applyAlignment="1" applyProtection="1">
      <alignment horizontal="center" vertical="center" wrapText="1"/>
      <protection locked="0"/>
    </xf>
    <xf numFmtId="1" fontId="4" fillId="12" borderId="9" xfId="3" applyNumberFormat="1" applyFont="1" applyFill="1" applyBorder="1" applyAlignment="1" applyProtection="1">
      <alignment horizontal="center" vertical="center" wrapText="1"/>
      <protection locked="0"/>
    </xf>
    <xf numFmtId="0" fontId="37" fillId="3" borderId="0" xfId="3" applyFont="1" applyFill="1" applyBorder="1" applyAlignment="1" applyProtection="1">
      <alignment horizontal="center" wrapText="1"/>
      <protection hidden="1"/>
    </xf>
    <xf numFmtId="0" fontId="25" fillId="10" borderId="7" xfId="3" applyFont="1" applyFill="1" applyBorder="1" applyAlignment="1" applyProtection="1">
      <alignment horizontal="left" vertical="center" wrapText="1"/>
      <protection hidden="1"/>
    </xf>
    <xf numFmtId="0" fontId="25" fillId="10" borderId="8" xfId="3" applyFont="1" applyFill="1" applyBorder="1" applyAlignment="1" applyProtection="1">
      <alignment horizontal="left" vertical="center" wrapText="1"/>
      <protection hidden="1"/>
    </xf>
    <xf numFmtId="0" fontId="25" fillId="10" borderId="9" xfId="3" applyFont="1" applyFill="1" applyBorder="1" applyAlignment="1" applyProtection="1">
      <alignment horizontal="left" vertical="center" wrapText="1"/>
      <protection hidden="1"/>
    </xf>
    <xf numFmtId="1" fontId="54" fillId="13" borderId="8" xfId="0" applyNumberFormat="1" applyFont="1" applyFill="1" applyBorder="1" applyAlignment="1" applyProtection="1">
      <alignment horizontal="center" vertical="center"/>
      <protection hidden="1"/>
    </xf>
    <xf numFmtId="1" fontId="54" fillId="13" borderId="9" xfId="0" applyNumberFormat="1" applyFont="1" applyFill="1" applyBorder="1" applyAlignment="1" applyProtection="1">
      <alignment horizontal="center" vertical="center"/>
      <protection hidden="1"/>
    </xf>
    <xf numFmtId="0" fontId="0" fillId="12" borderId="7" xfId="0" applyFont="1" applyFill="1" applyBorder="1" applyAlignment="1" applyProtection="1">
      <alignment horizontal="center" vertical="center" wrapText="1"/>
      <protection locked="0"/>
    </xf>
    <xf numFmtId="0" fontId="0" fillId="12" borderId="9" xfId="0" applyFont="1" applyFill="1" applyBorder="1" applyAlignment="1" applyProtection="1">
      <alignment horizontal="center" vertical="center" wrapText="1"/>
      <protection locked="0"/>
    </xf>
    <xf numFmtId="0" fontId="43" fillId="18" borderId="35" xfId="3" applyFont="1" applyFill="1" applyBorder="1" applyAlignment="1" applyProtection="1">
      <alignment horizontal="center" vertical="center" wrapText="1"/>
      <protection hidden="1"/>
    </xf>
    <xf numFmtId="0" fontId="43" fillId="18" borderId="37" xfId="3" applyFont="1" applyFill="1" applyBorder="1" applyAlignment="1" applyProtection="1">
      <alignment horizontal="center" vertical="center" wrapText="1"/>
      <protection hidden="1"/>
    </xf>
    <xf numFmtId="0" fontId="43" fillId="18" borderId="38" xfId="3" applyFont="1" applyFill="1" applyBorder="1" applyAlignment="1" applyProtection="1">
      <alignment horizontal="center" vertical="center" wrapText="1"/>
      <protection hidden="1"/>
    </xf>
    <xf numFmtId="0" fontId="43" fillId="18" borderId="23" xfId="3" applyFont="1" applyFill="1" applyBorder="1" applyAlignment="1" applyProtection="1">
      <alignment horizontal="center" vertical="center" wrapText="1"/>
      <protection hidden="1"/>
    </xf>
    <xf numFmtId="0" fontId="43" fillId="18" borderId="25" xfId="3" applyFont="1" applyFill="1" applyBorder="1" applyAlignment="1" applyProtection="1">
      <alignment horizontal="center" vertical="center" wrapText="1"/>
      <protection hidden="1"/>
    </xf>
    <xf numFmtId="0" fontId="43" fillId="18" borderId="29" xfId="3" applyFont="1" applyFill="1" applyBorder="1" applyAlignment="1" applyProtection="1">
      <alignment horizontal="center" vertical="center" wrapText="1"/>
      <protection hidden="1"/>
    </xf>
    <xf numFmtId="0" fontId="4" fillId="0" borderId="18" xfId="0" applyFont="1" applyBorder="1" applyAlignment="1" applyProtection="1">
      <alignment horizontal="left"/>
      <protection hidden="1"/>
    </xf>
    <xf numFmtId="0" fontId="4" fillId="0" borderId="19" xfId="0" applyFont="1" applyBorder="1" applyAlignment="1" applyProtection="1">
      <alignment horizontal="left"/>
      <protection hidden="1"/>
    </xf>
    <xf numFmtId="0" fontId="4" fillId="0" borderId="20" xfId="0" applyFont="1" applyBorder="1" applyAlignment="1" applyProtection="1">
      <alignment horizontal="left"/>
      <protection hidden="1"/>
    </xf>
    <xf numFmtId="0" fontId="20" fillId="10" borderId="9" xfId="0" applyFont="1" applyFill="1" applyBorder="1" applyAlignment="1" applyProtection="1">
      <alignment horizontal="left" vertical="center"/>
      <protection hidden="1"/>
    </xf>
    <xf numFmtId="0" fontId="0" fillId="10" borderId="31" xfId="0" applyFill="1" applyBorder="1" applyAlignment="1" applyProtection="1">
      <alignment horizontal="left" vertical="top" wrapText="1"/>
      <protection hidden="1"/>
    </xf>
    <xf numFmtId="0" fontId="0" fillId="10" borderId="22" xfId="0" applyFill="1" applyBorder="1" applyAlignment="1" applyProtection="1">
      <alignment horizontal="left" vertical="top" wrapText="1"/>
      <protection hidden="1"/>
    </xf>
    <xf numFmtId="0" fontId="0" fillId="10" borderId="23" xfId="0" applyFill="1" applyBorder="1" applyAlignment="1" applyProtection="1">
      <alignment horizontal="left" vertical="top" wrapText="1"/>
      <protection hidden="1"/>
    </xf>
    <xf numFmtId="0" fontId="0" fillId="10" borderId="27" xfId="0" applyFill="1" applyBorder="1" applyAlignment="1" applyProtection="1">
      <alignment horizontal="left" vertical="top" wrapText="1"/>
      <protection hidden="1"/>
    </xf>
    <xf numFmtId="0" fontId="0" fillId="10" borderId="0" xfId="0" applyFill="1" applyBorder="1" applyAlignment="1" applyProtection="1">
      <alignment horizontal="left" vertical="top" wrapText="1"/>
      <protection hidden="1"/>
    </xf>
    <xf numFmtId="0" fontId="0" fillId="10" borderId="25" xfId="0" applyFill="1" applyBorder="1" applyAlignment="1" applyProtection="1">
      <alignment horizontal="left" vertical="top" wrapText="1"/>
      <protection hidden="1"/>
    </xf>
    <xf numFmtId="0" fontId="0" fillId="10" borderId="28" xfId="0" applyFill="1" applyBorder="1" applyAlignment="1" applyProtection="1">
      <alignment horizontal="left" vertical="top" wrapText="1"/>
      <protection hidden="1"/>
    </xf>
    <xf numFmtId="0" fontId="0" fillId="10" borderId="5" xfId="0" applyFill="1" applyBorder="1" applyAlignment="1" applyProtection="1">
      <alignment horizontal="left" vertical="top" wrapText="1"/>
      <protection hidden="1"/>
    </xf>
    <xf numFmtId="0" fontId="0" fillId="10" borderId="29" xfId="0" applyFill="1" applyBorder="1" applyAlignment="1" applyProtection="1">
      <alignment horizontal="left" vertical="top" wrapText="1"/>
      <protection hidden="1"/>
    </xf>
    <xf numFmtId="0" fontId="4" fillId="0" borderId="7" xfId="0" applyFont="1" applyBorder="1" applyAlignment="1" applyProtection="1">
      <alignment horizontal="left" vertical="center"/>
      <protection hidden="1"/>
    </xf>
    <xf numFmtId="0" fontId="4" fillId="0" borderId="8" xfId="0" applyFont="1" applyBorder="1" applyAlignment="1" applyProtection="1">
      <alignment horizontal="left" vertical="center"/>
      <protection hidden="1"/>
    </xf>
    <xf numFmtId="0" fontId="4" fillId="0" borderId="9" xfId="0" applyFont="1" applyBorder="1" applyAlignment="1" applyProtection="1">
      <alignment horizontal="left" vertical="center"/>
      <protection hidden="1"/>
    </xf>
    <xf numFmtId="0" fontId="0" fillId="0" borderId="0" xfId="0" applyAlignment="1" applyProtection="1">
      <alignment horizontal="center" vertical="top" wrapText="1"/>
      <protection hidden="1"/>
    </xf>
    <xf numFmtId="0" fontId="0" fillId="18" borderId="7" xfId="0" applyFill="1" applyBorder="1" applyAlignment="1" applyProtection="1">
      <alignment horizontal="left" vertical="center" wrapText="1"/>
      <protection hidden="1"/>
    </xf>
    <xf numFmtId="0" fontId="0" fillId="18" borderId="8" xfId="0" applyFill="1" applyBorder="1" applyAlignment="1" applyProtection="1">
      <alignment horizontal="left" vertical="center" wrapText="1"/>
      <protection hidden="1"/>
    </xf>
    <xf numFmtId="0" fontId="0" fillId="18" borderId="9" xfId="0" applyFill="1" applyBorder="1" applyAlignment="1" applyProtection="1">
      <alignment horizontal="left" vertical="center" wrapText="1"/>
      <protection hidden="1"/>
    </xf>
    <xf numFmtId="0" fontId="4" fillId="5" borderId="35" xfId="0" applyFont="1" applyFill="1" applyBorder="1" applyAlignment="1" applyProtection="1">
      <alignment horizontal="center" vertical="center" wrapText="1"/>
      <protection hidden="1"/>
    </xf>
    <xf numFmtId="0" fontId="4" fillId="5" borderId="38" xfId="0" applyFont="1" applyFill="1" applyBorder="1" applyAlignment="1" applyProtection="1">
      <alignment horizontal="center" vertical="center" wrapText="1"/>
      <protection hidden="1"/>
    </xf>
    <xf numFmtId="0" fontId="4" fillId="5" borderId="42" xfId="0" applyFont="1" applyFill="1" applyBorder="1" applyAlignment="1" applyProtection="1">
      <alignment horizontal="center" vertical="center" wrapText="1"/>
      <protection hidden="1"/>
    </xf>
    <xf numFmtId="0" fontId="4" fillId="5" borderId="41" xfId="0" applyFont="1" applyFill="1" applyBorder="1" applyAlignment="1" applyProtection="1">
      <alignment horizontal="center" vertical="center"/>
      <protection hidden="1"/>
    </xf>
    <xf numFmtId="0" fontId="48" fillId="0" borderId="0" xfId="0" applyFont="1" applyAlignment="1" applyProtection="1">
      <alignment horizontal="left" vertical="center" wrapText="1"/>
      <protection hidden="1"/>
    </xf>
    <xf numFmtId="0" fontId="48" fillId="3" borderId="0" xfId="0" applyFont="1" applyFill="1" applyAlignment="1" applyProtection="1">
      <alignment horizontal="left" vertical="center" wrapText="1"/>
      <protection hidden="1"/>
    </xf>
    <xf numFmtId="0" fontId="4" fillId="5" borderId="21" xfId="0" applyFont="1" applyFill="1" applyBorder="1" applyAlignment="1" applyProtection="1">
      <alignment horizontal="center" vertical="center" wrapText="1"/>
      <protection hidden="1"/>
    </xf>
    <xf numFmtId="0" fontId="4" fillId="5" borderId="26" xfId="0" applyFont="1" applyFill="1" applyBorder="1" applyAlignment="1" applyProtection="1">
      <alignment horizontal="center" vertical="center"/>
      <protection hidden="1"/>
    </xf>
    <xf numFmtId="0" fontId="0" fillId="3" borderId="0" xfId="0" applyFill="1" applyBorder="1" applyAlignment="1" applyProtection="1">
      <alignment horizontal="center" wrapText="1"/>
      <protection hidden="1"/>
    </xf>
    <xf numFmtId="0" fontId="51" fillId="3" borderId="0" xfId="2" applyFont="1" applyFill="1" applyAlignment="1" applyProtection="1">
      <alignment horizontal="left" vertical="center" wrapText="1"/>
      <protection hidden="1"/>
    </xf>
    <xf numFmtId="0" fontId="26" fillId="0" borderId="0" xfId="0" applyFont="1" applyFill="1" applyBorder="1" applyAlignment="1" applyProtection="1">
      <alignment horizontal="left" vertical="top" wrapText="1"/>
      <protection hidden="1"/>
    </xf>
    <xf numFmtId="0" fontId="0" fillId="0" borderId="0" xfId="0" applyAlignment="1" applyProtection="1">
      <alignment horizontal="left" vertical="top" wrapText="1"/>
      <protection hidden="1"/>
    </xf>
    <xf numFmtId="0" fontId="20" fillId="0" borderId="0" xfId="0" applyFont="1" applyFill="1" applyBorder="1" applyAlignment="1" applyProtection="1">
      <alignment horizontal="left" vertical="top" wrapText="1"/>
      <protection hidden="1"/>
    </xf>
    <xf numFmtId="0" fontId="40" fillId="20" borderId="66" xfId="3" applyFont="1" applyFill="1" applyBorder="1" applyAlignment="1" applyProtection="1">
      <alignment horizontal="center" vertical="center" wrapText="1"/>
      <protection hidden="1"/>
    </xf>
    <xf numFmtId="0" fontId="40" fillId="20" borderId="8" xfId="3" applyFont="1" applyFill="1" applyBorder="1" applyAlignment="1" applyProtection="1">
      <alignment horizontal="center" vertical="center" wrapText="1"/>
      <protection hidden="1"/>
    </xf>
    <xf numFmtId="0" fontId="40" fillId="20" borderId="9" xfId="3" applyFont="1" applyFill="1" applyBorder="1" applyAlignment="1" applyProtection="1">
      <alignment horizontal="center" vertical="center" wrapText="1"/>
      <protection hidden="1"/>
    </xf>
    <xf numFmtId="0" fontId="4" fillId="0" borderId="7" xfId="0" applyFont="1" applyBorder="1" applyAlignment="1" applyProtection="1">
      <alignment horizontal="left"/>
      <protection hidden="1"/>
    </xf>
    <xf numFmtId="0" fontId="4" fillId="0" borderId="8" xfId="0" applyFont="1" applyBorder="1" applyAlignment="1" applyProtection="1">
      <alignment horizontal="left"/>
      <protection hidden="1"/>
    </xf>
    <xf numFmtId="0" fontId="4" fillId="0" borderId="9" xfId="0" applyFont="1" applyBorder="1" applyAlignment="1" applyProtection="1">
      <alignment horizontal="left"/>
      <protection hidden="1"/>
    </xf>
  </cellXfs>
  <cellStyles count="4">
    <cellStyle name="Currency" xfId="1" builtinId="4"/>
    <cellStyle name="Hyperlink" xfId="2" builtinId="8"/>
    <cellStyle name="Normal" xfId="0" builtinId="0"/>
    <cellStyle name="Normal 4" xfId="3" xr:uid="{00000000-0005-0000-0000-000003000000}"/>
  </cellStyles>
  <dxfs count="4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00B050"/>
        </patternFill>
      </fill>
    </dxf>
    <dxf>
      <font>
        <color theme="0"/>
      </font>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00B050"/>
        </patternFill>
      </fill>
    </dxf>
    <dxf>
      <font>
        <color theme="0"/>
      </font>
      <fill>
        <patternFill>
          <bgColor rgb="FFFF0000"/>
        </patternFill>
      </fill>
    </dxf>
    <dxf>
      <fill>
        <patternFill>
          <bgColor rgb="FFFF0000"/>
        </patternFill>
      </fill>
    </dxf>
    <dxf>
      <fill>
        <patternFill>
          <bgColor rgb="FF00B050"/>
        </patternFill>
      </fill>
    </dxf>
  </dxfs>
  <tableStyles count="0" defaultTableStyle="TableStyleMedium2" defaultPivotStyle="PivotStyleLight16"/>
  <colors>
    <mruColors>
      <color rgb="FFFFD9F5"/>
      <color rgb="FFFFFD9B"/>
      <color rgb="FFECEDC5"/>
      <color rgb="FFFFFE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trlProps/ctrlProp1.xml><?xml version="1.0" encoding="utf-8"?>
<formControlPr xmlns="http://schemas.microsoft.com/office/spreadsheetml/2009/9/main" objectType="Drop" dropStyle="combo" dx="16" fmlaLink="DataLookupValues!$B$6" fmlaRange="DataDistrList!$D$1:$D$404" noThreeD="1" sel="1" val="0"/>
</file>

<file path=xl/ctrlProps/ctrlProp2.xml><?xml version="1.0" encoding="utf-8"?>
<formControlPr xmlns="http://schemas.microsoft.com/office/spreadsheetml/2009/9/main" objectType="Drop" dropStyle="combo" dx="16" fmlaLink="DataLookupValues!$B$24" fmlaRange="DataDistrList!$D$1:$D$404" noThreeD="1" sel="1" val="0"/>
</file>

<file path=xl/ctrlProps/ctrlProp3.xml><?xml version="1.0" encoding="utf-8"?>
<formControlPr xmlns="http://schemas.microsoft.com/office/spreadsheetml/2009/9/main" objectType="Drop" dropStyle="combo" dx="16" fmlaLink="DataLookupValues!$B$23" fmlaRange="DataDistrList!$D$1:$D$404" noThreeD="1" sel="1" val="0"/>
</file>

<file path=xl/ctrlProps/ctrlProp4.xml><?xml version="1.0" encoding="utf-8"?>
<formControlPr xmlns="http://schemas.microsoft.com/office/spreadsheetml/2009/9/main" objectType="Drop" dropStyle="combo" dx="16" fmlaLink="DataLookupValues!$B$22" fmlaRange="DataDistrList!$D$1:$D$404" noThreeD="1" sel="1" val="0"/>
</file>

<file path=xl/ctrlProps/ctrlProp5.xml><?xml version="1.0" encoding="utf-8"?>
<formControlPr xmlns="http://schemas.microsoft.com/office/spreadsheetml/2009/9/main" objectType="Drop" dropStyle="combo" dx="16" fmlaLink="DataLookupValues!$B$26" fmlaRange="DataDistrList!$D$1:$D$404" noThreeD="1" sel="1" val="0"/>
</file>

<file path=xl/ctrlProps/ctrlProp6.xml><?xml version="1.0" encoding="utf-8"?>
<formControlPr xmlns="http://schemas.microsoft.com/office/spreadsheetml/2009/9/main" objectType="Drop" dropStyle="combo" dx="16" fmlaLink="DataLookupValues!$B$25" fmlaRange="DataDistrList!$D$1:$D$404" noThreeD="1" sel="1" val="0"/>
</file>

<file path=xl/drawings/_rels/drawing1.xml.rels><?xml version="1.0" encoding="UTF-8" standalone="yes"?>
<Relationships xmlns="http://schemas.openxmlformats.org/package/2006/relationships"><Relationship Id="rId2" Type="http://schemas.openxmlformats.org/officeDocument/2006/relationships/hyperlink" Target="http://www.doe.mass.edu/federalgrants/liaisons.xlsx" TargetMode="External"/><Relationship Id="rId1" Type="http://schemas.openxmlformats.org/officeDocument/2006/relationships/hyperlink" Target="http://www.doe.mass.edu/federalgrants/" TargetMode="External"/></Relationships>
</file>

<file path=xl/drawings/_rels/drawing10.xml.rels><?xml version="1.0" encoding="UTF-8" standalone="yes"?>
<Relationships xmlns="http://schemas.openxmlformats.org/package/2006/relationships"><Relationship Id="rId8" Type="http://schemas.openxmlformats.org/officeDocument/2006/relationships/hyperlink" Target="mailto:ideaequitableservices@doe.mass.edu" TargetMode="External"/><Relationship Id="rId3" Type="http://schemas.openxmlformats.org/officeDocument/2006/relationships/hyperlink" Target="http://www.doe.mass.edu/federalgrants/idea/resources/qrg-proportionate-share.docx" TargetMode="External"/><Relationship Id="rId7" Type="http://schemas.openxmlformats.org/officeDocument/2006/relationships/hyperlink" Target="https://www.ecfr.gov/cgi-bin/retrieveECFR?gp=&amp;SID=a0b031ff7d798b22b04c01402197596d&amp;mc=true&amp;n=pt34.2.300&amp;r=PART&amp;ty=HTML#se34.2.300_1134" TargetMode="External"/><Relationship Id="rId2" Type="http://schemas.openxmlformats.org/officeDocument/2006/relationships/hyperlink" Target="https://sites.ed.gov/idea/files/Private_School_Q_A_April_2011_1.pdf" TargetMode="External"/><Relationship Id="rId1" Type="http://schemas.openxmlformats.org/officeDocument/2006/relationships/hyperlink" Target="http://www.doe.mass.edu/sped/advisories/2018-1.html" TargetMode="External"/><Relationship Id="rId6" Type="http://schemas.openxmlformats.org/officeDocument/2006/relationships/hyperlink" Target="https://www.ecfr.gov/cgi-bin/retrieveECFR?gp=&amp;SID=a0b031ff7d798b22b04c01402197596d&amp;mc=true&amp;n=pt34.2.300&amp;r=PART&amp;ty=HTML#se34.2.300_1139" TargetMode="External"/><Relationship Id="rId5" Type="http://schemas.openxmlformats.org/officeDocument/2006/relationships/hyperlink" Target="https://www.ecfr.gov/cgi-bin/retrieveECFR?gp=&amp;SID=a0b031ff7d798b22b04c01402197596d&amp;mc=true&amp;n=pt34.2.300&amp;r=PART&amp;ty=HTML#se34.2.300_1142" TargetMode="External"/><Relationship Id="rId4" Type="http://schemas.openxmlformats.org/officeDocument/2006/relationships/hyperlink" Target="https://www.ecfr.gov/cgi-bin/retrieveECFR?gp=&amp;SID=a0b031ff7d798b22b04c01402197596d&amp;mc=true&amp;n=pt34.2.300&amp;r=PART&amp;ty=HTML#se34.2.300_1137" TargetMode="External"/></Relationships>
</file>

<file path=xl/drawings/_rels/drawing11.xml.rels><?xml version="1.0" encoding="UTF-8" standalone="yes"?>
<Relationships xmlns="http://schemas.openxmlformats.org/package/2006/relationships"><Relationship Id="rId3" Type="http://schemas.openxmlformats.org/officeDocument/2006/relationships/hyperlink" Target="mailto:ideaequitableservices@doe.mass.edu" TargetMode="External"/><Relationship Id="rId7" Type="http://schemas.openxmlformats.org/officeDocument/2006/relationships/hyperlink" Target="https://www.ecfr.gov/cgi-bin/retrieveECFR?gp=&amp;SID=a0b031ff7d798b22b04c01402197596d&amp;mc=true&amp;n=pt34.2.300&amp;r=PART&amp;ty=HTML#se34.2.300_1139" TargetMode="External"/><Relationship Id="rId2" Type="http://schemas.openxmlformats.org/officeDocument/2006/relationships/hyperlink" Target="https://sites.ed.gov/idea/files/Private_School_Q_A_April_2011_1.pdf" TargetMode="External"/><Relationship Id="rId1" Type="http://schemas.openxmlformats.org/officeDocument/2006/relationships/hyperlink" Target="http://www.doe.mass.edu/sped/advisories/2018-1.html" TargetMode="External"/><Relationship Id="rId6" Type="http://schemas.openxmlformats.org/officeDocument/2006/relationships/hyperlink" Target="https://www.ecfr.gov/cgi-bin/retrieveECFR?gp=&amp;SID=a0b031ff7d798b22b04c01402197596d&amp;mc=true&amp;n=pt34.2.300&amp;r=PART&amp;ty=HTML#se34.2.300_1142" TargetMode="External"/><Relationship Id="rId5" Type="http://schemas.openxmlformats.org/officeDocument/2006/relationships/hyperlink" Target="https://www.ecfr.gov/cgi-bin/retrieveECFR?gp=&amp;SID=a0b031ff7d798b22b04c01402197596d&amp;mc=true&amp;n=pt34.2.300&amp;r=PART&amp;ty=HTML#se34.2.300_1137" TargetMode="External"/><Relationship Id="rId4" Type="http://schemas.openxmlformats.org/officeDocument/2006/relationships/hyperlink" Target="http://www.doe.mass.edu/federalgrants/idea/resources/qrg-proportionate-share.docx" TargetMode="External"/></Relationships>
</file>

<file path=xl/drawings/_rels/drawing12.xml.rels><?xml version="1.0" encoding="UTF-8" standalone="yes"?>
<Relationships xmlns="http://schemas.openxmlformats.org/package/2006/relationships"><Relationship Id="rId8" Type="http://schemas.openxmlformats.org/officeDocument/2006/relationships/hyperlink" Target="http://www.doe.mass.edu/sped/advisories/2016-2.html" TargetMode="External"/><Relationship Id="rId3" Type="http://schemas.openxmlformats.org/officeDocument/2006/relationships/hyperlink" Target="https://cifr.wested.org/resources/lea-moe/organizer/" TargetMode="External"/><Relationship Id="rId7" Type="http://schemas.openxmlformats.org/officeDocument/2006/relationships/hyperlink" Target="https://cifr.wested.org/wp-content/uploads/2015/12/CIFR-LEA-MOE-QRG.pdf" TargetMode="External"/><Relationship Id="rId2" Type="http://schemas.openxmlformats.org/officeDocument/2006/relationships/hyperlink" Target="https://sites.ed.gov/idea/policy_speced_guid_idea_memosdcltrs_osepmemo1510leamoeqa/" TargetMode="External"/><Relationship Id="rId1" Type="http://schemas.openxmlformats.org/officeDocument/2006/relationships/hyperlink" Target="https://cifr.wested.org/resources/lea-moe/calculator/" TargetMode="External"/><Relationship Id="rId6" Type="http://schemas.openxmlformats.org/officeDocument/2006/relationships/hyperlink" Target="https://www.ecfr.gov/cgi-bin/retrieveECFR?gp=&amp;SID=a0b031ff7d798b22b04c01402197596d&amp;mc=true&amp;n=sp34.2.300.c&amp;r=SUBPART&amp;ty=HTML#se34.2.300_1204" TargetMode="External"/><Relationship Id="rId5" Type="http://schemas.openxmlformats.org/officeDocument/2006/relationships/hyperlink" Target="https://www.ecfr.gov/cgi-bin/text-idx?SID=a0b031ff7d798b22b04c01402197596d&amp;mc=true&amp;node=se34.2.300_1203&amp;rgn=div8" TargetMode="External"/><Relationship Id="rId4" Type="http://schemas.openxmlformats.org/officeDocument/2006/relationships/hyperlink" Target="https://www.ecfr.gov/cgi-bin/text-idx?tpl=/ecfrbrowse/Title34/34cfr300_main_02.tpl" TargetMode="External"/><Relationship Id="rId9" Type="http://schemas.openxmlformats.org/officeDocument/2006/relationships/hyperlink" Target="mailto:chogan@doe.mass.edu" TargetMode="External"/></Relationships>
</file>

<file path=xl/drawings/_rels/drawing13.xml.rels><?xml version="1.0" encoding="UTF-8" standalone="yes"?>
<Relationships xmlns="http://schemas.openxmlformats.org/package/2006/relationships"><Relationship Id="rId8" Type="http://schemas.openxmlformats.org/officeDocument/2006/relationships/hyperlink" Target="mailto:ideaequitableservices@doe.mass.edu" TargetMode="External"/><Relationship Id="rId3" Type="http://schemas.openxmlformats.org/officeDocument/2006/relationships/hyperlink" Target="http://www.doe.mass.edu/federalgrants/idea/resources/qrg-proportionate-share.docx" TargetMode="External"/><Relationship Id="rId7" Type="http://schemas.openxmlformats.org/officeDocument/2006/relationships/hyperlink" Target="https://www.ecfr.gov/cgi-bin/retrieveECFR?gp=&amp;SID=a0b031ff7d798b22b04c01402197596d&amp;mc=true&amp;n=pt34.2.300&amp;r=PART&amp;ty=HTML#se34.2.300_1134" TargetMode="External"/><Relationship Id="rId2" Type="http://schemas.openxmlformats.org/officeDocument/2006/relationships/hyperlink" Target="https://sites.ed.gov/idea/files/Private_School_Q_A_April_2011_1.pdf" TargetMode="External"/><Relationship Id="rId1" Type="http://schemas.openxmlformats.org/officeDocument/2006/relationships/hyperlink" Target="http://www.doe.mass.edu/sped/advisories/2018-1.html" TargetMode="External"/><Relationship Id="rId6" Type="http://schemas.openxmlformats.org/officeDocument/2006/relationships/hyperlink" Target="https://www.ecfr.gov/cgi-bin/retrieveECFR?gp=&amp;SID=a0b031ff7d798b22b04c01402197596d&amp;mc=true&amp;n=pt34.2.300&amp;r=PART&amp;ty=HTML#se34.2.300_1139" TargetMode="External"/><Relationship Id="rId5" Type="http://schemas.openxmlformats.org/officeDocument/2006/relationships/hyperlink" Target="https://www.ecfr.gov/cgi-bin/retrieveECFR?gp=&amp;SID=a0b031ff7d798b22b04c01402197596d&amp;mc=true&amp;n=pt34.2.300&amp;r=PART&amp;ty=HTML#se34.2.300_1142" TargetMode="External"/><Relationship Id="rId4" Type="http://schemas.openxmlformats.org/officeDocument/2006/relationships/hyperlink" Target="https://www.ecfr.gov/cgi-bin/retrieveECFR?gp=&amp;SID=a0b031ff7d798b22b04c01402197596d&amp;mc=true&amp;n=pt34.2.300&amp;r=PART&amp;ty=HTML#se34.2.300_1137" TargetMode="External"/></Relationships>
</file>

<file path=xl/drawings/_rels/drawing14.xml.rels><?xml version="1.0" encoding="UTF-8" standalone="yes"?>
<Relationships xmlns="http://schemas.openxmlformats.org/package/2006/relationships"><Relationship Id="rId3" Type="http://schemas.openxmlformats.org/officeDocument/2006/relationships/hyperlink" Target="mailto:ideaequitableservices@doe.mass.edu" TargetMode="External"/><Relationship Id="rId7" Type="http://schemas.openxmlformats.org/officeDocument/2006/relationships/hyperlink" Target="https://www.ecfr.gov/cgi-bin/retrieveECFR?gp=&amp;SID=a0b031ff7d798b22b04c01402197596d&amp;mc=true&amp;n=pt34.2.300&amp;r=PART&amp;ty=HTML#se34.2.300_1139" TargetMode="External"/><Relationship Id="rId2" Type="http://schemas.openxmlformats.org/officeDocument/2006/relationships/hyperlink" Target="https://sites.ed.gov/idea/files/Private_School_Q_A_April_2011_1.pdf" TargetMode="External"/><Relationship Id="rId1" Type="http://schemas.openxmlformats.org/officeDocument/2006/relationships/hyperlink" Target="http://www.doe.mass.edu/sped/advisories/2018-1.html" TargetMode="External"/><Relationship Id="rId6" Type="http://schemas.openxmlformats.org/officeDocument/2006/relationships/hyperlink" Target="https://www.ecfr.gov/cgi-bin/retrieveECFR?gp=&amp;SID=a0b031ff7d798b22b04c01402197596d&amp;mc=true&amp;n=pt34.2.300&amp;r=PART&amp;ty=HTML#se34.2.300_1142" TargetMode="External"/><Relationship Id="rId5" Type="http://schemas.openxmlformats.org/officeDocument/2006/relationships/hyperlink" Target="https://www.ecfr.gov/cgi-bin/retrieveECFR?gp=&amp;SID=a0b031ff7d798b22b04c01402197596d&amp;mc=true&amp;n=pt34.2.300&amp;r=PART&amp;ty=HTML#se34.2.300_1137" TargetMode="External"/><Relationship Id="rId4" Type="http://schemas.openxmlformats.org/officeDocument/2006/relationships/hyperlink" Target="http://www.doe.mass.edu/federalgrants/idea/resources/qrg-proportionate-share.docx" TargetMode="External"/></Relationships>
</file>

<file path=xl/drawings/_rels/drawing15.xml.rels><?xml version="1.0" encoding="UTF-8" standalone="yes"?>
<Relationships xmlns="http://schemas.openxmlformats.org/package/2006/relationships"><Relationship Id="rId8" Type="http://schemas.openxmlformats.org/officeDocument/2006/relationships/hyperlink" Target="http://www.doe.mass.edu/sped/advisories/2016-2.html" TargetMode="External"/><Relationship Id="rId3" Type="http://schemas.openxmlformats.org/officeDocument/2006/relationships/hyperlink" Target="https://cifr.wested.org/resources/lea-moe/organizer/" TargetMode="External"/><Relationship Id="rId7" Type="http://schemas.openxmlformats.org/officeDocument/2006/relationships/hyperlink" Target="https://cifr.wested.org/wp-content/uploads/2015/12/CIFR-LEA-MOE-QRG.pdf" TargetMode="External"/><Relationship Id="rId2" Type="http://schemas.openxmlformats.org/officeDocument/2006/relationships/hyperlink" Target="https://sites.ed.gov/idea/policy_speced_guid_idea_memosdcltrs_osepmemo1510leamoeqa/" TargetMode="External"/><Relationship Id="rId1" Type="http://schemas.openxmlformats.org/officeDocument/2006/relationships/hyperlink" Target="https://cifr.wested.org/resources/lea-moe/calculator/" TargetMode="External"/><Relationship Id="rId6" Type="http://schemas.openxmlformats.org/officeDocument/2006/relationships/hyperlink" Target="https://www.ecfr.gov/cgi-bin/retrieveECFR?gp=&amp;SID=a0b031ff7d798b22b04c01402197596d&amp;mc=true&amp;n=sp34.2.300.c&amp;r=SUBPART&amp;ty=HTML#se34.2.300_1204" TargetMode="External"/><Relationship Id="rId5" Type="http://schemas.openxmlformats.org/officeDocument/2006/relationships/hyperlink" Target="https://www.ecfr.gov/cgi-bin/text-idx?SID=a0b031ff7d798b22b04c01402197596d&amp;mc=true&amp;node=se34.2.300_1203&amp;rgn=div8" TargetMode="External"/><Relationship Id="rId4" Type="http://schemas.openxmlformats.org/officeDocument/2006/relationships/hyperlink" Target="https://www.ecfr.gov/cgi-bin/text-idx?tpl=/ecfrbrowse/Title34/34cfr300_main_02.tpl" TargetMode="External"/><Relationship Id="rId9" Type="http://schemas.openxmlformats.org/officeDocument/2006/relationships/hyperlink" Target="mailto:chogan@doe.mass.edu" TargetMode="External"/></Relationships>
</file>

<file path=xl/drawings/_rels/drawing16.xml.rels><?xml version="1.0" encoding="UTF-8" standalone="yes"?>
<Relationships xmlns="http://schemas.openxmlformats.org/package/2006/relationships"><Relationship Id="rId8" Type="http://schemas.openxmlformats.org/officeDocument/2006/relationships/hyperlink" Target="mailto:ideaequitableservices@doe.mass.edu" TargetMode="External"/><Relationship Id="rId3" Type="http://schemas.openxmlformats.org/officeDocument/2006/relationships/hyperlink" Target="http://www.doe.mass.edu/federalgrants/idea/resources/qrg-proportionate-share.docx" TargetMode="External"/><Relationship Id="rId7" Type="http://schemas.openxmlformats.org/officeDocument/2006/relationships/hyperlink" Target="https://www.ecfr.gov/cgi-bin/retrieveECFR?gp=&amp;SID=a0b031ff7d798b22b04c01402197596d&amp;mc=true&amp;n=pt34.2.300&amp;r=PART&amp;ty=HTML#se34.2.300_1134" TargetMode="External"/><Relationship Id="rId2" Type="http://schemas.openxmlformats.org/officeDocument/2006/relationships/hyperlink" Target="https://sites.ed.gov/idea/files/Private_School_Q_A_April_2011_1.pdf" TargetMode="External"/><Relationship Id="rId1" Type="http://schemas.openxmlformats.org/officeDocument/2006/relationships/hyperlink" Target="http://www.doe.mass.edu/sped/advisories/2018-1.html" TargetMode="External"/><Relationship Id="rId6" Type="http://schemas.openxmlformats.org/officeDocument/2006/relationships/hyperlink" Target="https://www.ecfr.gov/cgi-bin/retrieveECFR?gp=&amp;SID=a0b031ff7d798b22b04c01402197596d&amp;mc=true&amp;n=pt34.2.300&amp;r=PART&amp;ty=HTML#se34.2.300_1139" TargetMode="External"/><Relationship Id="rId5" Type="http://schemas.openxmlformats.org/officeDocument/2006/relationships/hyperlink" Target="https://www.ecfr.gov/cgi-bin/retrieveECFR?gp=&amp;SID=a0b031ff7d798b22b04c01402197596d&amp;mc=true&amp;n=pt34.2.300&amp;r=PART&amp;ty=HTML#se34.2.300_1142" TargetMode="External"/><Relationship Id="rId4" Type="http://schemas.openxmlformats.org/officeDocument/2006/relationships/hyperlink" Target="https://www.ecfr.gov/cgi-bin/retrieveECFR?gp=&amp;SID=a0b031ff7d798b22b04c01402197596d&amp;mc=true&amp;n=pt34.2.300&amp;r=PART&amp;ty=HTML#se34.2.300_1137" TargetMode="External"/></Relationships>
</file>

<file path=xl/drawings/_rels/drawing17.xml.rels><?xml version="1.0" encoding="UTF-8" standalone="yes"?>
<Relationships xmlns="http://schemas.openxmlformats.org/package/2006/relationships"><Relationship Id="rId3" Type="http://schemas.openxmlformats.org/officeDocument/2006/relationships/hyperlink" Target="mailto:ideaequitableservices@doe.mass.edu" TargetMode="External"/><Relationship Id="rId7" Type="http://schemas.openxmlformats.org/officeDocument/2006/relationships/hyperlink" Target="https://www.ecfr.gov/cgi-bin/retrieveECFR?gp=&amp;SID=a0b031ff7d798b22b04c01402197596d&amp;mc=true&amp;n=pt34.2.300&amp;r=PART&amp;ty=HTML#se34.2.300_1139" TargetMode="External"/><Relationship Id="rId2" Type="http://schemas.openxmlformats.org/officeDocument/2006/relationships/hyperlink" Target="https://sites.ed.gov/idea/files/Private_School_Q_A_April_2011_1.pdf" TargetMode="External"/><Relationship Id="rId1" Type="http://schemas.openxmlformats.org/officeDocument/2006/relationships/hyperlink" Target="http://www.doe.mass.edu/sped/advisories/2018-1.html" TargetMode="External"/><Relationship Id="rId6" Type="http://schemas.openxmlformats.org/officeDocument/2006/relationships/hyperlink" Target="https://www.ecfr.gov/cgi-bin/retrieveECFR?gp=&amp;SID=a0b031ff7d798b22b04c01402197596d&amp;mc=true&amp;n=pt34.2.300&amp;r=PART&amp;ty=HTML#se34.2.300_1142" TargetMode="External"/><Relationship Id="rId5" Type="http://schemas.openxmlformats.org/officeDocument/2006/relationships/hyperlink" Target="https://www.ecfr.gov/cgi-bin/retrieveECFR?gp=&amp;SID=a0b031ff7d798b22b04c01402197596d&amp;mc=true&amp;n=pt34.2.300&amp;r=PART&amp;ty=HTML#se34.2.300_1137" TargetMode="External"/><Relationship Id="rId4" Type="http://schemas.openxmlformats.org/officeDocument/2006/relationships/hyperlink" Target="http://www.doe.mass.edu/federalgrants/idea/resources/qrg-proportionate-share.docx" TargetMode="External"/></Relationships>
</file>

<file path=xl/drawings/_rels/drawing3.xml.rels><?xml version="1.0" encoding="UTF-8" standalone="yes"?>
<Relationships xmlns="http://schemas.openxmlformats.org/package/2006/relationships"><Relationship Id="rId8" Type="http://schemas.openxmlformats.org/officeDocument/2006/relationships/hyperlink" Target="http://www.doe.mass.edu/sped/advisories/2016-2.html" TargetMode="External"/><Relationship Id="rId3" Type="http://schemas.openxmlformats.org/officeDocument/2006/relationships/hyperlink" Target="https://cifr.wested.org/resources/lea-moe/organizer/" TargetMode="External"/><Relationship Id="rId7" Type="http://schemas.openxmlformats.org/officeDocument/2006/relationships/hyperlink" Target="https://cifr.wested.org/wp-content/uploads/2015/12/CIFR-LEA-MOE-QRG.pdf" TargetMode="External"/><Relationship Id="rId2" Type="http://schemas.openxmlformats.org/officeDocument/2006/relationships/hyperlink" Target="https://sites.ed.gov/idea/policy_speced_guid_idea_memosdcltrs_osepmemo1510leamoeqa/" TargetMode="External"/><Relationship Id="rId1" Type="http://schemas.openxmlformats.org/officeDocument/2006/relationships/hyperlink" Target="https://cifr.wested.org/resources/lea-moe/calculator/" TargetMode="External"/><Relationship Id="rId6" Type="http://schemas.openxmlformats.org/officeDocument/2006/relationships/hyperlink" Target="https://www.ecfr.gov/cgi-bin/retrieveECFR?gp=&amp;SID=a0b031ff7d798b22b04c01402197596d&amp;mc=true&amp;n=sp34.2.300.c&amp;r=SUBPART&amp;ty=HTML#se34.2.300_1204" TargetMode="External"/><Relationship Id="rId5" Type="http://schemas.openxmlformats.org/officeDocument/2006/relationships/hyperlink" Target="https://www.ecfr.gov/cgi-bin/text-idx?SID=a0b031ff7d798b22b04c01402197596d&amp;mc=true&amp;node=se34.2.300_1203&amp;rgn=div8" TargetMode="External"/><Relationship Id="rId4" Type="http://schemas.openxmlformats.org/officeDocument/2006/relationships/hyperlink" Target="https://www.ecfr.gov/cgi-bin/text-idx?tpl=/ecfrbrowse/Title34/34cfr300_main_02.tpl" TargetMode="External"/><Relationship Id="rId9" Type="http://schemas.openxmlformats.org/officeDocument/2006/relationships/hyperlink" Target="mailto:chogan@doe.mass.edu" TargetMode="External"/></Relationships>
</file>

<file path=xl/drawings/_rels/drawing4.xml.rels><?xml version="1.0" encoding="UTF-8" standalone="yes"?>
<Relationships xmlns="http://schemas.openxmlformats.org/package/2006/relationships"><Relationship Id="rId8" Type="http://schemas.openxmlformats.org/officeDocument/2006/relationships/hyperlink" Target="mailto:ideaequitableservices@doe.mass.edu" TargetMode="External"/><Relationship Id="rId3" Type="http://schemas.openxmlformats.org/officeDocument/2006/relationships/hyperlink" Target="http://www.doe.mass.edu/federalgrants/idea/resources/qrg-proportionate-share.docx" TargetMode="External"/><Relationship Id="rId7" Type="http://schemas.openxmlformats.org/officeDocument/2006/relationships/hyperlink" Target="https://www.ecfr.gov/cgi-bin/retrieveECFR?gp=&amp;SID=a0b031ff7d798b22b04c01402197596d&amp;mc=true&amp;n=pt34.2.300&amp;r=PART&amp;ty=HTML#se34.2.300_1134" TargetMode="External"/><Relationship Id="rId2" Type="http://schemas.openxmlformats.org/officeDocument/2006/relationships/hyperlink" Target="https://sites.ed.gov/idea/files/Private_School_Q_A_April_2011_1.pdf" TargetMode="External"/><Relationship Id="rId1" Type="http://schemas.openxmlformats.org/officeDocument/2006/relationships/hyperlink" Target="http://www.doe.mass.edu/sped/advisories/2018-1.html" TargetMode="External"/><Relationship Id="rId6" Type="http://schemas.openxmlformats.org/officeDocument/2006/relationships/hyperlink" Target="https://www.ecfr.gov/cgi-bin/retrieveECFR?gp=&amp;SID=a0b031ff7d798b22b04c01402197596d&amp;mc=true&amp;n=pt34.2.300&amp;r=PART&amp;ty=HTML#se34.2.300_1139" TargetMode="External"/><Relationship Id="rId5" Type="http://schemas.openxmlformats.org/officeDocument/2006/relationships/hyperlink" Target="https://www.ecfr.gov/cgi-bin/retrieveECFR?gp=&amp;SID=a0b031ff7d798b22b04c01402197596d&amp;mc=true&amp;n=pt34.2.300&amp;r=PART&amp;ty=HTML#se34.2.300_1142" TargetMode="External"/><Relationship Id="rId4" Type="http://schemas.openxmlformats.org/officeDocument/2006/relationships/hyperlink" Target="https://www.ecfr.gov/cgi-bin/retrieveECFR?gp=&amp;SID=a0b031ff7d798b22b04c01402197596d&amp;mc=true&amp;n=pt34.2.300&amp;r=PART&amp;ty=HTML#se34.2.300_1137" TargetMode="External"/></Relationships>
</file>

<file path=xl/drawings/_rels/drawing5.xml.rels><?xml version="1.0" encoding="UTF-8" standalone="yes"?>
<Relationships xmlns="http://schemas.openxmlformats.org/package/2006/relationships"><Relationship Id="rId3" Type="http://schemas.openxmlformats.org/officeDocument/2006/relationships/hyperlink" Target="mailto:ideaequitableservices@doe.mass.edu" TargetMode="External"/><Relationship Id="rId7" Type="http://schemas.openxmlformats.org/officeDocument/2006/relationships/hyperlink" Target="https://www.ecfr.gov/cgi-bin/retrieveECFR?gp=&amp;SID=a0b031ff7d798b22b04c01402197596d&amp;mc=true&amp;n=pt34.2.300&amp;r=PART&amp;ty=HTML#se34.2.300_1139" TargetMode="External"/><Relationship Id="rId2" Type="http://schemas.openxmlformats.org/officeDocument/2006/relationships/hyperlink" Target="https://sites.ed.gov/idea/files/Private_School_Q_A_April_2011_1.pdf" TargetMode="External"/><Relationship Id="rId1" Type="http://schemas.openxmlformats.org/officeDocument/2006/relationships/hyperlink" Target="http://www.doe.mass.edu/sped/advisories/2018-1.html" TargetMode="External"/><Relationship Id="rId6" Type="http://schemas.openxmlformats.org/officeDocument/2006/relationships/hyperlink" Target="https://www.ecfr.gov/cgi-bin/retrieveECFR?gp=&amp;SID=a0b031ff7d798b22b04c01402197596d&amp;mc=true&amp;n=pt34.2.300&amp;r=PART&amp;ty=HTML#se34.2.300_1142" TargetMode="External"/><Relationship Id="rId5" Type="http://schemas.openxmlformats.org/officeDocument/2006/relationships/hyperlink" Target="https://www.ecfr.gov/cgi-bin/retrieveECFR?gp=&amp;SID=a0b031ff7d798b22b04c01402197596d&amp;mc=true&amp;n=pt34.2.300&amp;r=PART&amp;ty=HTML#se34.2.300_1137" TargetMode="External"/><Relationship Id="rId4" Type="http://schemas.openxmlformats.org/officeDocument/2006/relationships/hyperlink" Target="http://www.doe.mass.edu/federalgrants/idea/resources/qrg-proportionate-share.docx" TargetMode="External"/></Relationships>
</file>

<file path=xl/drawings/_rels/drawing6.xml.rels><?xml version="1.0" encoding="UTF-8" standalone="yes"?>
<Relationships xmlns="http://schemas.openxmlformats.org/package/2006/relationships"><Relationship Id="rId8" Type="http://schemas.openxmlformats.org/officeDocument/2006/relationships/hyperlink" Target="http://www.doe.mass.edu/sped/advisories/2016-2.html" TargetMode="External"/><Relationship Id="rId3" Type="http://schemas.openxmlformats.org/officeDocument/2006/relationships/hyperlink" Target="https://cifr.wested.org/resources/lea-moe/organizer/" TargetMode="External"/><Relationship Id="rId7" Type="http://schemas.openxmlformats.org/officeDocument/2006/relationships/hyperlink" Target="https://cifr.wested.org/wp-content/uploads/2015/12/CIFR-LEA-MOE-QRG.pdf" TargetMode="External"/><Relationship Id="rId2" Type="http://schemas.openxmlformats.org/officeDocument/2006/relationships/hyperlink" Target="https://sites.ed.gov/idea/policy_speced_guid_idea_memosdcltrs_osepmemo1510leamoeqa/" TargetMode="External"/><Relationship Id="rId1" Type="http://schemas.openxmlformats.org/officeDocument/2006/relationships/hyperlink" Target="https://cifr.wested.org/resources/lea-moe/calculator/" TargetMode="External"/><Relationship Id="rId6" Type="http://schemas.openxmlformats.org/officeDocument/2006/relationships/hyperlink" Target="https://www.ecfr.gov/cgi-bin/retrieveECFR?gp=&amp;SID=a0b031ff7d798b22b04c01402197596d&amp;mc=true&amp;n=sp34.2.300.c&amp;r=SUBPART&amp;ty=HTML#se34.2.300_1204" TargetMode="External"/><Relationship Id="rId5" Type="http://schemas.openxmlformats.org/officeDocument/2006/relationships/hyperlink" Target="https://www.ecfr.gov/cgi-bin/text-idx?SID=a0b031ff7d798b22b04c01402197596d&amp;mc=true&amp;node=se34.2.300_1203&amp;rgn=div8" TargetMode="External"/><Relationship Id="rId4" Type="http://schemas.openxmlformats.org/officeDocument/2006/relationships/hyperlink" Target="https://www.ecfr.gov/cgi-bin/text-idx?tpl=/ecfrbrowse/Title34/34cfr300_main_02.tpl" TargetMode="External"/><Relationship Id="rId9" Type="http://schemas.openxmlformats.org/officeDocument/2006/relationships/hyperlink" Target="mailto:chogan@doe.mass.edu" TargetMode="External"/></Relationships>
</file>

<file path=xl/drawings/_rels/drawing7.xml.rels><?xml version="1.0" encoding="UTF-8" standalone="yes"?>
<Relationships xmlns="http://schemas.openxmlformats.org/package/2006/relationships"><Relationship Id="rId8" Type="http://schemas.openxmlformats.org/officeDocument/2006/relationships/hyperlink" Target="mailto:ideaequitableservices@doe.mass.edu" TargetMode="External"/><Relationship Id="rId3" Type="http://schemas.openxmlformats.org/officeDocument/2006/relationships/hyperlink" Target="http://www.doe.mass.edu/federalgrants/idea/resources/qrg-proportionate-share.docx" TargetMode="External"/><Relationship Id="rId7" Type="http://schemas.openxmlformats.org/officeDocument/2006/relationships/hyperlink" Target="https://www.ecfr.gov/cgi-bin/retrieveECFR?gp=&amp;SID=a0b031ff7d798b22b04c01402197596d&amp;mc=true&amp;n=pt34.2.300&amp;r=PART&amp;ty=HTML#se34.2.300_1134" TargetMode="External"/><Relationship Id="rId2" Type="http://schemas.openxmlformats.org/officeDocument/2006/relationships/hyperlink" Target="https://sites.ed.gov/idea/files/Private_School_Q_A_April_2011_1.pdf" TargetMode="External"/><Relationship Id="rId1" Type="http://schemas.openxmlformats.org/officeDocument/2006/relationships/hyperlink" Target="http://www.doe.mass.edu/sped/advisories/2018-1.html" TargetMode="External"/><Relationship Id="rId6" Type="http://schemas.openxmlformats.org/officeDocument/2006/relationships/hyperlink" Target="https://www.ecfr.gov/cgi-bin/retrieveECFR?gp=&amp;SID=a0b031ff7d798b22b04c01402197596d&amp;mc=true&amp;n=pt34.2.300&amp;r=PART&amp;ty=HTML#se34.2.300_1139" TargetMode="External"/><Relationship Id="rId5" Type="http://schemas.openxmlformats.org/officeDocument/2006/relationships/hyperlink" Target="https://www.ecfr.gov/cgi-bin/retrieveECFR?gp=&amp;SID=a0b031ff7d798b22b04c01402197596d&amp;mc=true&amp;n=pt34.2.300&amp;r=PART&amp;ty=HTML#se34.2.300_1142" TargetMode="External"/><Relationship Id="rId4" Type="http://schemas.openxmlformats.org/officeDocument/2006/relationships/hyperlink" Target="https://www.ecfr.gov/cgi-bin/retrieveECFR?gp=&amp;SID=a0b031ff7d798b22b04c01402197596d&amp;mc=true&amp;n=pt34.2.300&amp;r=PART&amp;ty=HTML#se34.2.300_1137" TargetMode="External"/></Relationships>
</file>

<file path=xl/drawings/_rels/drawing8.xml.rels><?xml version="1.0" encoding="UTF-8" standalone="yes"?>
<Relationships xmlns="http://schemas.openxmlformats.org/package/2006/relationships"><Relationship Id="rId3" Type="http://schemas.openxmlformats.org/officeDocument/2006/relationships/hyperlink" Target="mailto:ideaequitableservices@doe.mass.edu" TargetMode="External"/><Relationship Id="rId7" Type="http://schemas.openxmlformats.org/officeDocument/2006/relationships/hyperlink" Target="https://www.ecfr.gov/cgi-bin/retrieveECFR?gp=&amp;SID=a0b031ff7d798b22b04c01402197596d&amp;mc=true&amp;n=pt34.2.300&amp;r=PART&amp;ty=HTML#se34.2.300_1139" TargetMode="External"/><Relationship Id="rId2" Type="http://schemas.openxmlformats.org/officeDocument/2006/relationships/hyperlink" Target="https://sites.ed.gov/idea/files/Private_School_Q_A_April_2011_1.pdf" TargetMode="External"/><Relationship Id="rId1" Type="http://schemas.openxmlformats.org/officeDocument/2006/relationships/hyperlink" Target="http://www.doe.mass.edu/sped/advisories/2018-1.html" TargetMode="External"/><Relationship Id="rId6" Type="http://schemas.openxmlformats.org/officeDocument/2006/relationships/hyperlink" Target="https://www.ecfr.gov/cgi-bin/retrieveECFR?gp=&amp;SID=a0b031ff7d798b22b04c01402197596d&amp;mc=true&amp;n=pt34.2.300&amp;r=PART&amp;ty=HTML#se34.2.300_1142" TargetMode="External"/><Relationship Id="rId5" Type="http://schemas.openxmlformats.org/officeDocument/2006/relationships/hyperlink" Target="https://www.ecfr.gov/cgi-bin/retrieveECFR?gp=&amp;SID=a0b031ff7d798b22b04c01402197596d&amp;mc=true&amp;n=pt34.2.300&amp;r=PART&amp;ty=HTML#se34.2.300_1137" TargetMode="External"/><Relationship Id="rId4" Type="http://schemas.openxmlformats.org/officeDocument/2006/relationships/hyperlink" Target="http://www.doe.mass.edu/federalgrants/idea/resources/qrg-proportionate-share.docx" TargetMode="External"/></Relationships>
</file>

<file path=xl/drawings/_rels/drawing9.xml.rels><?xml version="1.0" encoding="UTF-8" standalone="yes"?>
<Relationships xmlns="http://schemas.openxmlformats.org/package/2006/relationships"><Relationship Id="rId8" Type="http://schemas.openxmlformats.org/officeDocument/2006/relationships/hyperlink" Target="http://www.doe.mass.edu/sped/advisories/2016-2.html" TargetMode="External"/><Relationship Id="rId3" Type="http://schemas.openxmlformats.org/officeDocument/2006/relationships/hyperlink" Target="https://cifr.wested.org/resources/lea-moe/organizer/" TargetMode="External"/><Relationship Id="rId7" Type="http://schemas.openxmlformats.org/officeDocument/2006/relationships/hyperlink" Target="https://cifr.wested.org/wp-content/uploads/2015/12/CIFR-LEA-MOE-QRG.pdf" TargetMode="External"/><Relationship Id="rId2" Type="http://schemas.openxmlformats.org/officeDocument/2006/relationships/hyperlink" Target="https://sites.ed.gov/idea/policy_speced_guid_idea_memosdcltrs_osepmemo1510leamoeqa/" TargetMode="External"/><Relationship Id="rId1" Type="http://schemas.openxmlformats.org/officeDocument/2006/relationships/hyperlink" Target="https://cifr.wested.org/resources/lea-moe/calculator/" TargetMode="External"/><Relationship Id="rId6" Type="http://schemas.openxmlformats.org/officeDocument/2006/relationships/hyperlink" Target="https://www.ecfr.gov/cgi-bin/retrieveECFR?gp=&amp;SID=a0b031ff7d798b22b04c01402197596d&amp;mc=true&amp;n=sp34.2.300.c&amp;r=SUBPART&amp;ty=HTML#se34.2.300_1204" TargetMode="External"/><Relationship Id="rId5" Type="http://schemas.openxmlformats.org/officeDocument/2006/relationships/hyperlink" Target="https://www.ecfr.gov/cgi-bin/text-idx?SID=a0b031ff7d798b22b04c01402197596d&amp;mc=true&amp;node=se34.2.300_1203&amp;rgn=div8" TargetMode="External"/><Relationship Id="rId4" Type="http://schemas.openxmlformats.org/officeDocument/2006/relationships/hyperlink" Target="https://www.ecfr.gov/cgi-bin/text-idx?tpl=/ecfrbrowse/Title34/34cfr300_main_02.tpl" TargetMode="External"/><Relationship Id="rId9" Type="http://schemas.openxmlformats.org/officeDocument/2006/relationships/hyperlink" Target="mailto:chogan@doe.mass.edu" TargetMode="External"/></Relationships>
</file>

<file path=xl/drawings/drawing1.xml><?xml version="1.0" encoding="utf-8"?>
<xdr:wsDr xmlns:xdr="http://schemas.openxmlformats.org/drawingml/2006/spreadsheetDrawing" xmlns:a="http://schemas.openxmlformats.org/drawingml/2006/main">
  <xdr:twoCellAnchor>
    <xdr:from>
      <xdr:col>6</xdr:col>
      <xdr:colOff>169811</xdr:colOff>
      <xdr:row>12</xdr:row>
      <xdr:rowOff>556788</xdr:rowOff>
    </xdr:from>
    <xdr:to>
      <xdr:col>10</xdr:col>
      <xdr:colOff>494718</xdr:colOff>
      <xdr:row>12</xdr:row>
      <xdr:rowOff>837514</xdr:rowOff>
    </xdr:to>
    <xdr:sp macro="" textlink="">
      <xdr:nvSpPr>
        <xdr:cNvPr id="2" name="Rectangle 1" descr="Link to Federal Grant Programs web pages:&#10;http://www.doe.mass.edu/federalgrants/&#10;">
          <a:hlinkClick xmlns:r="http://schemas.openxmlformats.org/officeDocument/2006/relationships" r:id="rId1"/>
          <a:extLst>
            <a:ext uri="{FF2B5EF4-FFF2-40B4-BE49-F238E27FC236}">
              <a16:creationId xmlns:a16="http://schemas.microsoft.com/office/drawing/2014/main" id="{00000000-0008-0000-0000-000002000000}"/>
            </a:ext>
          </a:extLst>
        </xdr:cNvPr>
        <xdr:cNvSpPr/>
      </xdr:nvSpPr>
      <xdr:spPr>
        <a:xfrm>
          <a:off x="3827411" y="4109613"/>
          <a:ext cx="2763307" cy="28072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495300</xdr:colOff>
      <xdr:row>12</xdr:row>
      <xdr:rowOff>590550</xdr:rowOff>
    </xdr:from>
    <xdr:to>
      <xdr:col>12</xdr:col>
      <xdr:colOff>2504017</xdr:colOff>
      <xdr:row>12</xdr:row>
      <xdr:rowOff>838200</xdr:rowOff>
    </xdr:to>
    <xdr:sp macro="" textlink="">
      <xdr:nvSpPr>
        <xdr:cNvPr id="4" name="Rectangle 3" descr="Link to Federal Programs Specialist list:&#10;http://www.doe.mass.edu/federalgrants/liaisons.xlsx&#10;">
          <a:hlinkClick xmlns:r="http://schemas.openxmlformats.org/officeDocument/2006/relationships" r:id="rId2"/>
          <a:extLst>
            <a:ext uri="{FF2B5EF4-FFF2-40B4-BE49-F238E27FC236}">
              <a16:creationId xmlns:a16="http://schemas.microsoft.com/office/drawing/2014/main" id="{00000000-0008-0000-0000-000004000000}"/>
            </a:ext>
          </a:extLst>
        </xdr:cNvPr>
        <xdr:cNvSpPr/>
      </xdr:nvSpPr>
      <xdr:spPr>
        <a:xfrm>
          <a:off x="7810500" y="4143375"/>
          <a:ext cx="2008717" cy="2476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571500</xdr:colOff>
      <xdr:row>12</xdr:row>
      <xdr:rowOff>762000</xdr:rowOff>
    </xdr:from>
    <xdr:to>
      <xdr:col>4</xdr:col>
      <xdr:colOff>141817</xdr:colOff>
      <xdr:row>12</xdr:row>
      <xdr:rowOff>1009650</xdr:rowOff>
    </xdr:to>
    <xdr:sp macro="" textlink="">
      <xdr:nvSpPr>
        <xdr:cNvPr id="7" name="Rectangle 6" descr="Link to Federal Programs Specialist list:&#10;http://www.doe.mass.edu/federalgrants/liaisons.xlsx&#10;">
          <a:hlinkClick xmlns:r="http://schemas.openxmlformats.org/officeDocument/2006/relationships" r:id="rId2"/>
          <a:extLst>
            <a:ext uri="{FF2B5EF4-FFF2-40B4-BE49-F238E27FC236}">
              <a16:creationId xmlns:a16="http://schemas.microsoft.com/office/drawing/2014/main" id="{00000000-0008-0000-0000-000007000000}"/>
            </a:ext>
          </a:extLst>
        </xdr:cNvPr>
        <xdr:cNvSpPr/>
      </xdr:nvSpPr>
      <xdr:spPr>
        <a:xfrm>
          <a:off x="571500" y="4314825"/>
          <a:ext cx="2008717" cy="2476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14</xdr:col>
      <xdr:colOff>123824</xdr:colOff>
      <xdr:row>7</xdr:row>
      <xdr:rowOff>717550</xdr:rowOff>
    </xdr:from>
    <xdr:to>
      <xdr:col>16</xdr:col>
      <xdr:colOff>381000</xdr:colOff>
      <xdr:row>11</xdr:row>
      <xdr:rowOff>220980</xdr:rowOff>
    </xdr:to>
    <xdr:sp macro="" textlink="">
      <xdr:nvSpPr>
        <xdr:cNvPr id="2" name="Rectangular Callout 1">
          <a:extLst>
            <a:ext uri="{FF2B5EF4-FFF2-40B4-BE49-F238E27FC236}">
              <a16:creationId xmlns:a16="http://schemas.microsoft.com/office/drawing/2014/main" id="{00000000-0008-0000-0900-000002000000}"/>
            </a:ext>
            <a:ext uri="{C183D7F6-B498-43B3-948B-1728B52AA6E4}">
              <adec:decorative xmlns:adec="http://schemas.microsoft.com/office/drawing/2017/decorative" val="1"/>
            </a:ext>
          </a:extLst>
        </xdr:cNvPr>
        <xdr:cNvSpPr/>
      </xdr:nvSpPr>
      <xdr:spPr>
        <a:xfrm>
          <a:off x="10868024" y="4060825"/>
          <a:ext cx="2619376" cy="1475105"/>
        </a:xfrm>
        <a:prstGeom prst="wedgeRectCallout">
          <a:avLst>
            <a:gd name="adj1" fmla="val -61656"/>
            <a:gd name="adj2" fmla="val 71888"/>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Charter schools, virtual schools and career/technical vocational schools </a:t>
          </a:r>
          <a:r>
            <a:rPr lang="en-US" sz="1100" b="0" baseline="0">
              <a:ln>
                <a:noFill/>
              </a:ln>
              <a:solidFill>
                <a:sysClr val="windowText" lastClr="000000"/>
              </a:solidFill>
            </a:rPr>
            <a:t>are not required to complete the entire tab.  However, each of these schools/districts </a:t>
          </a:r>
          <a:r>
            <a:rPr lang="en-US" sz="1100" b="1" baseline="0">
              <a:ln>
                <a:noFill/>
              </a:ln>
              <a:solidFill>
                <a:sysClr val="windowText" lastClr="000000"/>
              </a:solidFill>
            </a:rPr>
            <a:t>must select their school type from the drop down in order to demonstrate this exemption.</a:t>
          </a:r>
        </a:p>
      </xdr:txBody>
    </xdr:sp>
    <xdr:clientData/>
  </xdr:twoCellAnchor>
  <xdr:twoCellAnchor>
    <xdr:from>
      <xdr:col>3</xdr:col>
      <xdr:colOff>180974</xdr:colOff>
      <xdr:row>5</xdr:row>
      <xdr:rowOff>238125</xdr:rowOff>
    </xdr:from>
    <xdr:to>
      <xdr:col>12</xdr:col>
      <xdr:colOff>504825</xdr:colOff>
      <xdr:row>6</xdr:row>
      <xdr:rowOff>85725</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00000000-0008-0000-0900-000003000000}"/>
            </a:ext>
            <a:ext uri="{C183D7F6-B498-43B3-948B-1728B52AA6E4}">
              <adec:decorative xmlns:adec="http://schemas.microsoft.com/office/drawing/2017/decorative" val="1"/>
            </a:ext>
          </a:extLst>
        </xdr:cNvPr>
        <xdr:cNvSpPr/>
      </xdr:nvSpPr>
      <xdr:spPr>
        <a:xfrm>
          <a:off x="1771649" y="2266950"/>
          <a:ext cx="8429626" cy="4095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23</xdr:row>
      <xdr:rowOff>161924</xdr:rowOff>
    </xdr:from>
    <xdr:to>
      <xdr:col>4</xdr:col>
      <xdr:colOff>190500</xdr:colOff>
      <xdr:row>24</xdr:row>
      <xdr:rowOff>361950</xdr:rowOff>
    </xdr:to>
    <xdr:sp macro="" textlink="">
      <xdr:nvSpPr>
        <xdr:cNvPr id="4" name="Rectangular Callout 3">
          <a:extLst>
            <a:ext uri="{FF2B5EF4-FFF2-40B4-BE49-F238E27FC236}">
              <a16:creationId xmlns:a16="http://schemas.microsoft.com/office/drawing/2014/main" id="{00000000-0008-0000-0900-000004000000}"/>
            </a:ext>
            <a:ext uri="{C183D7F6-B498-43B3-948B-1728B52AA6E4}">
              <adec:decorative xmlns:adec="http://schemas.microsoft.com/office/drawing/2017/decorative" val="1"/>
            </a:ext>
          </a:extLst>
        </xdr:cNvPr>
        <xdr:cNvSpPr/>
      </xdr:nvSpPr>
      <xdr:spPr>
        <a:xfrm>
          <a:off x="238125" y="9677399"/>
          <a:ext cx="3048000" cy="666751"/>
        </a:xfrm>
        <a:prstGeom prst="wedgeRectCallout">
          <a:avLst>
            <a:gd name="adj1" fmla="val -11078"/>
            <a:gd name="adj2" fmla="val 103568"/>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All responses in Step 3.B.2 should reflect the count conducted </a:t>
          </a:r>
          <a:r>
            <a:rPr lang="en-US" sz="1100" b="1" baseline="0">
              <a:solidFill>
                <a:sysClr val="windowText" lastClr="000000"/>
              </a:solidFill>
              <a:effectLst/>
              <a:latin typeface="+mn-lt"/>
              <a:ea typeface="+mn-ea"/>
              <a:cs typeface="+mn-cs"/>
            </a:rPr>
            <a:t>on </a:t>
          </a:r>
          <a:r>
            <a:rPr lang="en-US" sz="1100" b="1" baseline="0">
              <a:ln>
                <a:noFill/>
              </a:ln>
              <a:solidFill>
                <a:sysClr val="windowText" lastClr="000000"/>
              </a:solidFill>
            </a:rPr>
            <a:t>any date between October 1 and December 1 of 2018.</a:t>
          </a:r>
        </a:p>
      </xdr:txBody>
    </xdr:sp>
    <xdr:clientData/>
  </xdr:twoCellAnchor>
  <xdr:twoCellAnchor>
    <xdr:from>
      <xdr:col>4</xdr:col>
      <xdr:colOff>923925</xdr:colOff>
      <xdr:row>21</xdr:row>
      <xdr:rowOff>0</xdr:rowOff>
    </xdr:from>
    <xdr:to>
      <xdr:col>9</xdr:col>
      <xdr:colOff>876300</xdr:colOff>
      <xdr:row>24</xdr:row>
      <xdr:rowOff>161925</xdr:rowOff>
    </xdr:to>
    <xdr:sp macro="" textlink="">
      <xdr:nvSpPr>
        <xdr:cNvPr id="5" name="Rectangular Callout 4">
          <a:extLst>
            <a:ext uri="{FF2B5EF4-FFF2-40B4-BE49-F238E27FC236}">
              <a16:creationId xmlns:a16="http://schemas.microsoft.com/office/drawing/2014/main" id="{00000000-0008-0000-0900-000005000000}"/>
            </a:ext>
            <a:ext uri="{C183D7F6-B498-43B3-948B-1728B52AA6E4}">
              <adec:decorative xmlns:adec="http://schemas.microsoft.com/office/drawing/2017/decorative" val="1"/>
            </a:ext>
          </a:extLst>
        </xdr:cNvPr>
        <xdr:cNvSpPr/>
      </xdr:nvSpPr>
      <xdr:spPr>
        <a:xfrm>
          <a:off x="4019550" y="9124950"/>
          <a:ext cx="3429000" cy="1019175"/>
        </a:xfrm>
        <a:prstGeom prst="wedgeRectCallout">
          <a:avLst>
            <a:gd name="adj1" fmla="val 54436"/>
            <a:gd name="adj2" fmla="val -15514"/>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sz="1100" b="1" baseline="0">
              <a:ln>
                <a:noFill/>
              </a:ln>
              <a:solidFill>
                <a:sysClr val="windowText" lastClr="000000"/>
              </a:solidFill>
            </a:rPr>
            <a:t>TIP:  </a:t>
          </a:r>
          <a:r>
            <a:rPr lang="en-US" sz="1100" b="0" baseline="0">
              <a:ln>
                <a:noFill/>
              </a:ln>
              <a:solidFill>
                <a:sysClr val="windowText" lastClr="000000"/>
              </a:solidFill>
            </a:rPr>
            <a:t>"Eligible" </a:t>
          </a:r>
          <a:r>
            <a:rPr lang="en-US" sz="1100" b="0" baseline="0">
              <a:ln>
                <a:noFill/>
              </a:ln>
              <a:solidFill>
                <a:sysClr val="windowText" lastClr="000000"/>
              </a:solidFill>
              <a:effectLst/>
              <a:latin typeface="+mn-lt"/>
              <a:ea typeface="+mn-ea"/>
              <a:cs typeface="+mn-cs"/>
            </a:rPr>
            <a:t>i</a:t>
          </a:r>
          <a:r>
            <a:rPr lang="en-US" sz="1100" b="0" baseline="0">
              <a:solidFill>
                <a:sysClr val="windowText" lastClr="000000"/>
              </a:solidFill>
              <a:effectLst/>
              <a:latin typeface="+mn-lt"/>
              <a:ea typeface="+mn-ea"/>
              <a:cs typeface="+mn-cs"/>
            </a:rPr>
            <a:t>ncludes all students who are determined to be eligible for special education services</a:t>
          </a:r>
          <a:r>
            <a:rPr lang="en-US" sz="1100" b="1" baseline="0">
              <a:solidFill>
                <a:sysClr val="windowText" lastClr="000000"/>
              </a:solidFill>
              <a:effectLst/>
              <a:latin typeface="+mn-lt"/>
              <a:ea typeface="+mn-ea"/>
              <a:cs typeface="+mn-cs"/>
            </a:rPr>
            <a:t>, regardless of  whether they actually receive(d) services</a:t>
          </a:r>
          <a:r>
            <a:rPr lang="en-US" sz="1100" b="0" baseline="0">
              <a:solidFill>
                <a:sysClr val="windowText" lastClr="000000"/>
              </a:solidFill>
              <a:effectLst/>
              <a:latin typeface="+mn-lt"/>
              <a:ea typeface="+mn-ea"/>
              <a:cs typeface="+mn-cs"/>
            </a:rPr>
            <a:t>. </a:t>
          </a:r>
          <a:r>
            <a:rPr lang="en-US" sz="1100" b="0" baseline="0">
              <a:ln>
                <a:noFill/>
              </a:ln>
              <a:solidFill>
                <a:sysClr val="windowText" lastClr="000000"/>
              </a:solidFill>
            </a:rPr>
            <a:t>Keep in mind a student remains eligible for 3 years following identification. </a:t>
          </a:r>
          <a:endParaRPr lang="en-US" sz="1100" baseline="0">
            <a:ln>
              <a:noFill/>
            </a:ln>
            <a:solidFill>
              <a:sysClr val="windowText" lastClr="000000"/>
            </a:solidFill>
          </a:endParaRPr>
        </a:p>
      </xdr:txBody>
    </xdr:sp>
    <xdr:clientData/>
  </xdr:twoCellAnchor>
  <xdr:twoCellAnchor>
    <xdr:from>
      <xdr:col>3</xdr:col>
      <xdr:colOff>190500</xdr:colOff>
      <xdr:row>6</xdr:row>
      <xdr:rowOff>295275</xdr:rowOff>
    </xdr:from>
    <xdr:to>
      <xdr:col>11</xdr:col>
      <xdr:colOff>600075</xdr:colOff>
      <xdr:row>6</xdr:row>
      <xdr:rowOff>542925</xdr:rowOff>
    </xdr:to>
    <xdr:sp macro="" textlink="">
      <xdr:nvSpPr>
        <xdr:cNvPr id="6" name="Rectangle 5">
          <a:hlinkClick xmlns:r="http://schemas.openxmlformats.org/officeDocument/2006/relationships" r:id="rId2"/>
          <a:extLst>
            <a:ext uri="{FF2B5EF4-FFF2-40B4-BE49-F238E27FC236}">
              <a16:creationId xmlns:a16="http://schemas.microsoft.com/office/drawing/2014/main" id="{00000000-0008-0000-0900-000006000000}"/>
            </a:ext>
            <a:ext uri="{C183D7F6-B498-43B3-948B-1728B52AA6E4}">
              <adec:decorative xmlns:adec="http://schemas.microsoft.com/office/drawing/2017/decorative" val="1"/>
            </a:ext>
          </a:extLst>
        </xdr:cNvPr>
        <xdr:cNvSpPr/>
      </xdr:nvSpPr>
      <xdr:spPr>
        <a:xfrm flipV="1">
          <a:off x="1781175" y="2886075"/>
          <a:ext cx="7477125" cy="2476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247649</xdr:colOff>
      <xdr:row>21</xdr:row>
      <xdr:rowOff>76200</xdr:rowOff>
    </xdr:from>
    <xdr:to>
      <xdr:col>18</xdr:col>
      <xdr:colOff>228600</xdr:colOff>
      <xdr:row>25</xdr:row>
      <xdr:rowOff>628650</xdr:rowOff>
    </xdr:to>
    <xdr:sp macro="" textlink="">
      <xdr:nvSpPr>
        <xdr:cNvPr id="7" name="Rectangular Callout 6">
          <a:extLst>
            <a:ext uri="{FF2B5EF4-FFF2-40B4-BE49-F238E27FC236}">
              <a16:creationId xmlns:a16="http://schemas.microsoft.com/office/drawing/2014/main" id="{00000000-0008-0000-0900-000007000000}"/>
            </a:ext>
            <a:ext uri="{C183D7F6-B498-43B3-948B-1728B52AA6E4}">
              <adec:decorative xmlns:adec="http://schemas.microsoft.com/office/drawing/2017/decorative" val="1"/>
            </a:ext>
          </a:extLst>
        </xdr:cNvPr>
        <xdr:cNvSpPr/>
      </xdr:nvSpPr>
      <xdr:spPr>
        <a:xfrm>
          <a:off x="10991849" y="9201150"/>
          <a:ext cx="3390901" cy="2162175"/>
        </a:xfrm>
        <a:prstGeom prst="wedgeRectCallout">
          <a:avLst>
            <a:gd name="adj1" fmla="val -57092"/>
            <a:gd name="adj2" fmla="val -37341"/>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Which students are counted?</a:t>
          </a:r>
        </a:p>
        <a:p>
          <a:pPr algn="l"/>
          <a:endParaRPr lang="en-US" sz="300" b="1" baseline="0">
            <a:ln>
              <a:noFill/>
            </a:ln>
            <a:solidFill>
              <a:sysClr val="windowText" lastClr="000000"/>
            </a:solidFill>
          </a:endParaRPr>
        </a:p>
        <a:p>
          <a:pPr algn="l"/>
          <a:r>
            <a:rPr lang="en-US" sz="1100" b="1" baseline="0">
              <a:ln>
                <a:noFill/>
              </a:ln>
              <a:solidFill>
                <a:sysClr val="windowText" lastClr="000000"/>
              </a:solidFill>
              <a:latin typeface="Calibri" panose="020F0502020204030204" pitchFamily="34" charset="0"/>
              <a:cs typeface="Calibri" panose="020F0502020204030204" pitchFamily="34" charset="0"/>
            </a:rPr>
            <a:t>•  </a:t>
          </a:r>
          <a:r>
            <a:rPr lang="en-US" sz="1100" b="0" baseline="0">
              <a:ln>
                <a:noFill/>
              </a:ln>
              <a:solidFill>
                <a:sysClr val="windowText" lastClr="000000"/>
              </a:solidFill>
            </a:rPr>
            <a:t>Your </a:t>
          </a:r>
          <a:r>
            <a:rPr lang="en-US" sz="1100" b="1" baseline="0">
              <a:ln>
                <a:noFill/>
              </a:ln>
              <a:solidFill>
                <a:sysClr val="windowText" lastClr="000000"/>
              </a:solidFill>
            </a:rPr>
            <a:t>child count includes only eligible students attending private school </a:t>
          </a:r>
          <a:r>
            <a:rPr lang="en-US" sz="1100" b="1" i="1" baseline="0">
              <a:ln>
                <a:noFill/>
              </a:ln>
              <a:solidFill>
                <a:sysClr val="windowText" lastClr="000000"/>
              </a:solidFill>
            </a:rPr>
            <a:t>in your district</a:t>
          </a:r>
          <a:r>
            <a:rPr lang="en-US" sz="1100" b="0" baseline="0">
              <a:ln>
                <a:noFill/>
              </a:ln>
              <a:solidFill>
                <a:sysClr val="windowText" lastClr="000000"/>
              </a:solidFill>
            </a:rPr>
            <a:t>.  Do not count students receiving services based on an IEP from your district </a:t>
          </a:r>
          <a:r>
            <a:rPr lang="en-US" sz="1100" b="0" i="1" baseline="0">
              <a:ln>
                <a:noFill/>
              </a:ln>
              <a:solidFill>
                <a:sysClr val="windowText" lastClr="000000"/>
              </a:solidFill>
            </a:rPr>
            <a:t>but attending private school in another district.</a:t>
          </a:r>
        </a:p>
        <a:p>
          <a:pPr algn="l"/>
          <a:endParaRPr lang="en-US" sz="800" b="0" i="1" baseline="0">
            <a:ln>
              <a:noFill/>
            </a:ln>
            <a:solidFill>
              <a:sysClr val="windowText" lastClr="000000"/>
            </a:solidFill>
          </a:endParaRPr>
        </a:p>
        <a:p>
          <a:pPr algn="l"/>
          <a:r>
            <a:rPr lang="en-US" sz="1100" b="1" baseline="0">
              <a:solidFill>
                <a:sysClr val="windowText" lastClr="000000"/>
              </a:solidFill>
              <a:effectLst/>
              <a:latin typeface="+mn-lt"/>
              <a:ea typeface="+mn-ea"/>
              <a:cs typeface="+mn-cs"/>
            </a:rPr>
            <a:t>•  All eligible private school and home-schooled students are counted, </a:t>
          </a:r>
          <a:r>
            <a:rPr lang="en-US" sz="1100" b="1" i="1" baseline="0">
              <a:solidFill>
                <a:sysClr val="windowText" lastClr="000000"/>
              </a:solidFill>
              <a:effectLst/>
              <a:latin typeface="+mn-lt"/>
              <a:ea typeface="+mn-ea"/>
              <a:cs typeface="+mn-cs"/>
            </a:rPr>
            <a:t>even if parents decline services</a:t>
          </a:r>
          <a:r>
            <a:rPr lang="en-US" sz="1100" b="1" baseline="0">
              <a:solidFill>
                <a:sysClr val="windowText" lastClr="000000"/>
              </a:solidFill>
              <a:effectLst/>
              <a:latin typeface="+mn-lt"/>
              <a:ea typeface="+mn-ea"/>
              <a:cs typeface="+mn-cs"/>
            </a:rPr>
            <a:t>.  </a:t>
          </a:r>
          <a:r>
            <a:rPr lang="en-US" sz="1100" b="0" baseline="0">
              <a:solidFill>
                <a:sysClr val="windowText" lastClr="000000"/>
              </a:solidFill>
              <a:effectLst/>
              <a:latin typeface="+mn-lt"/>
              <a:ea typeface="+mn-ea"/>
              <a:cs typeface="+mn-cs"/>
            </a:rPr>
            <a:t>Students whose parents do not consent to initial evaluation or reevaluation are not "eligible" and therefore are not counted. § 300.300(d)(4); USED guidance at Question H-12.</a:t>
          </a:r>
          <a:endParaRPr lang="en-US" sz="1100" b="0" i="1" baseline="0">
            <a:ln>
              <a:noFill/>
            </a:ln>
            <a:solidFill>
              <a:sysClr val="windowText" lastClr="000000"/>
            </a:solidFill>
          </a:endParaRPr>
        </a:p>
      </xdr:txBody>
    </xdr:sp>
    <xdr:clientData/>
  </xdr:twoCellAnchor>
  <xdr:twoCellAnchor>
    <xdr:from>
      <xdr:col>11</xdr:col>
      <xdr:colOff>1019175</xdr:colOff>
      <xdr:row>26</xdr:row>
      <xdr:rowOff>200024</xdr:rowOff>
    </xdr:from>
    <xdr:to>
      <xdr:col>16</xdr:col>
      <xdr:colOff>352425</xdr:colOff>
      <xdr:row>29</xdr:row>
      <xdr:rowOff>19050</xdr:rowOff>
    </xdr:to>
    <xdr:sp macro="" textlink="">
      <xdr:nvSpPr>
        <xdr:cNvPr id="8" name="Rectangular Callout 7">
          <a:extLst>
            <a:ext uri="{FF2B5EF4-FFF2-40B4-BE49-F238E27FC236}">
              <a16:creationId xmlns:a16="http://schemas.microsoft.com/office/drawing/2014/main" id="{00000000-0008-0000-0900-000008000000}"/>
            </a:ext>
            <a:ext uri="{C183D7F6-B498-43B3-948B-1728B52AA6E4}">
              <adec:decorative xmlns:adec="http://schemas.microsoft.com/office/drawing/2017/decorative" val="1"/>
            </a:ext>
          </a:extLst>
        </xdr:cNvPr>
        <xdr:cNvSpPr/>
      </xdr:nvSpPr>
      <xdr:spPr>
        <a:xfrm>
          <a:off x="9677400" y="11582399"/>
          <a:ext cx="3781425" cy="1295401"/>
        </a:xfrm>
        <a:prstGeom prst="wedgeRectCallout">
          <a:avLst>
            <a:gd name="adj1" fmla="val -74552"/>
            <a:gd name="adj2" fmla="val -59737"/>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In order to be considered an </a:t>
          </a:r>
          <a:r>
            <a:rPr lang="en-US" sz="1100" b="1" baseline="0">
              <a:ln>
                <a:noFill/>
              </a:ln>
              <a:solidFill>
                <a:sysClr val="windowText" lastClr="000000"/>
              </a:solidFill>
            </a:rPr>
            <a:t>elementary school </a:t>
          </a:r>
          <a:r>
            <a:rPr lang="en-US" sz="1100" b="0" baseline="0">
              <a:ln>
                <a:noFill/>
              </a:ln>
              <a:solidFill>
                <a:sysClr val="windowText" lastClr="000000"/>
              </a:solidFill>
            </a:rPr>
            <a:t>for child count, a private school must provide instruction to grades one through five, six, seven or eight.  </a:t>
          </a:r>
          <a:r>
            <a:rPr lang="en-US" sz="1100" b="1" baseline="0">
              <a:ln>
                <a:noFill/>
              </a:ln>
              <a:solidFill>
                <a:sysClr val="windowText" lastClr="000000"/>
              </a:solidFill>
            </a:rPr>
            <a:t>S</a:t>
          </a:r>
          <a:r>
            <a:rPr lang="en-US" sz="1100" b="1" baseline="0">
              <a:solidFill>
                <a:sysClr val="windowText" lastClr="000000"/>
              </a:solidFill>
              <a:effectLst/>
              <a:latin typeface="+mn-lt"/>
              <a:ea typeface="+mn-ea"/>
              <a:cs typeface="+mn-cs"/>
            </a:rPr>
            <a:t>tand alone private preschools or childcare centers are not included</a:t>
          </a:r>
          <a:r>
            <a:rPr lang="en-US" sz="1100" b="0" baseline="0">
              <a:solidFill>
                <a:sysClr val="windowText" lastClr="000000"/>
              </a:solidFill>
              <a:effectLst/>
              <a:latin typeface="+mn-lt"/>
              <a:ea typeface="+mn-ea"/>
              <a:cs typeface="+mn-cs"/>
            </a:rPr>
            <a:t>. </a:t>
          </a:r>
          <a:r>
            <a:rPr lang="en-US" sz="1100" b="0" baseline="0">
              <a:ln>
                <a:noFill/>
              </a:ln>
              <a:solidFill>
                <a:sysClr val="windowText" lastClr="000000"/>
              </a:solidFill>
            </a:rPr>
            <a:t>If a school meets the definition of elementary school, it may also count eligible students in  prekindergarten or kindergarten grades in that school.  </a:t>
          </a:r>
          <a:endParaRPr lang="en-US" sz="1100" i="1" baseline="0">
            <a:ln>
              <a:noFill/>
            </a:ln>
            <a:solidFill>
              <a:sysClr val="windowText" lastClr="000000"/>
            </a:solidFill>
          </a:endParaRPr>
        </a:p>
      </xdr:txBody>
    </xdr:sp>
    <xdr:clientData/>
  </xdr:twoCellAnchor>
  <xdr:twoCellAnchor>
    <xdr:from>
      <xdr:col>14</xdr:col>
      <xdr:colOff>238125</xdr:colOff>
      <xdr:row>12</xdr:row>
      <xdr:rowOff>123824</xdr:rowOff>
    </xdr:from>
    <xdr:to>
      <xdr:col>16</xdr:col>
      <xdr:colOff>190500</xdr:colOff>
      <xdr:row>14</xdr:row>
      <xdr:rowOff>171450</xdr:rowOff>
    </xdr:to>
    <xdr:sp macro="" textlink="">
      <xdr:nvSpPr>
        <xdr:cNvPr id="9" name="Rectangular Callout 8">
          <a:extLst>
            <a:ext uri="{FF2B5EF4-FFF2-40B4-BE49-F238E27FC236}">
              <a16:creationId xmlns:a16="http://schemas.microsoft.com/office/drawing/2014/main" id="{00000000-0008-0000-0900-000009000000}"/>
            </a:ext>
            <a:ext uri="{C183D7F6-B498-43B3-948B-1728B52AA6E4}">
              <adec:decorative xmlns:adec="http://schemas.microsoft.com/office/drawing/2017/decorative" val="1"/>
            </a:ext>
          </a:extLst>
        </xdr:cNvPr>
        <xdr:cNvSpPr/>
      </xdr:nvSpPr>
      <xdr:spPr>
        <a:xfrm>
          <a:off x="10982325" y="5838824"/>
          <a:ext cx="2314575" cy="819151"/>
        </a:xfrm>
        <a:prstGeom prst="wedgeRectCallout">
          <a:avLst>
            <a:gd name="adj1" fmla="val -68583"/>
            <a:gd name="adj2" fmla="val 44194"/>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Home-schooled students </a:t>
          </a:r>
          <a:r>
            <a:rPr lang="en-US" sz="1100" b="0" baseline="0">
              <a:ln>
                <a:noFill/>
              </a:ln>
              <a:solidFill>
                <a:sysClr val="windowText" lastClr="000000"/>
              </a:solidFill>
            </a:rPr>
            <a:t>are those who are educated at home under a plan reviewed and approved by the district.  </a:t>
          </a:r>
        </a:p>
      </xdr:txBody>
    </xdr:sp>
    <xdr:clientData/>
  </xdr:twoCellAnchor>
  <xdr:twoCellAnchor>
    <xdr:from>
      <xdr:col>4</xdr:col>
      <xdr:colOff>876301</xdr:colOff>
      <xdr:row>36</xdr:row>
      <xdr:rowOff>47625</xdr:rowOff>
    </xdr:from>
    <xdr:to>
      <xdr:col>8</xdr:col>
      <xdr:colOff>104776</xdr:colOff>
      <xdr:row>36</xdr:row>
      <xdr:rowOff>552450</xdr:rowOff>
    </xdr:to>
    <xdr:sp macro="" textlink="">
      <xdr:nvSpPr>
        <xdr:cNvPr id="10" name="Rectangular Callout 9">
          <a:extLst>
            <a:ext uri="{FF2B5EF4-FFF2-40B4-BE49-F238E27FC236}">
              <a16:creationId xmlns:a16="http://schemas.microsoft.com/office/drawing/2014/main" id="{00000000-0008-0000-0900-00000A000000}"/>
            </a:ext>
            <a:ext uri="{C183D7F6-B498-43B3-948B-1728B52AA6E4}">
              <adec:decorative xmlns:adec="http://schemas.microsoft.com/office/drawing/2017/decorative" val="1"/>
            </a:ext>
          </a:extLst>
        </xdr:cNvPr>
        <xdr:cNvSpPr/>
      </xdr:nvSpPr>
      <xdr:spPr>
        <a:xfrm>
          <a:off x="3971926" y="15459075"/>
          <a:ext cx="2095500" cy="504825"/>
        </a:xfrm>
        <a:prstGeom prst="wedgeRectCallout">
          <a:avLst>
            <a:gd name="adj1" fmla="val 73785"/>
            <a:gd name="adj2" fmla="val 71417"/>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All yellow cells must contain a number.  If none, enter "0".</a:t>
          </a:r>
          <a:endParaRPr lang="en-US" sz="1100" i="1" baseline="0">
            <a:ln>
              <a:noFill/>
            </a:ln>
            <a:solidFill>
              <a:sysClr val="windowText" lastClr="000000"/>
            </a:solidFill>
          </a:endParaRPr>
        </a:p>
      </xdr:txBody>
    </xdr:sp>
    <xdr:clientData/>
  </xdr:twoCellAnchor>
  <xdr:twoCellAnchor>
    <xdr:from>
      <xdr:col>12</xdr:col>
      <xdr:colOff>66675</xdr:colOff>
      <xdr:row>46</xdr:row>
      <xdr:rowOff>409575</xdr:rowOff>
    </xdr:from>
    <xdr:to>
      <xdr:col>15</xdr:col>
      <xdr:colOff>447674</xdr:colOff>
      <xdr:row>48</xdr:row>
      <xdr:rowOff>285750</xdr:rowOff>
    </xdr:to>
    <xdr:sp macro="" textlink="">
      <xdr:nvSpPr>
        <xdr:cNvPr id="11" name="Rectangular Callout 10">
          <a:extLst>
            <a:ext uri="{FF2B5EF4-FFF2-40B4-BE49-F238E27FC236}">
              <a16:creationId xmlns:a16="http://schemas.microsoft.com/office/drawing/2014/main" id="{00000000-0008-0000-0900-00000B000000}"/>
            </a:ext>
            <a:ext uri="{C183D7F6-B498-43B3-948B-1728B52AA6E4}">
              <adec:decorative xmlns:adec="http://schemas.microsoft.com/office/drawing/2017/decorative" val="1"/>
            </a:ext>
          </a:extLst>
        </xdr:cNvPr>
        <xdr:cNvSpPr/>
      </xdr:nvSpPr>
      <xdr:spPr>
        <a:xfrm>
          <a:off x="9763125" y="21469350"/>
          <a:ext cx="2609849" cy="838200"/>
        </a:xfrm>
        <a:prstGeom prst="wedgeRectCallout">
          <a:avLst>
            <a:gd name="adj1" fmla="val -89379"/>
            <a:gd name="adj2" fmla="val 46391"/>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The district must reserve </a:t>
          </a:r>
          <a:r>
            <a:rPr lang="en-US" sz="1100" b="0" i="1" baseline="0">
              <a:ln>
                <a:noFill/>
              </a:ln>
              <a:solidFill>
                <a:sysClr val="windowText" lastClr="000000"/>
              </a:solidFill>
            </a:rPr>
            <a:t>at least </a:t>
          </a:r>
          <a:r>
            <a:rPr lang="en-US" sz="1100" b="0" baseline="0">
              <a:ln>
                <a:noFill/>
              </a:ln>
              <a:solidFill>
                <a:sysClr val="windowText" lastClr="000000"/>
              </a:solidFill>
            </a:rPr>
            <a:t>this amount of federal funding for equitable services for eligible private school  and home-schooled students.</a:t>
          </a:r>
          <a:endParaRPr lang="en-US" sz="1100" i="1" baseline="0">
            <a:ln>
              <a:noFill/>
            </a:ln>
            <a:solidFill>
              <a:sysClr val="windowText" lastClr="000000"/>
            </a:solidFill>
          </a:endParaRPr>
        </a:p>
      </xdr:txBody>
    </xdr:sp>
    <xdr:clientData/>
  </xdr:twoCellAnchor>
  <xdr:twoCellAnchor>
    <xdr:from>
      <xdr:col>14</xdr:col>
      <xdr:colOff>238125</xdr:colOff>
      <xdr:row>15</xdr:row>
      <xdr:rowOff>38101</xdr:rowOff>
    </xdr:from>
    <xdr:to>
      <xdr:col>15</xdr:col>
      <xdr:colOff>1095375</xdr:colOff>
      <xdr:row>17</xdr:row>
      <xdr:rowOff>123826</xdr:rowOff>
    </xdr:to>
    <xdr:sp macro="" textlink="">
      <xdr:nvSpPr>
        <xdr:cNvPr id="12" name="Rectangular Callout 11">
          <a:extLst>
            <a:ext uri="{FF2B5EF4-FFF2-40B4-BE49-F238E27FC236}">
              <a16:creationId xmlns:a16="http://schemas.microsoft.com/office/drawing/2014/main" id="{00000000-0008-0000-0900-00000C000000}"/>
            </a:ext>
            <a:ext uri="{C183D7F6-B498-43B3-948B-1728B52AA6E4}">
              <adec:decorative xmlns:adec="http://schemas.microsoft.com/office/drawing/2017/decorative" val="1"/>
            </a:ext>
          </a:extLst>
        </xdr:cNvPr>
        <xdr:cNvSpPr/>
      </xdr:nvSpPr>
      <xdr:spPr>
        <a:xfrm>
          <a:off x="10982325" y="6886576"/>
          <a:ext cx="2038350" cy="838200"/>
        </a:xfrm>
        <a:prstGeom prst="wedgeRectCallout">
          <a:avLst>
            <a:gd name="adj1" fmla="val -70344"/>
            <a:gd name="adj2" fmla="val -47165"/>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a:t>
          </a:r>
          <a:r>
            <a:rPr lang="en-US" sz="1100" b="0" baseline="0">
              <a:ln>
                <a:noFill/>
              </a:ln>
              <a:solidFill>
                <a:sysClr val="windowText" lastClr="000000"/>
              </a:solidFill>
            </a:rPr>
            <a:t>:  Districts </a:t>
          </a:r>
          <a:r>
            <a:rPr lang="en-US" sz="1100" b="1" baseline="0">
              <a:ln>
                <a:noFill/>
              </a:ln>
              <a:solidFill>
                <a:sysClr val="windowText" lastClr="000000"/>
              </a:solidFill>
            </a:rPr>
            <a:t>without  </a:t>
          </a:r>
          <a:r>
            <a:rPr lang="en-US" sz="1100" b="0" baseline="0">
              <a:ln>
                <a:noFill/>
              </a:ln>
              <a:solidFill>
                <a:sysClr val="windowText" lastClr="000000"/>
              </a:solidFill>
            </a:rPr>
            <a:t>private </a:t>
          </a:r>
          <a:r>
            <a:rPr lang="en-US" sz="1100" b="1" i="0" baseline="0">
              <a:ln>
                <a:noFill/>
              </a:ln>
              <a:solidFill>
                <a:sysClr val="windowText" lastClr="000000"/>
              </a:solidFill>
            </a:rPr>
            <a:t>and</a:t>
          </a:r>
          <a:r>
            <a:rPr lang="en-US" sz="1100" b="0" i="0" baseline="0">
              <a:ln>
                <a:noFill/>
              </a:ln>
              <a:solidFill>
                <a:sysClr val="windowText" lastClr="000000"/>
              </a:solidFill>
            </a:rPr>
            <a:t> </a:t>
          </a:r>
          <a:r>
            <a:rPr lang="en-US" sz="1100" b="0" baseline="0">
              <a:ln>
                <a:noFill/>
              </a:ln>
              <a:solidFill>
                <a:sysClr val="windowText" lastClr="000000"/>
              </a:solidFill>
            </a:rPr>
            <a:t>home-schooled students (answering "no" to both questions) may skip to </a:t>
          </a:r>
          <a:r>
            <a:rPr lang="en-US" sz="1100" b="1" baseline="0">
              <a:ln>
                <a:noFill/>
              </a:ln>
              <a:solidFill>
                <a:sysClr val="windowText" lastClr="000000"/>
              </a:solidFill>
            </a:rPr>
            <a:t>Step 4.3.</a:t>
          </a:r>
        </a:p>
      </xdr:txBody>
    </xdr:sp>
    <xdr:clientData/>
  </xdr:twoCellAnchor>
  <xdr:twoCellAnchor>
    <xdr:from>
      <xdr:col>12</xdr:col>
      <xdr:colOff>312561</xdr:colOff>
      <xdr:row>62</xdr:row>
      <xdr:rowOff>496005</xdr:rowOff>
    </xdr:from>
    <xdr:to>
      <xdr:col>18</xdr:col>
      <xdr:colOff>95250</xdr:colOff>
      <xdr:row>67</xdr:row>
      <xdr:rowOff>505530</xdr:rowOff>
    </xdr:to>
    <xdr:sp macro="" textlink="">
      <xdr:nvSpPr>
        <xdr:cNvPr id="13" name="Rectangular Callout 12">
          <a:extLst>
            <a:ext uri="{FF2B5EF4-FFF2-40B4-BE49-F238E27FC236}">
              <a16:creationId xmlns:a16="http://schemas.microsoft.com/office/drawing/2014/main" id="{00000000-0008-0000-0900-00000D000000}"/>
            </a:ext>
            <a:ext uri="{C183D7F6-B498-43B3-948B-1728B52AA6E4}">
              <adec:decorative xmlns:adec="http://schemas.microsoft.com/office/drawing/2017/decorative" val="1"/>
            </a:ext>
          </a:extLst>
        </xdr:cNvPr>
        <xdr:cNvSpPr/>
      </xdr:nvSpPr>
      <xdr:spPr>
        <a:xfrm>
          <a:off x="10009011" y="29728230"/>
          <a:ext cx="4240389" cy="1933575"/>
        </a:xfrm>
        <a:prstGeom prst="wedgeRectCallout">
          <a:avLst>
            <a:gd name="adj1" fmla="val -55782"/>
            <a:gd name="adj2" fmla="val -19479"/>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sz="1100" b="1" baseline="0">
              <a:ln>
                <a:noFill/>
              </a:ln>
              <a:solidFill>
                <a:sysClr val="windowText" lastClr="000000"/>
              </a:solidFill>
            </a:rPr>
            <a:t>TIP:   </a:t>
          </a:r>
          <a:r>
            <a:rPr lang="en-US" sz="1100" b="1">
              <a:solidFill>
                <a:sysClr val="windowText" lastClr="000000"/>
              </a:solidFill>
              <a:effectLst/>
              <a:latin typeface="+mn-lt"/>
              <a:ea typeface="+mn-ea"/>
              <a:cs typeface="+mn-cs"/>
            </a:rPr>
            <a:t>Child find activities and evaluation activities </a:t>
          </a:r>
          <a:r>
            <a:rPr lang="en-US" sz="1100" b="0">
              <a:solidFill>
                <a:sysClr val="windowText" lastClr="000000"/>
              </a:solidFill>
              <a:effectLst/>
              <a:latin typeface="+mn-lt"/>
              <a:ea typeface="+mn-ea"/>
              <a:cs typeface="+mn-cs"/>
            </a:rPr>
            <a:t>for private</a:t>
          </a:r>
          <a:r>
            <a:rPr lang="en-US" sz="1100" b="0" baseline="0">
              <a:solidFill>
                <a:sysClr val="windowText" lastClr="000000"/>
              </a:solidFill>
              <a:effectLst/>
              <a:latin typeface="+mn-lt"/>
              <a:ea typeface="+mn-ea"/>
              <a:cs typeface="+mn-cs"/>
            </a:rPr>
            <a:t> school/home-schooled students </a:t>
          </a:r>
          <a:r>
            <a:rPr lang="en-US" sz="1100" b="1" baseline="0">
              <a:solidFill>
                <a:sysClr val="windowText" lastClr="000000"/>
              </a:solidFill>
              <a:effectLst/>
              <a:latin typeface="+mn-lt"/>
              <a:ea typeface="+mn-ea"/>
              <a:cs typeface="+mn-cs"/>
            </a:rPr>
            <a:t>may not be paid from proportionate share</a:t>
          </a:r>
          <a:r>
            <a:rPr lang="en-US" sz="1100" b="0">
              <a:solidFill>
                <a:sysClr val="windowText" lastClr="000000"/>
              </a:solidFill>
              <a:effectLst/>
              <a:latin typeface="+mn-lt"/>
              <a:ea typeface="+mn-ea"/>
              <a:cs typeface="+mn-cs"/>
            </a:rPr>
            <a:t>. </a:t>
          </a:r>
          <a:r>
            <a:rPr lang="en-US" sz="1100" b="0" baseline="0">
              <a:solidFill>
                <a:sysClr val="windowText" lastClr="000000"/>
              </a:solidFill>
              <a:effectLst/>
              <a:latin typeface="+mn-lt"/>
              <a:ea typeface="+mn-ea"/>
              <a:cs typeface="+mn-cs"/>
            </a:rPr>
            <a:t>34 CFR § </a:t>
          </a:r>
          <a:r>
            <a:rPr lang="en-US" sz="1100" b="0">
              <a:solidFill>
                <a:sysClr val="windowText" lastClr="000000"/>
              </a:solidFill>
              <a:effectLst/>
              <a:latin typeface="+mn-lt"/>
              <a:ea typeface="+mn-ea"/>
              <a:cs typeface="+mn-cs"/>
            </a:rPr>
            <a:t>300.131(d). </a:t>
          </a:r>
          <a:r>
            <a:rPr lang="en-US" sz="1100" b="0" baseline="0">
              <a:ln>
                <a:noFill/>
              </a:ln>
              <a:solidFill>
                <a:sysClr val="windowText" lastClr="000000"/>
              </a:solidFill>
            </a:rPr>
            <a:t>For more </a:t>
          </a:r>
          <a:r>
            <a:rPr lang="en-US" sz="1100" b="1" baseline="0">
              <a:ln>
                <a:noFill/>
              </a:ln>
              <a:solidFill>
                <a:sysClr val="windowText" lastClr="000000"/>
              </a:solidFill>
            </a:rPr>
            <a:t>information on allowable expenditures </a:t>
          </a:r>
          <a:r>
            <a:rPr lang="en-US" sz="1100" b="0" baseline="0">
              <a:ln>
                <a:noFill/>
              </a:ln>
              <a:solidFill>
                <a:sysClr val="windowText" lastClr="000000"/>
              </a:solidFill>
            </a:rPr>
            <a:t>refer to </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0" baseline="0">
              <a:ln>
                <a:noFill/>
              </a:ln>
              <a:solidFill>
                <a:srgbClr val="0066FF"/>
              </a:solidFill>
            </a:rPr>
            <a:t>IDEA Proportionate Share Quick Reference Guide </a:t>
          </a:r>
          <a:r>
            <a:rPr lang="en-US" sz="1100" b="0" baseline="0">
              <a:ln>
                <a:noFill/>
              </a:ln>
              <a:solidFill>
                <a:sysClr val="windowText" lastClr="000000"/>
              </a:solidFill>
            </a:rPr>
            <a:t>(and links), as well as IDEA regulations: Equitable services determined (</a:t>
          </a:r>
          <a:r>
            <a:rPr lang="en-US" sz="1100" b="0" baseline="0">
              <a:ln>
                <a:noFill/>
              </a:ln>
              <a:solidFill>
                <a:srgbClr val="0066FF"/>
              </a:solidFill>
            </a:rPr>
            <a:t>34 CFR § 300.137 </a:t>
          </a:r>
          <a:r>
            <a:rPr lang="en-US" sz="1100" b="0" baseline="0">
              <a:ln>
                <a:noFill/>
              </a:ln>
              <a:solidFill>
                <a:sysClr val="windowText" lastClr="000000"/>
              </a:solidFill>
            </a:rPr>
            <a:t>); Equitable services provided (</a:t>
          </a:r>
          <a:r>
            <a:rPr lang="en-US" sz="1100" b="0" baseline="0">
              <a:ln>
                <a:noFill/>
              </a:ln>
              <a:solidFill>
                <a:srgbClr val="0066FF"/>
              </a:solidFill>
            </a:rPr>
            <a:t>34 CFR § 300.138</a:t>
          </a:r>
          <a:r>
            <a:rPr lang="en-US" sz="1100" b="0" baseline="0">
              <a:ln>
                <a:noFill/>
              </a:ln>
              <a:solidFill>
                <a:sysClr val="windowText" lastClr="000000"/>
              </a:solidFill>
            </a:rPr>
            <a:t>); Location of services and transportation (</a:t>
          </a:r>
          <a:r>
            <a:rPr lang="en-US" sz="1100" b="0" baseline="0">
              <a:ln>
                <a:noFill/>
              </a:ln>
              <a:solidFill>
                <a:srgbClr val="0066FF"/>
              </a:solidFill>
            </a:rPr>
            <a:t>34 CFR § 300.139</a:t>
          </a:r>
          <a:r>
            <a:rPr lang="en-US" sz="1100" b="0" baseline="0">
              <a:ln>
                <a:noFill/>
              </a:ln>
              <a:solidFill>
                <a:sysClr val="windowText" lastClr="000000"/>
              </a:solidFill>
            </a:rPr>
            <a:t>); Use of personnel (</a:t>
          </a:r>
          <a:r>
            <a:rPr lang="en-US" sz="1100" b="0" baseline="0">
              <a:ln>
                <a:noFill/>
              </a:ln>
              <a:solidFill>
                <a:srgbClr val="0066FF"/>
              </a:solidFill>
            </a:rPr>
            <a:t>34 CFR § 300.142</a:t>
          </a:r>
          <a:r>
            <a:rPr lang="en-US" sz="1100" b="0" baseline="0">
              <a:ln>
                <a:noFill/>
              </a:ln>
              <a:solidFill>
                <a:sysClr val="windowText" lastClr="000000"/>
              </a:solidFill>
            </a:rPr>
            <a:t>); Separate classes prohibited (</a:t>
          </a:r>
          <a:r>
            <a:rPr lang="en-US" sz="1100" b="0" baseline="0">
              <a:ln>
                <a:noFill/>
              </a:ln>
              <a:solidFill>
                <a:srgbClr val="0066FF"/>
              </a:solidFill>
            </a:rPr>
            <a:t>34 CFR § 300.143</a:t>
          </a:r>
          <a:r>
            <a:rPr lang="en-US" sz="1100" b="0" baseline="0">
              <a:ln>
                <a:noFill/>
              </a:ln>
              <a:solidFill>
                <a:sysClr val="windowText" lastClr="000000"/>
              </a:solidFill>
            </a:rPr>
            <a:t>); and Property, equipment, and supplies (</a:t>
          </a:r>
          <a:r>
            <a:rPr lang="en-US" sz="1100" b="0" baseline="0">
              <a:ln>
                <a:noFill/>
              </a:ln>
              <a:solidFill>
                <a:srgbClr val="0066FF"/>
              </a:solidFill>
            </a:rPr>
            <a:t>34 CFR § 300.144</a:t>
          </a:r>
          <a:r>
            <a:rPr lang="en-US" sz="1100" b="0" baseline="0">
              <a:ln>
                <a:noFill/>
              </a:ln>
              <a:solidFill>
                <a:sysClr val="windowText" lastClr="000000"/>
              </a:solidFill>
            </a:rPr>
            <a:t>). </a:t>
          </a:r>
          <a:endParaRPr lang="en-US" sz="1100" b="0" i="1" baseline="0">
            <a:ln>
              <a:noFill/>
            </a:ln>
            <a:solidFill>
              <a:sysClr val="windowText" lastClr="000000"/>
            </a:solidFill>
          </a:endParaRPr>
        </a:p>
      </xdr:txBody>
    </xdr:sp>
    <xdr:clientData/>
  </xdr:twoCellAnchor>
  <xdr:twoCellAnchor>
    <xdr:from>
      <xdr:col>12</xdr:col>
      <xdr:colOff>423334</xdr:colOff>
      <xdr:row>71</xdr:row>
      <xdr:rowOff>358422</xdr:rowOff>
    </xdr:from>
    <xdr:to>
      <xdr:col>17</xdr:col>
      <xdr:colOff>95250</xdr:colOff>
      <xdr:row>75</xdr:row>
      <xdr:rowOff>6350</xdr:rowOff>
    </xdr:to>
    <xdr:sp macro="" textlink="">
      <xdr:nvSpPr>
        <xdr:cNvPr id="14" name="Rectangular Callout 13">
          <a:extLst>
            <a:ext uri="{FF2B5EF4-FFF2-40B4-BE49-F238E27FC236}">
              <a16:creationId xmlns:a16="http://schemas.microsoft.com/office/drawing/2014/main" id="{00000000-0008-0000-0900-00000E000000}"/>
            </a:ext>
            <a:ext uri="{C183D7F6-B498-43B3-948B-1728B52AA6E4}">
              <adec:decorative xmlns:adec="http://schemas.microsoft.com/office/drawing/2017/decorative" val="1"/>
            </a:ext>
          </a:extLst>
        </xdr:cNvPr>
        <xdr:cNvSpPr/>
      </xdr:nvSpPr>
      <xdr:spPr>
        <a:xfrm>
          <a:off x="10119784" y="33962622"/>
          <a:ext cx="3520016" cy="1981553"/>
        </a:xfrm>
        <a:prstGeom prst="wedgeRectCallout">
          <a:avLst>
            <a:gd name="adj1" fmla="val -59828"/>
            <a:gd name="adj2" fmla="val -16963"/>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For more </a:t>
          </a:r>
          <a:r>
            <a:rPr lang="en-US" sz="1100" b="1" baseline="0">
              <a:ln>
                <a:noFill/>
              </a:ln>
              <a:solidFill>
                <a:sysClr val="windowText" lastClr="000000"/>
              </a:solidFill>
            </a:rPr>
            <a:t>information on allowable expenditures </a:t>
          </a:r>
          <a:r>
            <a:rPr lang="en-US" sz="1100" b="0" baseline="0">
              <a:ln>
                <a:noFill/>
              </a:ln>
              <a:solidFill>
                <a:sysClr val="windowText" lastClr="000000"/>
              </a:solidFill>
            </a:rPr>
            <a:t>refer to </a:t>
          </a:r>
          <a:r>
            <a:rPr lang="en-US" sz="1100" b="0" baseline="0">
              <a:ln>
                <a:noFill/>
              </a:ln>
              <a:solidFill>
                <a:srgbClr val="0066FF"/>
              </a:solidFill>
            </a:rPr>
            <a:t>IDEA Proportionate Share Quick Reference Guide </a:t>
          </a:r>
          <a:r>
            <a:rPr lang="en-US" sz="1100" b="0" baseline="0">
              <a:ln>
                <a:noFill/>
              </a:ln>
              <a:solidFill>
                <a:sysClr val="windowText" lastClr="000000"/>
              </a:solidFill>
            </a:rPr>
            <a:t>(and links), DESE's </a:t>
          </a:r>
          <a:r>
            <a:rPr lang="en-US" sz="1100" b="0" baseline="0">
              <a:ln>
                <a:noFill/>
              </a:ln>
              <a:solidFill>
                <a:srgbClr val="0066FF"/>
              </a:solidFill>
            </a:rPr>
            <a:t>Administrative Advisory SPED 2018-1 </a:t>
          </a:r>
          <a:r>
            <a:rPr lang="en-US" sz="1100" b="0" baseline="0">
              <a:ln>
                <a:noFill/>
              </a:ln>
              <a:solidFill>
                <a:sysClr val="windowText" lastClr="000000"/>
              </a:solidFill>
            </a:rPr>
            <a:t>(Expenditure of Proportionate Share section), as well as IDEA regulations: Equitable services determined (</a:t>
          </a:r>
          <a:r>
            <a:rPr lang="en-US" sz="1100" b="0" baseline="0">
              <a:ln>
                <a:noFill/>
              </a:ln>
              <a:solidFill>
                <a:srgbClr val="0066FF"/>
              </a:solidFill>
            </a:rPr>
            <a:t>34 CFR § 300.137 </a:t>
          </a:r>
          <a:r>
            <a:rPr lang="en-US" sz="1100" b="0" baseline="0">
              <a:ln>
                <a:noFill/>
              </a:ln>
              <a:solidFill>
                <a:sysClr val="windowText" lastClr="000000"/>
              </a:solidFill>
            </a:rPr>
            <a:t>); Equitable services provided (</a:t>
          </a:r>
          <a:r>
            <a:rPr lang="en-US" sz="1100" b="0" baseline="0">
              <a:ln>
                <a:noFill/>
              </a:ln>
              <a:solidFill>
                <a:srgbClr val="0066FF"/>
              </a:solidFill>
            </a:rPr>
            <a:t>34 CFR § 300.138</a:t>
          </a:r>
          <a:r>
            <a:rPr lang="en-US" sz="1100" b="0" baseline="0">
              <a:ln>
                <a:noFill/>
              </a:ln>
              <a:solidFill>
                <a:sysClr val="windowText" lastClr="000000"/>
              </a:solidFill>
            </a:rPr>
            <a:t>); Location of services and transportation (</a:t>
          </a:r>
          <a:r>
            <a:rPr lang="en-US" sz="1100" b="0" baseline="0">
              <a:ln>
                <a:noFill/>
              </a:ln>
              <a:solidFill>
                <a:srgbClr val="0066FF"/>
              </a:solidFill>
            </a:rPr>
            <a:t>34 CFR § 300.139</a:t>
          </a:r>
          <a:r>
            <a:rPr lang="en-US" sz="1100" b="0" baseline="0">
              <a:ln>
                <a:noFill/>
              </a:ln>
              <a:solidFill>
                <a:sysClr val="windowText" lastClr="000000"/>
              </a:solidFill>
            </a:rPr>
            <a:t>); Use of personnel (</a:t>
          </a:r>
          <a:r>
            <a:rPr lang="en-US" sz="1100" b="0" baseline="0">
              <a:ln>
                <a:noFill/>
              </a:ln>
              <a:solidFill>
                <a:srgbClr val="0066FF"/>
              </a:solidFill>
            </a:rPr>
            <a:t>34 CFR § 300.142</a:t>
          </a:r>
          <a:r>
            <a:rPr lang="en-US" sz="1100" b="0" baseline="0">
              <a:ln>
                <a:noFill/>
              </a:ln>
              <a:solidFill>
                <a:sysClr val="windowText" lastClr="000000"/>
              </a:solidFill>
            </a:rPr>
            <a:t>); Separate classes prohibited (</a:t>
          </a:r>
          <a:r>
            <a:rPr lang="en-US" sz="1100" b="0" baseline="0">
              <a:ln>
                <a:noFill/>
              </a:ln>
              <a:solidFill>
                <a:srgbClr val="0066FF"/>
              </a:solidFill>
            </a:rPr>
            <a:t>34 CFR § 300.143</a:t>
          </a:r>
          <a:r>
            <a:rPr lang="en-US" sz="1100" b="0" baseline="0">
              <a:ln>
                <a:noFill/>
              </a:ln>
              <a:solidFill>
                <a:sysClr val="windowText" lastClr="000000"/>
              </a:solidFill>
            </a:rPr>
            <a:t>); and Property, equipment, and supplies (</a:t>
          </a:r>
          <a:r>
            <a:rPr lang="en-US" sz="1100" b="0" baseline="0">
              <a:ln>
                <a:noFill/>
              </a:ln>
              <a:solidFill>
                <a:srgbClr val="0066FF"/>
              </a:solidFill>
            </a:rPr>
            <a:t>34 CFR § 300.144</a:t>
          </a:r>
          <a:r>
            <a:rPr lang="en-US" sz="1100" b="0" baseline="0">
              <a:ln>
                <a:noFill/>
              </a:ln>
              <a:solidFill>
                <a:sysClr val="windowText" lastClr="000000"/>
              </a:solidFill>
            </a:rPr>
            <a:t>). </a:t>
          </a:r>
          <a:endParaRPr lang="en-US" sz="1100" b="0" i="1" baseline="0">
            <a:ln>
              <a:noFill/>
            </a:ln>
            <a:solidFill>
              <a:sysClr val="windowText" lastClr="000000"/>
            </a:solidFill>
          </a:endParaRPr>
        </a:p>
      </xdr:txBody>
    </xdr:sp>
    <xdr:clientData/>
  </xdr:twoCellAnchor>
  <xdr:twoCellAnchor>
    <xdr:from>
      <xdr:col>14</xdr:col>
      <xdr:colOff>419099</xdr:colOff>
      <xdr:row>33</xdr:row>
      <xdr:rowOff>266701</xdr:rowOff>
    </xdr:from>
    <xdr:to>
      <xdr:col>17</xdr:col>
      <xdr:colOff>371474</xdr:colOff>
      <xdr:row>37</xdr:row>
      <xdr:rowOff>571500</xdr:rowOff>
    </xdr:to>
    <xdr:sp macro="" textlink="">
      <xdr:nvSpPr>
        <xdr:cNvPr id="15" name="Rectangular Callout 14">
          <a:extLst>
            <a:ext uri="{FF2B5EF4-FFF2-40B4-BE49-F238E27FC236}">
              <a16:creationId xmlns:a16="http://schemas.microsoft.com/office/drawing/2014/main" id="{00000000-0008-0000-0900-00000F000000}"/>
            </a:ext>
            <a:ext uri="{C183D7F6-B498-43B3-948B-1728B52AA6E4}">
              <adec:decorative xmlns:adec="http://schemas.microsoft.com/office/drawing/2017/decorative" val="1"/>
            </a:ext>
          </a:extLst>
        </xdr:cNvPr>
        <xdr:cNvSpPr/>
      </xdr:nvSpPr>
      <xdr:spPr>
        <a:xfrm>
          <a:off x="11163299" y="14868526"/>
          <a:ext cx="2752725" cy="1819274"/>
        </a:xfrm>
        <a:prstGeom prst="wedgeRectCallout">
          <a:avLst>
            <a:gd name="adj1" fmla="val -59387"/>
            <a:gd name="adj2" fmla="val -8712"/>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Unlike for child count in Step 4.2 which counts children at one point in time, the number of students for recordkeeping in Step 4.3 is aggregated at the end of the year and includes the entire school year.   For example, column A would be all private school students living in your district and attending a private school in your district who were evaluated, found eligible and/or served for the entire 2018-2019 school year.</a:t>
          </a:r>
          <a:endParaRPr lang="en-US" sz="1100" b="0" i="1" baseline="0">
            <a:ln>
              <a:noFill/>
            </a:ln>
            <a:solidFill>
              <a:sysClr val="windowText" lastClr="000000"/>
            </a:solidFill>
          </a:endParaRPr>
        </a:p>
      </xdr:txBody>
    </xdr:sp>
    <xdr:clientData/>
  </xdr:twoCellAnchor>
  <xdr:twoCellAnchor>
    <xdr:from>
      <xdr:col>12</xdr:col>
      <xdr:colOff>400050</xdr:colOff>
      <xdr:row>63</xdr:row>
      <xdr:rowOff>552450</xdr:rowOff>
    </xdr:from>
    <xdr:to>
      <xdr:col>15</xdr:col>
      <xdr:colOff>1000125</xdr:colOff>
      <xdr:row>64</xdr:row>
      <xdr:rowOff>85725</xdr:rowOff>
    </xdr:to>
    <xdr:sp macro="" textlink="">
      <xdr:nvSpPr>
        <xdr:cNvPr id="16" name="Rectangle 15">
          <a:hlinkClick xmlns:r="http://schemas.openxmlformats.org/officeDocument/2006/relationships" r:id="rId3"/>
          <a:extLst>
            <a:ext uri="{FF2B5EF4-FFF2-40B4-BE49-F238E27FC236}">
              <a16:creationId xmlns:a16="http://schemas.microsoft.com/office/drawing/2014/main" id="{00000000-0008-0000-0900-000010000000}"/>
            </a:ext>
            <a:ext uri="{C183D7F6-B498-43B3-948B-1728B52AA6E4}">
              <adec:decorative xmlns:adec="http://schemas.microsoft.com/office/drawing/2017/decorative" val="1"/>
            </a:ext>
          </a:extLst>
        </xdr:cNvPr>
        <xdr:cNvSpPr/>
      </xdr:nvSpPr>
      <xdr:spPr>
        <a:xfrm>
          <a:off x="10096500" y="30441900"/>
          <a:ext cx="2828925"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542925</xdr:colOff>
      <xdr:row>72</xdr:row>
      <xdr:rowOff>333375</xdr:rowOff>
    </xdr:from>
    <xdr:to>
      <xdr:col>16</xdr:col>
      <xdr:colOff>381000</xdr:colOff>
      <xdr:row>73</xdr:row>
      <xdr:rowOff>85725</xdr:rowOff>
    </xdr:to>
    <xdr:sp macro="" textlink="">
      <xdr:nvSpPr>
        <xdr:cNvPr id="17" name="Rectangle 16">
          <a:hlinkClick xmlns:r="http://schemas.openxmlformats.org/officeDocument/2006/relationships" r:id="rId1"/>
          <a:extLst>
            <a:ext uri="{FF2B5EF4-FFF2-40B4-BE49-F238E27FC236}">
              <a16:creationId xmlns:a16="http://schemas.microsoft.com/office/drawing/2014/main" id="{00000000-0008-0000-0900-000011000000}"/>
            </a:ext>
            <a:ext uri="{C183D7F6-B498-43B3-948B-1728B52AA6E4}">
              <adec:decorative xmlns:adec="http://schemas.microsoft.com/office/drawing/2017/decorative" val="1"/>
            </a:ext>
          </a:extLst>
        </xdr:cNvPr>
        <xdr:cNvSpPr/>
      </xdr:nvSpPr>
      <xdr:spPr>
        <a:xfrm>
          <a:off x="11287125" y="34347150"/>
          <a:ext cx="2200275"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190500</xdr:colOff>
      <xdr:row>72</xdr:row>
      <xdr:rowOff>142875</xdr:rowOff>
    </xdr:from>
    <xdr:to>
      <xdr:col>16</xdr:col>
      <xdr:colOff>390525</xdr:colOff>
      <xdr:row>72</xdr:row>
      <xdr:rowOff>342900</xdr:rowOff>
    </xdr:to>
    <xdr:sp macro="" textlink="">
      <xdr:nvSpPr>
        <xdr:cNvPr id="18" name="Rectangle 17">
          <a:hlinkClick xmlns:r="http://schemas.openxmlformats.org/officeDocument/2006/relationships" r:id="rId3"/>
          <a:extLst>
            <a:ext uri="{FF2B5EF4-FFF2-40B4-BE49-F238E27FC236}">
              <a16:creationId xmlns:a16="http://schemas.microsoft.com/office/drawing/2014/main" id="{00000000-0008-0000-0900-000012000000}"/>
            </a:ext>
            <a:ext uri="{C183D7F6-B498-43B3-948B-1728B52AA6E4}">
              <adec:decorative xmlns:adec="http://schemas.microsoft.com/office/drawing/2017/decorative" val="1"/>
            </a:ext>
          </a:extLst>
        </xdr:cNvPr>
        <xdr:cNvSpPr/>
      </xdr:nvSpPr>
      <xdr:spPr>
        <a:xfrm>
          <a:off x="10668000" y="34156650"/>
          <a:ext cx="2828925"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485775</xdr:colOff>
      <xdr:row>73</xdr:row>
      <xdr:rowOff>476250</xdr:rowOff>
    </xdr:from>
    <xdr:to>
      <xdr:col>13</xdr:col>
      <xdr:colOff>219075</xdr:colOff>
      <xdr:row>73</xdr:row>
      <xdr:rowOff>590550</xdr:rowOff>
    </xdr:to>
    <xdr:sp macro="" textlink="">
      <xdr:nvSpPr>
        <xdr:cNvPr id="19" name="Rectangle 18">
          <a:hlinkClick xmlns:r="http://schemas.openxmlformats.org/officeDocument/2006/relationships" r:id="rId4"/>
          <a:extLst>
            <a:ext uri="{FF2B5EF4-FFF2-40B4-BE49-F238E27FC236}">
              <a16:creationId xmlns:a16="http://schemas.microsoft.com/office/drawing/2014/main" id="{00000000-0008-0000-0900-000013000000}"/>
            </a:ext>
            <a:ext uri="{C183D7F6-B498-43B3-948B-1728B52AA6E4}">
              <adec:decorative xmlns:adec="http://schemas.microsoft.com/office/drawing/2017/decorative" val="1"/>
            </a:ext>
          </a:extLst>
        </xdr:cNvPr>
        <xdr:cNvSpPr/>
      </xdr:nvSpPr>
      <xdr:spPr>
        <a:xfrm>
          <a:off x="10182225" y="34899600"/>
          <a:ext cx="5143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1076325</xdr:colOff>
      <xdr:row>73</xdr:row>
      <xdr:rowOff>304800</xdr:rowOff>
    </xdr:from>
    <xdr:to>
      <xdr:col>16</xdr:col>
      <xdr:colOff>409575</xdr:colOff>
      <xdr:row>73</xdr:row>
      <xdr:rowOff>419100</xdr:rowOff>
    </xdr:to>
    <xdr:sp macro="" textlink="">
      <xdr:nvSpPr>
        <xdr:cNvPr id="20" name="Rectangle 19">
          <a:hlinkClick xmlns:r="http://schemas.openxmlformats.org/officeDocument/2006/relationships" r:id="rId4"/>
          <a:extLst>
            <a:ext uri="{FF2B5EF4-FFF2-40B4-BE49-F238E27FC236}">
              <a16:creationId xmlns:a16="http://schemas.microsoft.com/office/drawing/2014/main" id="{00000000-0008-0000-0900-000014000000}"/>
            </a:ext>
            <a:ext uri="{C183D7F6-B498-43B3-948B-1728B52AA6E4}">
              <adec:decorative xmlns:adec="http://schemas.microsoft.com/office/drawing/2017/decorative" val="1"/>
            </a:ext>
          </a:extLst>
        </xdr:cNvPr>
        <xdr:cNvSpPr/>
      </xdr:nvSpPr>
      <xdr:spPr>
        <a:xfrm>
          <a:off x="13001625" y="34728150"/>
          <a:ext cx="5143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523875</xdr:colOff>
      <xdr:row>73</xdr:row>
      <xdr:rowOff>438150</xdr:rowOff>
    </xdr:from>
    <xdr:to>
      <xdr:col>16</xdr:col>
      <xdr:colOff>342900</xdr:colOff>
      <xdr:row>73</xdr:row>
      <xdr:rowOff>571500</xdr:rowOff>
    </xdr:to>
    <xdr:sp macro="" textlink="">
      <xdr:nvSpPr>
        <xdr:cNvPr id="21" name="Rectangle 20">
          <a:hlinkClick xmlns:r="http://schemas.openxmlformats.org/officeDocument/2006/relationships" r:id="rId4"/>
          <a:extLst>
            <a:ext uri="{FF2B5EF4-FFF2-40B4-BE49-F238E27FC236}">
              <a16:creationId xmlns:a16="http://schemas.microsoft.com/office/drawing/2014/main" id="{00000000-0008-0000-0900-000015000000}"/>
            </a:ext>
            <a:ext uri="{C183D7F6-B498-43B3-948B-1728B52AA6E4}">
              <adec:decorative xmlns:adec="http://schemas.microsoft.com/office/drawing/2017/decorative" val="1"/>
            </a:ext>
          </a:extLst>
        </xdr:cNvPr>
        <xdr:cNvSpPr/>
      </xdr:nvSpPr>
      <xdr:spPr>
        <a:xfrm>
          <a:off x="12449175" y="34861500"/>
          <a:ext cx="1000125"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1047750</xdr:colOff>
      <xdr:row>74</xdr:row>
      <xdr:rowOff>209550</xdr:rowOff>
    </xdr:from>
    <xdr:to>
      <xdr:col>15</xdr:col>
      <xdr:colOff>876300</xdr:colOff>
      <xdr:row>74</xdr:row>
      <xdr:rowOff>314325</xdr:rowOff>
    </xdr:to>
    <xdr:sp macro="" textlink="">
      <xdr:nvSpPr>
        <xdr:cNvPr id="22" name="Rectangle 21">
          <a:hlinkClick xmlns:r="http://schemas.openxmlformats.org/officeDocument/2006/relationships" r:id="rId5"/>
          <a:extLst>
            <a:ext uri="{FF2B5EF4-FFF2-40B4-BE49-F238E27FC236}">
              <a16:creationId xmlns:a16="http://schemas.microsoft.com/office/drawing/2014/main" id="{00000000-0008-0000-0900-000016000000}"/>
            </a:ext>
            <a:ext uri="{C183D7F6-B498-43B3-948B-1728B52AA6E4}">
              <adec:decorative xmlns:adec="http://schemas.microsoft.com/office/drawing/2017/decorative" val="1"/>
            </a:ext>
          </a:extLst>
        </xdr:cNvPr>
        <xdr:cNvSpPr/>
      </xdr:nvSpPr>
      <xdr:spPr>
        <a:xfrm>
          <a:off x="11791950" y="35242500"/>
          <a:ext cx="1009650" cy="104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590550</xdr:colOff>
      <xdr:row>74</xdr:row>
      <xdr:rowOff>361950</xdr:rowOff>
    </xdr:from>
    <xdr:to>
      <xdr:col>15</xdr:col>
      <xdr:colOff>419100</xdr:colOff>
      <xdr:row>74</xdr:row>
      <xdr:rowOff>504825</xdr:rowOff>
    </xdr:to>
    <xdr:sp macro="" textlink="">
      <xdr:nvSpPr>
        <xdr:cNvPr id="23" name="Rectangle 22">
          <a:hlinkClick xmlns:r="http://schemas.openxmlformats.org/officeDocument/2006/relationships" r:id="rId5"/>
          <a:extLst>
            <a:ext uri="{FF2B5EF4-FFF2-40B4-BE49-F238E27FC236}">
              <a16:creationId xmlns:a16="http://schemas.microsoft.com/office/drawing/2014/main" id="{00000000-0008-0000-0900-000017000000}"/>
            </a:ext>
            <a:ext uri="{C183D7F6-B498-43B3-948B-1728B52AA6E4}">
              <adec:decorative xmlns:adec="http://schemas.microsoft.com/office/drawing/2017/decorative" val="1"/>
            </a:ext>
          </a:extLst>
        </xdr:cNvPr>
        <xdr:cNvSpPr/>
      </xdr:nvSpPr>
      <xdr:spPr>
        <a:xfrm>
          <a:off x="11334750" y="35394900"/>
          <a:ext cx="1009650"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419100</xdr:colOff>
      <xdr:row>74</xdr:row>
      <xdr:rowOff>171450</xdr:rowOff>
    </xdr:from>
    <xdr:to>
      <xdr:col>14</xdr:col>
      <xdr:colOff>161925</xdr:colOff>
      <xdr:row>74</xdr:row>
      <xdr:rowOff>295275</xdr:rowOff>
    </xdr:to>
    <xdr:sp macro="" textlink="">
      <xdr:nvSpPr>
        <xdr:cNvPr id="24" name="Rectangle 23">
          <a:hlinkClick xmlns:r="http://schemas.openxmlformats.org/officeDocument/2006/relationships" r:id="rId6"/>
          <a:extLst>
            <a:ext uri="{FF2B5EF4-FFF2-40B4-BE49-F238E27FC236}">
              <a16:creationId xmlns:a16="http://schemas.microsoft.com/office/drawing/2014/main" id="{00000000-0008-0000-0900-000018000000}"/>
            </a:ext>
            <a:ext uri="{C183D7F6-B498-43B3-948B-1728B52AA6E4}">
              <adec:decorative xmlns:adec="http://schemas.microsoft.com/office/drawing/2017/decorative" val="1"/>
            </a:ext>
          </a:extLst>
        </xdr:cNvPr>
        <xdr:cNvSpPr/>
      </xdr:nvSpPr>
      <xdr:spPr>
        <a:xfrm>
          <a:off x="10115550" y="35204400"/>
          <a:ext cx="790575"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1000123</xdr:colOff>
      <xdr:row>64</xdr:row>
      <xdr:rowOff>114300</xdr:rowOff>
    </xdr:from>
    <xdr:to>
      <xdr:col>17</xdr:col>
      <xdr:colOff>447674</xdr:colOff>
      <xdr:row>65</xdr:row>
      <xdr:rowOff>57150</xdr:rowOff>
    </xdr:to>
    <xdr:sp macro="" textlink="">
      <xdr:nvSpPr>
        <xdr:cNvPr id="25" name="Rectangle 24">
          <a:hlinkClick xmlns:r="http://schemas.openxmlformats.org/officeDocument/2006/relationships" r:id="rId4"/>
          <a:extLst>
            <a:ext uri="{FF2B5EF4-FFF2-40B4-BE49-F238E27FC236}">
              <a16:creationId xmlns:a16="http://schemas.microsoft.com/office/drawing/2014/main" id="{00000000-0008-0000-0900-000019000000}"/>
            </a:ext>
            <a:ext uri="{C183D7F6-B498-43B3-948B-1728B52AA6E4}">
              <adec:decorative xmlns:adec="http://schemas.microsoft.com/office/drawing/2017/decorative" val="1"/>
            </a:ext>
          </a:extLst>
        </xdr:cNvPr>
        <xdr:cNvSpPr/>
      </xdr:nvSpPr>
      <xdr:spPr>
        <a:xfrm>
          <a:off x="12925423" y="30670500"/>
          <a:ext cx="1066801"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190499</xdr:colOff>
      <xdr:row>66</xdr:row>
      <xdr:rowOff>57149</xdr:rowOff>
    </xdr:from>
    <xdr:to>
      <xdr:col>17</xdr:col>
      <xdr:colOff>533400</xdr:colOff>
      <xdr:row>66</xdr:row>
      <xdr:rowOff>200024</xdr:rowOff>
    </xdr:to>
    <xdr:sp macro="" textlink="">
      <xdr:nvSpPr>
        <xdr:cNvPr id="26" name="Rectangle 25">
          <a:hlinkClick xmlns:r="http://schemas.openxmlformats.org/officeDocument/2006/relationships" r:id="rId5"/>
          <a:extLst>
            <a:ext uri="{FF2B5EF4-FFF2-40B4-BE49-F238E27FC236}">
              <a16:creationId xmlns:a16="http://schemas.microsoft.com/office/drawing/2014/main" id="{00000000-0008-0000-0900-00001A000000}"/>
            </a:ext>
            <a:ext uri="{C183D7F6-B498-43B3-948B-1728B52AA6E4}">
              <adec:decorative xmlns:adec="http://schemas.microsoft.com/office/drawing/2017/decorative" val="1"/>
            </a:ext>
          </a:extLst>
        </xdr:cNvPr>
        <xdr:cNvSpPr/>
      </xdr:nvSpPr>
      <xdr:spPr>
        <a:xfrm>
          <a:off x="13296899" y="31003874"/>
          <a:ext cx="781051"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380999</xdr:colOff>
      <xdr:row>66</xdr:row>
      <xdr:rowOff>200026</xdr:rowOff>
    </xdr:from>
    <xdr:to>
      <xdr:col>13</xdr:col>
      <xdr:colOff>219075</xdr:colOff>
      <xdr:row>67</xdr:row>
      <xdr:rowOff>142876</xdr:rowOff>
    </xdr:to>
    <xdr:sp macro="" textlink="">
      <xdr:nvSpPr>
        <xdr:cNvPr id="27" name="Rectangle 26">
          <a:hlinkClick xmlns:r="http://schemas.openxmlformats.org/officeDocument/2006/relationships" r:id="rId5"/>
          <a:extLst>
            <a:ext uri="{FF2B5EF4-FFF2-40B4-BE49-F238E27FC236}">
              <a16:creationId xmlns:a16="http://schemas.microsoft.com/office/drawing/2014/main" id="{00000000-0008-0000-0900-00001B000000}"/>
            </a:ext>
            <a:ext uri="{C183D7F6-B498-43B3-948B-1728B52AA6E4}">
              <adec:decorative xmlns:adec="http://schemas.microsoft.com/office/drawing/2017/decorative" val="1"/>
            </a:ext>
          </a:extLst>
        </xdr:cNvPr>
        <xdr:cNvSpPr/>
      </xdr:nvSpPr>
      <xdr:spPr>
        <a:xfrm>
          <a:off x="10077449" y="31146751"/>
          <a:ext cx="619126"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990600</xdr:colOff>
      <xdr:row>74</xdr:row>
      <xdr:rowOff>533400</xdr:rowOff>
    </xdr:from>
    <xdr:to>
      <xdr:col>15</xdr:col>
      <xdr:colOff>819149</xdr:colOff>
      <xdr:row>74</xdr:row>
      <xdr:rowOff>723900</xdr:rowOff>
    </xdr:to>
    <xdr:sp macro="" textlink="">
      <xdr:nvSpPr>
        <xdr:cNvPr id="28" name="Rectangle 27">
          <a:hlinkClick xmlns:r="http://schemas.openxmlformats.org/officeDocument/2006/relationships" r:id="rId5"/>
          <a:extLst>
            <a:ext uri="{FF2B5EF4-FFF2-40B4-BE49-F238E27FC236}">
              <a16:creationId xmlns:a16="http://schemas.microsoft.com/office/drawing/2014/main" id="{00000000-0008-0000-0900-00001C000000}"/>
            </a:ext>
            <a:ext uri="{C183D7F6-B498-43B3-948B-1728B52AA6E4}">
              <adec:decorative xmlns:adec="http://schemas.microsoft.com/office/drawing/2017/decorative" val="1"/>
            </a:ext>
          </a:extLst>
        </xdr:cNvPr>
        <xdr:cNvSpPr/>
      </xdr:nvSpPr>
      <xdr:spPr>
        <a:xfrm>
          <a:off x="11734800" y="35566350"/>
          <a:ext cx="1009649"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533401</xdr:colOff>
      <xdr:row>66</xdr:row>
      <xdr:rowOff>47627</xdr:rowOff>
    </xdr:from>
    <xdr:to>
      <xdr:col>15</xdr:col>
      <xdr:colOff>304801</xdr:colOff>
      <xdr:row>67</xdr:row>
      <xdr:rowOff>1</xdr:rowOff>
    </xdr:to>
    <xdr:sp macro="" textlink="">
      <xdr:nvSpPr>
        <xdr:cNvPr id="29" name="Rectangle 28">
          <a:hlinkClick xmlns:r="http://schemas.openxmlformats.org/officeDocument/2006/relationships" r:id="rId6"/>
          <a:extLst>
            <a:ext uri="{FF2B5EF4-FFF2-40B4-BE49-F238E27FC236}">
              <a16:creationId xmlns:a16="http://schemas.microsoft.com/office/drawing/2014/main" id="{00000000-0008-0000-0900-00001D000000}"/>
            </a:ext>
            <a:ext uri="{C183D7F6-B498-43B3-948B-1728B52AA6E4}">
              <adec:decorative xmlns:adec="http://schemas.microsoft.com/office/drawing/2017/decorative" val="1"/>
            </a:ext>
          </a:extLst>
        </xdr:cNvPr>
        <xdr:cNvSpPr/>
      </xdr:nvSpPr>
      <xdr:spPr>
        <a:xfrm>
          <a:off x="11277601" y="30994352"/>
          <a:ext cx="952500" cy="1619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923924</xdr:colOff>
      <xdr:row>64</xdr:row>
      <xdr:rowOff>47625</xdr:rowOff>
    </xdr:from>
    <xdr:to>
      <xdr:col>17</xdr:col>
      <xdr:colOff>342899</xdr:colOff>
      <xdr:row>65</xdr:row>
      <xdr:rowOff>57150</xdr:rowOff>
    </xdr:to>
    <xdr:sp macro="" textlink="">
      <xdr:nvSpPr>
        <xdr:cNvPr id="30" name="Rectangle 29">
          <a:hlinkClick xmlns:r="http://schemas.openxmlformats.org/officeDocument/2006/relationships" r:id="rId4"/>
          <a:extLst>
            <a:ext uri="{FF2B5EF4-FFF2-40B4-BE49-F238E27FC236}">
              <a16:creationId xmlns:a16="http://schemas.microsoft.com/office/drawing/2014/main" id="{00000000-0008-0000-0900-00001E000000}"/>
            </a:ext>
            <a:ext uri="{C183D7F6-B498-43B3-948B-1728B52AA6E4}">
              <adec:decorative xmlns:adec="http://schemas.microsoft.com/office/drawing/2017/decorative" val="1"/>
            </a:ext>
          </a:extLst>
        </xdr:cNvPr>
        <xdr:cNvSpPr/>
      </xdr:nvSpPr>
      <xdr:spPr>
        <a:xfrm>
          <a:off x="12849224" y="30603825"/>
          <a:ext cx="1038225"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504825</xdr:colOff>
      <xdr:row>73</xdr:row>
      <xdr:rowOff>476250</xdr:rowOff>
    </xdr:from>
    <xdr:to>
      <xdr:col>13</xdr:col>
      <xdr:colOff>238125</xdr:colOff>
      <xdr:row>74</xdr:row>
      <xdr:rowOff>9526</xdr:rowOff>
    </xdr:to>
    <xdr:sp macro="" textlink="">
      <xdr:nvSpPr>
        <xdr:cNvPr id="31" name="Rectangle 30">
          <a:hlinkClick xmlns:r="http://schemas.openxmlformats.org/officeDocument/2006/relationships" r:id="rId4"/>
          <a:extLst>
            <a:ext uri="{FF2B5EF4-FFF2-40B4-BE49-F238E27FC236}">
              <a16:creationId xmlns:a16="http://schemas.microsoft.com/office/drawing/2014/main" id="{00000000-0008-0000-0900-00001F000000}"/>
            </a:ext>
            <a:ext uri="{C183D7F6-B498-43B3-948B-1728B52AA6E4}">
              <adec:decorative xmlns:adec="http://schemas.microsoft.com/office/drawing/2017/decorative" val="1"/>
            </a:ext>
          </a:extLst>
        </xdr:cNvPr>
        <xdr:cNvSpPr/>
      </xdr:nvSpPr>
      <xdr:spPr>
        <a:xfrm>
          <a:off x="10201275" y="34899600"/>
          <a:ext cx="514350" cy="1428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1019174</xdr:colOff>
      <xdr:row>48</xdr:row>
      <xdr:rowOff>361951</xdr:rowOff>
    </xdr:from>
    <xdr:to>
      <xdr:col>17</xdr:col>
      <xdr:colOff>142874</xdr:colOff>
      <xdr:row>54</xdr:row>
      <xdr:rowOff>18143</xdr:rowOff>
    </xdr:to>
    <xdr:sp macro="" textlink="">
      <xdr:nvSpPr>
        <xdr:cNvPr id="32" name="Rectangular Callout 31">
          <a:extLst>
            <a:ext uri="{FF2B5EF4-FFF2-40B4-BE49-F238E27FC236}">
              <a16:creationId xmlns:a16="http://schemas.microsoft.com/office/drawing/2014/main" id="{00000000-0008-0000-0900-000020000000}"/>
            </a:ext>
            <a:ext uri="{C183D7F6-B498-43B3-948B-1728B52AA6E4}">
              <adec:decorative xmlns:adec="http://schemas.microsoft.com/office/drawing/2017/decorative" val="1"/>
            </a:ext>
          </a:extLst>
        </xdr:cNvPr>
        <xdr:cNvSpPr/>
      </xdr:nvSpPr>
      <xdr:spPr>
        <a:xfrm>
          <a:off x="9664245" y="22423665"/>
          <a:ext cx="3995058" cy="1851478"/>
        </a:xfrm>
        <a:prstGeom prst="wedgeRectCallout">
          <a:avLst>
            <a:gd name="adj1" fmla="val -74800"/>
            <a:gd name="adj2" fmla="val -27887"/>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The district has the option to reserve additional funding for equitable services for eligible private-school and home-schooled students.  As long as the district meets all the other requirements of the IDEA, including providing FAPE to district children with disabilities, it is permissible, but not required, for a district to spend more than the minimum amount of Part B funds on providing services to children with disabilities placed by their parents in private schools.   See </a:t>
          </a:r>
          <a:r>
            <a:rPr lang="en-US" sz="1100" b="0" baseline="0">
              <a:ln>
                <a:noFill/>
              </a:ln>
              <a:solidFill>
                <a:srgbClr val="0066FF"/>
              </a:solidFill>
            </a:rPr>
            <a:t>Question H-3, Questions and Answers on Serving Children with Disabilities Placed by their Parents in Private Schools, April 2011.</a:t>
          </a:r>
          <a:endParaRPr lang="en-US" sz="1100" i="1" baseline="0">
            <a:ln>
              <a:noFill/>
            </a:ln>
            <a:solidFill>
              <a:sysClr val="windowText" lastClr="000000"/>
            </a:solidFill>
          </a:endParaRPr>
        </a:p>
      </xdr:txBody>
    </xdr:sp>
    <xdr:clientData/>
  </xdr:twoCellAnchor>
  <xdr:twoCellAnchor>
    <xdr:from>
      <xdr:col>12</xdr:col>
      <xdr:colOff>49439</xdr:colOff>
      <xdr:row>51</xdr:row>
      <xdr:rowOff>53975</xdr:rowOff>
    </xdr:from>
    <xdr:to>
      <xdr:col>17</xdr:col>
      <xdr:colOff>1814</xdr:colOff>
      <xdr:row>53</xdr:row>
      <xdr:rowOff>67129</xdr:rowOff>
    </xdr:to>
    <xdr:sp macro="" textlink="">
      <xdr:nvSpPr>
        <xdr:cNvPr id="33" name="Rectangle 32">
          <a:hlinkClick xmlns:r="http://schemas.openxmlformats.org/officeDocument/2006/relationships" r:id="rId2"/>
          <a:extLst>
            <a:ext uri="{FF2B5EF4-FFF2-40B4-BE49-F238E27FC236}">
              <a16:creationId xmlns:a16="http://schemas.microsoft.com/office/drawing/2014/main" id="{00000000-0008-0000-0900-000021000000}"/>
            </a:ext>
            <a:ext uri="{C183D7F6-B498-43B3-948B-1728B52AA6E4}">
              <adec:decorative xmlns:adec="http://schemas.microsoft.com/office/drawing/2017/decorative" val="1"/>
            </a:ext>
          </a:extLst>
        </xdr:cNvPr>
        <xdr:cNvSpPr/>
      </xdr:nvSpPr>
      <xdr:spPr>
        <a:xfrm>
          <a:off x="9728653" y="23712261"/>
          <a:ext cx="3789590" cy="48486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438150</xdr:colOff>
      <xdr:row>56</xdr:row>
      <xdr:rowOff>85725</xdr:rowOff>
    </xdr:from>
    <xdr:to>
      <xdr:col>8</xdr:col>
      <xdr:colOff>247649</xdr:colOff>
      <xdr:row>56</xdr:row>
      <xdr:rowOff>419101</xdr:rowOff>
    </xdr:to>
    <xdr:sp macro="" textlink="">
      <xdr:nvSpPr>
        <xdr:cNvPr id="34" name="Rectangle 33">
          <a:hlinkClick xmlns:r="http://schemas.openxmlformats.org/officeDocument/2006/relationships" r:id="rId7"/>
          <a:extLst>
            <a:ext uri="{FF2B5EF4-FFF2-40B4-BE49-F238E27FC236}">
              <a16:creationId xmlns:a16="http://schemas.microsoft.com/office/drawing/2014/main" id="{00000000-0008-0000-0900-000022000000}"/>
            </a:ext>
            <a:ext uri="{C183D7F6-B498-43B3-948B-1728B52AA6E4}">
              <adec:decorative xmlns:adec="http://schemas.microsoft.com/office/drawing/2017/decorative" val="1"/>
            </a:ext>
          </a:extLst>
        </xdr:cNvPr>
        <xdr:cNvSpPr/>
      </xdr:nvSpPr>
      <xdr:spPr>
        <a:xfrm>
          <a:off x="4572000" y="25374600"/>
          <a:ext cx="1638299" cy="3333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444501</xdr:colOff>
      <xdr:row>57</xdr:row>
      <xdr:rowOff>256822</xdr:rowOff>
    </xdr:from>
    <xdr:to>
      <xdr:col>15</xdr:col>
      <xdr:colOff>797630</xdr:colOff>
      <xdr:row>59</xdr:row>
      <xdr:rowOff>578555</xdr:rowOff>
    </xdr:to>
    <xdr:sp macro="" textlink="">
      <xdr:nvSpPr>
        <xdr:cNvPr id="35" name="Rectangular Callout 34">
          <a:hlinkClick xmlns:r="http://schemas.openxmlformats.org/officeDocument/2006/relationships" r:id="rId8"/>
          <a:extLst>
            <a:ext uri="{FF2B5EF4-FFF2-40B4-BE49-F238E27FC236}">
              <a16:creationId xmlns:a16="http://schemas.microsoft.com/office/drawing/2014/main" id="{00000000-0008-0000-0900-000023000000}"/>
            </a:ext>
            <a:ext uri="{C183D7F6-B498-43B3-948B-1728B52AA6E4}">
              <adec:decorative xmlns:adec="http://schemas.microsoft.com/office/drawing/2017/decorative" val="1"/>
            </a:ext>
          </a:extLst>
        </xdr:cNvPr>
        <xdr:cNvSpPr/>
      </xdr:nvSpPr>
      <xdr:spPr>
        <a:xfrm>
          <a:off x="10140951" y="26202922"/>
          <a:ext cx="2581979" cy="1407583"/>
        </a:xfrm>
        <a:prstGeom prst="wedgeRectCallout">
          <a:avLst>
            <a:gd name="adj1" fmla="val -63450"/>
            <a:gd name="adj2" fmla="val -15400"/>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en-US" sz="1100" b="1" baseline="0">
              <a:solidFill>
                <a:sysClr val="windowText" lastClr="000000"/>
              </a:solidFill>
              <a:effectLst/>
              <a:latin typeface="+mn-lt"/>
              <a:ea typeface="+mn-ea"/>
              <a:cs typeface="+mn-cs"/>
            </a:rPr>
            <a:t>TIP: If the private school representatives/parents do not provide the signed written affirmation </a:t>
          </a:r>
          <a:r>
            <a:rPr lang="en-US" sz="1100" b="0" baseline="0">
              <a:solidFill>
                <a:sysClr val="windowText" lastClr="000000"/>
              </a:solidFill>
              <a:effectLst/>
              <a:latin typeface="+mn-lt"/>
              <a:ea typeface="+mn-ea"/>
              <a:cs typeface="+mn-cs"/>
            </a:rPr>
            <a:t>within a reasonable period of time, the district must email supporting documentation of the consultation process to DESE at  </a:t>
          </a:r>
          <a:r>
            <a:rPr lang="en-US" sz="1100" b="0" baseline="0">
              <a:solidFill>
                <a:srgbClr val="0066FF"/>
              </a:solidFill>
              <a:effectLst/>
              <a:latin typeface="+mn-lt"/>
              <a:ea typeface="+mn-ea"/>
              <a:cs typeface="+mn-cs"/>
            </a:rPr>
            <a:t>ideaequitableservices@doe.mass.edu. </a:t>
          </a:r>
          <a:endParaRPr lang="en-US">
            <a:solidFill>
              <a:srgbClr val="0066FF"/>
            </a:solidFill>
            <a:effectLst/>
          </a:endParaRPr>
        </a:p>
      </xdr:txBody>
    </xdr:sp>
    <xdr:clientData/>
  </xdr:twoCellAnchor>
  <xdr:twoCellAnchor>
    <xdr:from>
      <xdr:col>15</xdr:col>
      <xdr:colOff>160161</xdr:colOff>
      <xdr:row>67</xdr:row>
      <xdr:rowOff>162630</xdr:rowOff>
    </xdr:from>
    <xdr:to>
      <xdr:col>15</xdr:col>
      <xdr:colOff>1169810</xdr:colOff>
      <xdr:row>67</xdr:row>
      <xdr:rowOff>353130</xdr:rowOff>
    </xdr:to>
    <xdr:sp macro="" textlink="">
      <xdr:nvSpPr>
        <xdr:cNvPr id="36" name="Rectangle 35">
          <a:hlinkClick xmlns:r="http://schemas.openxmlformats.org/officeDocument/2006/relationships" r:id="rId5"/>
          <a:extLst>
            <a:ext uri="{FF2B5EF4-FFF2-40B4-BE49-F238E27FC236}">
              <a16:creationId xmlns:a16="http://schemas.microsoft.com/office/drawing/2014/main" id="{00000000-0008-0000-0900-000024000000}"/>
            </a:ext>
            <a:ext uri="{C183D7F6-B498-43B3-948B-1728B52AA6E4}">
              <adec:decorative xmlns:adec="http://schemas.microsoft.com/office/drawing/2017/decorative" val="1"/>
            </a:ext>
          </a:extLst>
        </xdr:cNvPr>
        <xdr:cNvSpPr/>
      </xdr:nvSpPr>
      <xdr:spPr>
        <a:xfrm>
          <a:off x="12085461" y="31318905"/>
          <a:ext cx="1009649"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388761</xdr:colOff>
      <xdr:row>66</xdr:row>
      <xdr:rowOff>181680</xdr:rowOff>
    </xdr:from>
    <xdr:to>
      <xdr:col>16</xdr:col>
      <xdr:colOff>217310</xdr:colOff>
      <xdr:row>67</xdr:row>
      <xdr:rowOff>162630</xdr:rowOff>
    </xdr:to>
    <xdr:sp macro="" textlink="">
      <xdr:nvSpPr>
        <xdr:cNvPr id="37" name="Rectangle 36">
          <a:hlinkClick xmlns:r="http://schemas.openxmlformats.org/officeDocument/2006/relationships" r:id="rId5"/>
          <a:extLst>
            <a:ext uri="{FF2B5EF4-FFF2-40B4-BE49-F238E27FC236}">
              <a16:creationId xmlns:a16="http://schemas.microsoft.com/office/drawing/2014/main" id="{00000000-0008-0000-0900-000025000000}"/>
            </a:ext>
            <a:ext uri="{C183D7F6-B498-43B3-948B-1728B52AA6E4}">
              <adec:decorative xmlns:adec="http://schemas.microsoft.com/office/drawing/2017/decorative" val="1"/>
            </a:ext>
          </a:extLst>
        </xdr:cNvPr>
        <xdr:cNvSpPr/>
      </xdr:nvSpPr>
      <xdr:spPr>
        <a:xfrm>
          <a:off x="12314061" y="31128405"/>
          <a:ext cx="1009649"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960261</xdr:colOff>
      <xdr:row>65</xdr:row>
      <xdr:rowOff>29280</xdr:rowOff>
    </xdr:from>
    <xdr:to>
      <xdr:col>15</xdr:col>
      <xdr:colOff>817386</xdr:colOff>
      <xdr:row>66</xdr:row>
      <xdr:rowOff>29280</xdr:rowOff>
    </xdr:to>
    <xdr:sp macro="" textlink="">
      <xdr:nvSpPr>
        <xdr:cNvPr id="38" name="Rectangle 37">
          <a:hlinkClick xmlns:r="http://schemas.openxmlformats.org/officeDocument/2006/relationships" r:id="rId4"/>
          <a:extLst>
            <a:ext uri="{FF2B5EF4-FFF2-40B4-BE49-F238E27FC236}">
              <a16:creationId xmlns:a16="http://schemas.microsoft.com/office/drawing/2014/main" id="{00000000-0008-0000-0900-000026000000}"/>
            </a:ext>
            <a:ext uri="{C183D7F6-B498-43B3-948B-1728B52AA6E4}">
              <adec:decorative xmlns:adec="http://schemas.microsoft.com/office/drawing/2017/decorative" val="1"/>
            </a:ext>
          </a:extLst>
        </xdr:cNvPr>
        <xdr:cNvSpPr/>
      </xdr:nvSpPr>
      <xdr:spPr>
        <a:xfrm>
          <a:off x="11704461" y="30775980"/>
          <a:ext cx="1038225"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485775</xdr:colOff>
      <xdr:row>74</xdr:row>
      <xdr:rowOff>0</xdr:rowOff>
    </xdr:from>
    <xdr:to>
      <xdr:col>16</xdr:col>
      <xdr:colOff>95250</xdr:colOff>
      <xdr:row>74</xdr:row>
      <xdr:rowOff>123825</xdr:rowOff>
    </xdr:to>
    <xdr:sp macro="" textlink="">
      <xdr:nvSpPr>
        <xdr:cNvPr id="39" name="Rectangle 38">
          <a:hlinkClick xmlns:r="http://schemas.openxmlformats.org/officeDocument/2006/relationships" r:id="rId6"/>
          <a:extLst>
            <a:ext uri="{FF2B5EF4-FFF2-40B4-BE49-F238E27FC236}">
              <a16:creationId xmlns:a16="http://schemas.microsoft.com/office/drawing/2014/main" id="{00000000-0008-0000-0900-000027000000}"/>
            </a:ext>
            <a:ext uri="{C183D7F6-B498-43B3-948B-1728B52AA6E4}">
              <adec:decorative xmlns:adec="http://schemas.microsoft.com/office/drawing/2017/decorative" val="1"/>
            </a:ext>
          </a:extLst>
        </xdr:cNvPr>
        <xdr:cNvSpPr/>
      </xdr:nvSpPr>
      <xdr:spPr>
        <a:xfrm>
          <a:off x="12411075" y="35032950"/>
          <a:ext cx="790575"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14</xdr:col>
      <xdr:colOff>323850</xdr:colOff>
      <xdr:row>6</xdr:row>
      <xdr:rowOff>1547812</xdr:rowOff>
    </xdr:from>
    <xdr:to>
      <xdr:col>16</xdr:col>
      <xdr:colOff>371476</xdr:colOff>
      <xdr:row>9</xdr:row>
      <xdr:rowOff>180976</xdr:rowOff>
    </xdr:to>
    <xdr:sp macro="" textlink="">
      <xdr:nvSpPr>
        <xdr:cNvPr id="2" name="Rectangular Callout 1">
          <a:extLst>
            <a:ext uri="{FF2B5EF4-FFF2-40B4-BE49-F238E27FC236}">
              <a16:creationId xmlns:a16="http://schemas.microsoft.com/office/drawing/2014/main" id="{00000000-0008-0000-0A00-000002000000}"/>
            </a:ext>
            <a:ext uri="{C183D7F6-B498-43B3-948B-1728B52AA6E4}">
              <adec:decorative xmlns:adec="http://schemas.microsoft.com/office/drawing/2017/decorative" val="1"/>
            </a:ext>
          </a:extLst>
        </xdr:cNvPr>
        <xdr:cNvSpPr/>
      </xdr:nvSpPr>
      <xdr:spPr>
        <a:xfrm>
          <a:off x="11068050" y="4329112"/>
          <a:ext cx="2409826" cy="1195389"/>
        </a:xfrm>
        <a:prstGeom prst="wedgeRectCallout">
          <a:avLst>
            <a:gd name="adj1" fmla="val -71056"/>
            <a:gd name="adj2" fmla="val 93328"/>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Charter schools and virtual schools  </a:t>
          </a:r>
          <a:r>
            <a:rPr lang="en-US" sz="1100" b="0" baseline="0">
              <a:ln>
                <a:noFill/>
              </a:ln>
              <a:solidFill>
                <a:sysClr val="windowText" lastClr="000000"/>
              </a:solidFill>
            </a:rPr>
            <a:t>are not required to complete this tab.  However, each of these schools/districts </a:t>
          </a:r>
          <a:r>
            <a:rPr lang="en-US" sz="1100" b="1" baseline="0">
              <a:ln>
                <a:noFill/>
              </a:ln>
              <a:solidFill>
                <a:sysClr val="windowText" lastClr="000000"/>
              </a:solidFill>
            </a:rPr>
            <a:t>must select their school type from the drop down in order to demonstrate this exemption.</a:t>
          </a:r>
        </a:p>
      </xdr:txBody>
    </xdr:sp>
    <xdr:clientData/>
  </xdr:twoCellAnchor>
  <xdr:twoCellAnchor>
    <xdr:from>
      <xdr:col>3</xdr:col>
      <xdr:colOff>180974</xdr:colOff>
      <xdr:row>5</xdr:row>
      <xdr:rowOff>247650</xdr:rowOff>
    </xdr:from>
    <xdr:to>
      <xdr:col>12</xdr:col>
      <xdr:colOff>504825</xdr:colOff>
      <xdr:row>5</xdr:row>
      <xdr:rowOff>657225</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00000000-0008-0000-0A00-000003000000}"/>
            </a:ext>
            <a:ext uri="{C183D7F6-B498-43B3-948B-1728B52AA6E4}">
              <adec:decorative xmlns:adec="http://schemas.microsoft.com/office/drawing/2017/decorative" val="1"/>
            </a:ext>
          </a:extLst>
        </xdr:cNvPr>
        <xdr:cNvSpPr/>
      </xdr:nvSpPr>
      <xdr:spPr>
        <a:xfrm>
          <a:off x="1771649" y="2276475"/>
          <a:ext cx="8429626" cy="4095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21</xdr:row>
      <xdr:rowOff>247650</xdr:rowOff>
    </xdr:from>
    <xdr:to>
      <xdr:col>4</xdr:col>
      <xdr:colOff>190500</xdr:colOff>
      <xdr:row>22</xdr:row>
      <xdr:rowOff>466725</xdr:rowOff>
    </xdr:to>
    <xdr:sp macro="" textlink="">
      <xdr:nvSpPr>
        <xdr:cNvPr id="4" name="Rectangular Callout 3">
          <a:extLst>
            <a:ext uri="{FF2B5EF4-FFF2-40B4-BE49-F238E27FC236}">
              <a16:creationId xmlns:a16="http://schemas.microsoft.com/office/drawing/2014/main" id="{00000000-0008-0000-0A00-000004000000}"/>
            </a:ext>
            <a:ext uri="{C183D7F6-B498-43B3-948B-1728B52AA6E4}">
              <adec:decorative xmlns:adec="http://schemas.microsoft.com/office/drawing/2017/decorative" val="1"/>
            </a:ext>
          </a:extLst>
        </xdr:cNvPr>
        <xdr:cNvSpPr/>
      </xdr:nvSpPr>
      <xdr:spPr>
        <a:xfrm>
          <a:off x="238125" y="9696450"/>
          <a:ext cx="3048000" cy="685800"/>
        </a:xfrm>
        <a:prstGeom prst="wedgeRectCallout">
          <a:avLst>
            <a:gd name="adj1" fmla="val -9828"/>
            <a:gd name="adj2" fmla="val 86485"/>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All responses in Step 3C.2 should reflect the count conducted </a:t>
          </a:r>
          <a:r>
            <a:rPr lang="en-US" sz="1100" b="1" baseline="0">
              <a:solidFill>
                <a:sysClr val="windowText" lastClr="000000"/>
              </a:solidFill>
              <a:effectLst/>
              <a:latin typeface="+mn-lt"/>
              <a:ea typeface="+mn-ea"/>
              <a:cs typeface="+mn-cs"/>
            </a:rPr>
            <a:t>on </a:t>
          </a:r>
          <a:r>
            <a:rPr lang="en-US" sz="1100" b="1" baseline="0">
              <a:ln>
                <a:noFill/>
              </a:ln>
              <a:solidFill>
                <a:sysClr val="windowText" lastClr="000000"/>
              </a:solidFill>
            </a:rPr>
            <a:t>any date between October 1 and December 1 of 2018.</a:t>
          </a:r>
        </a:p>
      </xdr:txBody>
    </xdr:sp>
    <xdr:clientData/>
  </xdr:twoCellAnchor>
  <xdr:twoCellAnchor>
    <xdr:from>
      <xdr:col>4</xdr:col>
      <xdr:colOff>923925</xdr:colOff>
      <xdr:row>19</xdr:row>
      <xdr:rowOff>0</xdr:rowOff>
    </xdr:from>
    <xdr:to>
      <xdr:col>9</xdr:col>
      <xdr:colOff>876300</xdr:colOff>
      <xdr:row>22</xdr:row>
      <xdr:rowOff>161925</xdr:rowOff>
    </xdr:to>
    <xdr:sp macro="" textlink="">
      <xdr:nvSpPr>
        <xdr:cNvPr id="5" name="Rectangular Callout 4">
          <a:extLst>
            <a:ext uri="{FF2B5EF4-FFF2-40B4-BE49-F238E27FC236}">
              <a16:creationId xmlns:a16="http://schemas.microsoft.com/office/drawing/2014/main" id="{00000000-0008-0000-0A00-000005000000}"/>
            </a:ext>
            <a:ext uri="{C183D7F6-B498-43B3-948B-1728B52AA6E4}">
              <adec:decorative xmlns:adec="http://schemas.microsoft.com/office/drawing/2017/decorative" val="1"/>
            </a:ext>
          </a:extLst>
        </xdr:cNvPr>
        <xdr:cNvSpPr/>
      </xdr:nvSpPr>
      <xdr:spPr>
        <a:xfrm>
          <a:off x="4019550" y="8972550"/>
          <a:ext cx="3429000" cy="1104900"/>
        </a:xfrm>
        <a:prstGeom prst="wedgeRectCallout">
          <a:avLst>
            <a:gd name="adj1" fmla="val 54436"/>
            <a:gd name="adj2" fmla="val -15514"/>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sz="1100" b="1" baseline="0">
              <a:ln>
                <a:noFill/>
              </a:ln>
              <a:solidFill>
                <a:sysClr val="windowText" lastClr="000000"/>
              </a:solidFill>
            </a:rPr>
            <a:t>TIP:  </a:t>
          </a:r>
          <a:r>
            <a:rPr lang="en-US" sz="1100" b="0" baseline="0">
              <a:ln>
                <a:noFill/>
              </a:ln>
              <a:solidFill>
                <a:sysClr val="windowText" lastClr="000000"/>
              </a:solidFill>
            </a:rPr>
            <a:t>"Eligible" </a:t>
          </a:r>
          <a:r>
            <a:rPr lang="en-US" sz="1100" b="0" baseline="0">
              <a:ln>
                <a:noFill/>
              </a:ln>
              <a:solidFill>
                <a:sysClr val="windowText" lastClr="000000"/>
              </a:solidFill>
              <a:effectLst/>
              <a:latin typeface="+mn-lt"/>
              <a:ea typeface="+mn-ea"/>
              <a:cs typeface="+mn-cs"/>
            </a:rPr>
            <a:t>i</a:t>
          </a:r>
          <a:r>
            <a:rPr lang="en-US" sz="1100" b="0" baseline="0">
              <a:solidFill>
                <a:sysClr val="windowText" lastClr="000000"/>
              </a:solidFill>
              <a:effectLst/>
              <a:latin typeface="+mn-lt"/>
              <a:ea typeface="+mn-ea"/>
              <a:cs typeface="+mn-cs"/>
            </a:rPr>
            <a:t>ncludes all students who are determined to be eligible for special education services</a:t>
          </a:r>
          <a:r>
            <a:rPr lang="en-US" sz="1100" b="1" baseline="0">
              <a:solidFill>
                <a:sysClr val="windowText" lastClr="000000"/>
              </a:solidFill>
              <a:effectLst/>
              <a:latin typeface="+mn-lt"/>
              <a:ea typeface="+mn-ea"/>
              <a:cs typeface="+mn-cs"/>
            </a:rPr>
            <a:t>, regardless of  whether they actually receive(d) services</a:t>
          </a:r>
          <a:r>
            <a:rPr lang="en-US" sz="1100" b="0" baseline="0">
              <a:solidFill>
                <a:sysClr val="windowText" lastClr="000000"/>
              </a:solidFill>
              <a:effectLst/>
              <a:latin typeface="+mn-lt"/>
              <a:ea typeface="+mn-ea"/>
              <a:cs typeface="+mn-cs"/>
            </a:rPr>
            <a:t>. </a:t>
          </a:r>
          <a:r>
            <a:rPr lang="en-US" sz="1100" b="0" baseline="0">
              <a:ln>
                <a:noFill/>
              </a:ln>
              <a:solidFill>
                <a:sysClr val="windowText" lastClr="000000"/>
              </a:solidFill>
            </a:rPr>
            <a:t>Keep in mind a student remains eligible for 3 years following identification. </a:t>
          </a:r>
          <a:endParaRPr lang="en-US" sz="1100" baseline="0">
            <a:ln>
              <a:noFill/>
            </a:ln>
            <a:solidFill>
              <a:sysClr val="windowText" lastClr="000000"/>
            </a:solidFill>
          </a:endParaRPr>
        </a:p>
      </xdr:txBody>
    </xdr:sp>
    <xdr:clientData/>
  </xdr:twoCellAnchor>
  <xdr:twoCellAnchor>
    <xdr:from>
      <xdr:col>3</xdr:col>
      <xdr:colOff>190500</xdr:colOff>
      <xdr:row>6</xdr:row>
      <xdr:rowOff>171450</xdr:rowOff>
    </xdr:from>
    <xdr:to>
      <xdr:col>11</xdr:col>
      <xdr:colOff>600075</xdr:colOff>
      <xdr:row>6</xdr:row>
      <xdr:rowOff>342900</xdr:rowOff>
    </xdr:to>
    <xdr:sp macro="" textlink="">
      <xdr:nvSpPr>
        <xdr:cNvPr id="6" name="Rectangle 5">
          <a:hlinkClick xmlns:r="http://schemas.openxmlformats.org/officeDocument/2006/relationships" r:id="rId2"/>
          <a:extLst>
            <a:ext uri="{FF2B5EF4-FFF2-40B4-BE49-F238E27FC236}">
              <a16:creationId xmlns:a16="http://schemas.microsoft.com/office/drawing/2014/main" id="{00000000-0008-0000-0A00-000006000000}"/>
            </a:ext>
            <a:ext uri="{C183D7F6-B498-43B3-948B-1728B52AA6E4}">
              <adec:decorative xmlns:adec="http://schemas.microsoft.com/office/drawing/2017/decorative" val="1"/>
            </a:ext>
          </a:extLst>
        </xdr:cNvPr>
        <xdr:cNvSpPr/>
      </xdr:nvSpPr>
      <xdr:spPr>
        <a:xfrm>
          <a:off x="1781175" y="2952750"/>
          <a:ext cx="7477125" cy="171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314324</xdr:colOff>
      <xdr:row>18</xdr:row>
      <xdr:rowOff>152400</xdr:rowOff>
    </xdr:from>
    <xdr:to>
      <xdr:col>16</xdr:col>
      <xdr:colOff>295275</xdr:colOff>
      <xdr:row>23</xdr:row>
      <xdr:rowOff>523875</xdr:rowOff>
    </xdr:to>
    <xdr:sp macro="" textlink="">
      <xdr:nvSpPr>
        <xdr:cNvPr id="7" name="Rectangular Callout 6">
          <a:extLst>
            <a:ext uri="{FF2B5EF4-FFF2-40B4-BE49-F238E27FC236}">
              <a16:creationId xmlns:a16="http://schemas.microsoft.com/office/drawing/2014/main" id="{00000000-0008-0000-0A00-000007000000}"/>
            </a:ext>
            <a:ext uri="{C183D7F6-B498-43B3-948B-1728B52AA6E4}">
              <adec:decorative xmlns:adec="http://schemas.microsoft.com/office/drawing/2017/decorative" val="1"/>
            </a:ext>
          </a:extLst>
        </xdr:cNvPr>
        <xdr:cNvSpPr/>
      </xdr:nvSpPr>
      <xdr:spPr>
        <a:xfrm>
          <a:off x="10010774" y="7724775"/>
          <a:ext cx="3390901" cy="2247900"/>
        </a:xfrm>
        <a:prstGeom prst="wedgeRectCallout">
          <a:avLst>
            <a:gd name="adj1" fmla="val -57092"/>
            <a:gd name="adj2" fmla="val -37341"/>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Which students are counted?</a:t>
          </a:r>
        </a:p>
        <a:p>
          <a:pPr algn="l"/>
          <a:endParaRPr lang="en-US" sz="300" b="1" baseline="0">
            <a:ln>
              <a:noFill/>
            </a:ln>
            <a:solidFill>
              <a:sysClr val="windowText" lastClr="000000"/>
            </a:solidFill>
          </a:endParaRPr>
        </a:p>
        <a:p>
          <a:pPr algn="l"/>
          <a:r>
            <a:rPr lang="en-US" sz="1100" b="1" baseline="0">
              <a:ln>
                <a:noFill/>
              </a:ln>
              <a:solidFill>
                <a:sysClr val="windowText" lastClr="000000"/>
              </a:solidFill>
              <a:latin typeface="Calibri" panose="020F0502020204030204" pitchFamily="34" charset="0"/>
              <a:cs typeface="Calibri" panose="020F0502020204030204" pitchFamily="34" charset="0"/>
            </a:rPr>
            <a:t>•  </a:t>
          </a:r>
          <a:r>
            <a:rPr lang="en-US" sz="1100" b="0" baseline="0">
              <a:ln>
                <a:noFill/>
              </a:ln>
              <a:solidFill>
                <a:sysClr val="windowText" lastClr="000000"/>
              </a:solidFill>
            </a:rPr>
            <a:t>Your </a:t>
          </a:r>
          <a:r>
            <a:rPr lang="en-US" sz="1100" b="1" baseline="0">
              <a:ln>
                <a:noFill/>
              </a:ln>
              <a:solidFill>
                <a:sysClr val="windowText" lastClr="000000"/>
              </a:solidFill>
            </a:rPr>
            <a:t>child count includes only eligible students attending private school </a:t>
          </a:r>
          <a:r>
            <a:rPr lang="en-US" sz="1100" b="1" i="1" baseline="0">
              <a:ln>
                <a:noFill/>
              </a:ln>
              <a:solidFill>
                <a:sysClr val="windowText" lastClr="000000"/>
              </a:solidFill>
            </a:rPr>
            <a:t>in your district</a:t>
          </a:r>
          <a:r>
            <a:rPr lang="en-US" sz="1100" b="0" baseline="0">
              <a:ln>
                <a:noFill/>
              </a:ln>
              <a:solidFill>
                <a:sysClr val="windowText" lastClr="000000"/>
              </a:solidFill>
            </a:rPr>
            <a:t>.  Do not count students receiving services based on an IEP from your district </a:t>
          </a:r>
          <a:r>
            <a:rPr lang="en-US" sz="1100" b="0" i="1" baseline="0">
              <a:ln>
                <a:noFill/>
              </a:ln>
              <a:solidFill>
                <a:sysClr val="windowText" lastClr="000000"/>
              </a:solidFill>
            </a:rPr>
            <a:t>but attending private school in another district.</a:t>
          </a:r>
        </a:p>
        <a:p>
          <a:pPr algn="l"/>
          <a:endParaRPr lang="en-US" sz="800" b="0" i="1" baseline="0">
            <a:ln>
              <a:noFill/>
            </a:ln>
            <a:solidFill>
              <a:sysClr val="windowText" lastClr="000000"/>
            </a:solidFill>
          </a:endParaRPr>
        </a:p>
        <a:p>
          <a:pPr algn="l"/>
          <a:r>
            <a:rPr lang="en-US" sz="1100" b="1" baseline="0">
              <a:solidFill>
                <a:sysClr val="windowText" lastClr="000000"/>
              </a:solidFill>
              <a:effectLst/>
              <a:latin typeface="+mn-lt"/>
              <a:ea typeface="+mn-ea"/>
              <a:cs typeface="+mn-cs"/>
            </a:rPr>
            <a:t>•  All eligible private school students are counted, </a:t>
          </a:r>
          <a:r>
            <a:rPr lang="en-US" sz="1100" b="1" i="1" baseline="0">
              <a:solidFill>
                <a:sysClr val="windowText" lastClr="000000"/>
              </a:solidFill>
              <a:effectLst/>
              <a:latin typeface="+mn-lt"/>
              <a:ea typeface="+mn-ea"/>
              <a:cs typeface="+mn-cs"/>
            </a:rPr>
            <a:t>even if parents decline services</a:t>
          </a:r>
          <a:r>
            <a:rPr lang="en-US" sz="1100" b="1" baseline="0">
              <a:solidFill>
                <a:sysClr val="windowText" lastClr="000000"/>
              </a:solidFill>
              <a:effectLst/>
              <a:latin typeface="+mn-lt"/>
              <a:ea typeface="+mn-ea"/>
              <a:cs typeface="+mn-cs"/>
            </a:rPr>
            <a:t>.  </a:t>
          </a:r>
          <a:r>
            <a:rPr lang="en-US" sz="1100" b="0" baseline="0">
              <a:solidFill>
                <a:sysClr val="windowText" lastClr="000000"/>
              </a:solidFill>
              <a:effectLst/>
              <a:latin typeface="+mn-lt"/>
              <a:ea typeface="+mn-ea"/>
              <a:cs typeface="+mn-cs"/>
            </a:rPr>
            <a:t>Those students whose parents do not consent to initial evaluation or reevaluation are not "eligible" and therefore are not counted. § 300.300(d)(4); USED guidance at Question H-12.</a:t>
          </a:r>
          <a:endParaRPr lang="en-US" sz="1100" b="0" i="1" baseline="0">
            <a:ln>
              <a:noFill/>
            </a:ln>
            <a:solidFill>
              <a:sysClr val="windowText" lastClr="000000"/>
            </a:solidFill>
          </a:endParaRPr>
        </a:p>
      </xdr:txBody>
    </xdr:sp>
    <xdr:clientData/>
  </xdr:twoCellAnchor>
  <xdr:twoCellAnchor>
    <xdr:from>
      <xdr:col>11</xdr:col>
      <xdr:colOff>466725</xdr:colOff>
      <xdr:row>24</xdr:row>
      <xdr:rowOff>200024</xdr:rowOff>
    </xdr:from>
    <xdr:to>
      <xdr:col>15</xdr:col>
      <xdr:colOff>981075</xdr:colOff>
      <xdr:row>27</xdr:row>
      <xdr:rowOff>390525</xdr:rowOff>
    </xdr:to>
    <xdr:sp macro="" textlink="">
      <xdr:nvSpPr>
        <xdr:cNvPr id="8" name="Rectangular Callout 7">
          <a:extLst>
            <a:ext uri="{FF2B5EF4-FFF2-40B4-BE49-F238E27FC236}">
              <a16:creationId xmlns:a16="http://schemas.microsoft.com/office/drawing/2014/main" id="{00000000-0008-0000-0A00-000008000000}"/>
            </a:ext>
            <a:ext uri="{C183D7F6-B498-43B3-948B-1728B52AA6E4}">
              <adec:decorative xmlns:adec="http://schemas.microsoft.com/office/drawing/2017/decorative" val="1"/>
            </a:ext>
          </a:extLst>
        </xdr:cNvPr>
        <xdr:cNvSpPr/>
      </xdr:nvSpPr>
      <xdr:spPr>
        <a:xfrm>
          <a:off x="9124950" y="11515724"/>
          <a:ext cx="3781425" cy="1209676"/>
        </a:xfrm>
        <a:prstGeom prst="wedgeRectCallout">
          <a:avLst>
            <a:gd name="adj1" fmla="val -60950"/>
            <a:gd name="adj2" fmla="val -48287"/>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In order to be considered an </a:t>
          </a:r>
          <a:r>
            <a:rPr lang="en-US" sz="1100" b="1" baseline="0">
              <a:ln>
                <a:noFill/>
              </a:ln>
              <a:solidFill>
                <a:sysClr val="windowText" lastClr="000000"/>
              </a:solidFill>
            </a:rPr>
            <a:t>elementary school </a:t>
          </a:r>
          <a:r>
            <a:rPr lang="en-US" sz="1100" b="0" baseline="0">
              <a:ln>
                <a:noFill/>
              </a:ln>
              <a:solidFill>
                <a:sysClr val="windowText" lastClr="000000"/>
              </a:solidFill>
            </a:rPr>
            <a:t>for child count, a private school must provide instruction to grades one through five, six, seven or eight.  If a school meets the definition of elementary school, it must then count eligible students ages 3-5.  However, </a:t>
          </a:r>
          <a:r>
            <a:rPr lang="en-US" sz="1100" b="1" baseline="0">
              <a:ln>
                <a:noFill/>
              </a:ln>
              <a:solidFill>
                <a:sysClr val="windowText" lastClr="000000"/>
              </a:solidFill>
            </a:rPr>
            <a:t>stand alone private preschools or childcare centers are not included</a:t>
          </a:r>
          <a:r>
            <a:rPr lang="en-US" sz="1100" b="0" baseline="0">
              <a:ln>
                <a:noFill/>
              </a:ln>
              <a:solidFill>
                <a:sysClr val="windowText" lastClr="000000"/>
              </a:solidFill>
            </a:rPr>
            <a:t>. </a:t>
          </a:r>
          <a:endParaRPr lang="en-US" sz="1100" i="1" baseline="0">
            <a:ln>
              <a:noFill/>
            </a:ln>
            <a:solidFill>
              <a:sysClr val="windowText" lastClr="000000"/>
            </a:solidFill>
          </a:endParaRPr>
        </a:p>
      </xdr:txBody>
    </xdr:sp>
    <xdr:clientData/>
  </xdr:twoCellAnchor>
  <xdr:twoCellAnchor>
    <xdr:from>
      <xdr:col>6</xdr:col>
      <xdr:colOff>209551</xdr:colOff>
      <xdr:row>35</xdr:row>
      <xdr:rowOff>19050</xdr:rowOff>
    </xdr:from>
    <xdr:to>
      <xdr:col>9</xdr:col>
      <xdr:colOff>476251</xdr:colOff>
      <xdr:row>35</xdr:row>
      <xdr:rowOff>523875</xdr:rowOff>
    </xdr:to>
    <xdr:sp macro="" textlink="">
      <xdr:nvSpPr>
        <xdr:cNvPr id="9" name="Rectangular Callout 8">
          <a:extLst>
            <a:ext uri="{FF2B5EF4-FFF2-40B4-BE49-F238E27FC236}">
              <a16:creationId xmlns:a16="http://schemas.microsoft.com/office/drawing/2014/main" id="{00000000-0008-0000-0A00-000009000000}"/>
            </a:ext>
            <a:ext uri="{C183D7F6-B498-43B3-948B-1728B52AA6E4}">
              <adec:decorative xmlns:adec="http://schemas.microsoft.com/office/drawing/2017/decorative" val="1"/>
            </a:ext>
          </a:extLst>
        </xdr:cNvPr>
        <xdr:cNvSpPr/>
      </xdr:nvSpPr>
      <xdr:spPr>
        <a:xfrm>
          <a:off x="4953001" y="15487650"/>
          <a:ext cx="2095500" cy="504825"/>
        </a:xfrm>
        <a:prstGeom prst="wedgeRectCallout">
          <a:avLst>
            <a:gd name="adj1" fmla="val 73785"/>
            <a:gd name="adj2" fmla="val 71417"/>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All yellow cells must contain a number.  If none, enter "0".</a:t>
          </a:r>
          <a:endParaRPr lang="en-US" sz="1100" i="1" baseline="0">
            <a:ln>
              <a:noFill/>
            </a:ln>
            <a:solidFill>
              <a:sysClr val="windowText" lastClr="000000"/>
            </a:solidFill>
          </a:endParaRPr>
        </a:p>
      </xdr:txBody>
    </xdr:sp>
    <xdr:clientData/>
  </xdr:twoCellAnchor>
  <xdr:twoCellAnchor>
    <xdr:from>
      <xdr:col>12</xdr:col>
      <xdr:colOff>95251</xdr:colOff>
      <xdr:row>45</xdr:row>
      <xdr:rowOff>247651</xdr:rowOff>
    </xdr:from>
    <xdr:to>
      <xdr:col>15</xdr:col>
      <xdr:colOff>342901</xdr:colOff>
      <xdr:row>47</xdr:row>
      <xdr:rowOff>38100</xdr:rowOff>
    </xdr:to>
    <xdr:sp macro="" textlink="">
      <xdr:nvSpPr>
        <xdr:cNvPr id="10" name="Rectangular Callout 9">
          <a:extLst>
            <a:ext uri="{FF2B5EF4-FFF2-40B4-BE49-F238E27FC236}">
              <a16:creationId xmlns:a16="http://schemas.microsoft.com/office/drawing/2014/main" id="{00000000-0008-0000-0A00-00000A000000}"/>
            </a:ext>
            <a:ext uri="{C183D7F6-B498-43B3-948B-1728B52AA6E4}">
              <adec:decorative xmlns:adec="http://schemas.microsoft.com/office/drawing/2017/decorative" val="1"/>
            </a:ext>
          </a:extLst>
        </xdr:cNvPr>
        <xdr:cNvSpPr/>
      </xdr:nvSpPr>
      <xdr:spPr>
        <a:xfrm>
          <a:off x="9791701" y="21107401"/>
          <a:ext cx="2476500" cy="752474"/>
        </a:xfrm>
        <a:prstGeom prst="wedgeRectCallout">
          <a:avLst>
            <a:gd name="adj1" fmla="val -91302"/>
            <a:gd name="adj2" fmla="val 81113"/>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The district must reserve </a:t>
          </a:r>
          <a:r>
            <a:rPr lang="en-US" sz="1100" b="0" i="1" baseline="0">
              <a:ln>
                <a:noFill/>
              </a:ln>
              <a:solidFill>
                <a:sysClr val="windowText" lastClr="000000"/>
              </a:solidFill>
            </a:rPr>
            <a:t>at least </a:t>
          </a:r>
          <a:r>
            <a:rPr lang="en-US" sz="1100" b="0" baseline="0">
              <a:ln>
                <a:noFill/>
              </a:ln>
              <a:solidFill>
                <a:sysClr val="windowText" lastClr="000000"/>
              </a:solidFill>
            </a:rPr>
            <a:t>this amount of federal funding for services for eligible private school students.</a:t>
          </a:r>
          <a:endParaRPr lang="en-US" sz="1100" i="1" baseline="0">
            <a:ln>
              <a:noFill/>
            </a:ln>
            <a:solidFill>
              <a:sysClr val="windowText" lastClr="000000"/>
            </a:solidFill>
          </a:endParaRPr>
        </a:p>
      </xdr:txBody>
    </xdr:sp>
    <xdr:clientData/>
  </xdr:twoCellAnchor>
  <xdr:twoCellAnchor>
    <xdr:from>
      <xdr:col>13</xdr:col>
      <xdr:colOff>133349</xdr:colOff>
      <xdr:row>13</xdr:row>
      <xdr:rowOff>142874</xdr:rowOff>
    </xdr:from>
    <xdr:to>
      <xdr:col>17</xdr:col>
      <xdr:colOff>123824</xdr:colOff>
      <xdr:row>15</xdr:row>
      <xdr:rowOff>0</xdr:rowOff>
    </xdr:to>
    <xdr:sp macro="" textlink="">
      <xdr:nvSpPr>
        <xdr:cNvPr id="11" name="Rectangular Callout 10">
          <a:extLst>
            <a:ext uri="{FF2B5EF4-FFF2-40B4-BE49-F238E27FC236}">
              <a16:creationId xmlns:a16="http://schemas.microsoft.com/office/drawing/2014/main" id="{00000000-0008-0000-0A00-00000B000000}"/>
            </a:ext>
            <a:ext uri="{C183D7F6-B498-43B3-948B-1728B52AA6E4}">
              <adec:decorative xmlns:adec="http://schemas.microsoft.com/office/drawing/2017/decorative" val="1"/>
            </a:ext>
          </a:extLst>
        </xdr:cNvPr>
        <xdr:cNvSpPr/>
      </xdr:nvSpPr>
      <xdr:spPr>
        <a:xfrm>
          <a:off x="10610849" y="6848474"/>
          <a:ext cx="3057525" cy="609601"/>
        </a:xfrm>
        <a:prstGeom prst="wedgeRectCallout">
          <a:avLst>
            <a:gd name="adj1" fmla="val -51193"/>
            <a:gd name="adj2" fmla="val -76851"/>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a:t>
          </a:r>
          <a:r>
            <a:rPr lang="en-US" sz="1100" b="0" baseline="0">
              <a:ln>
                <a:noFill/>
              </a:ln>
              <a:solidFill>
                <a:sysClr val="windowText" lastClr="000000"/>
              </a:solidFill>
            </a:rPr>
            <a:t>:  Districts </a:t>
          </a:r>
          <a:r>
            <a:rPr lang="en-US" sz="1100" b="1" baseline="0">
              <a:ln>
                <a:noFill/>
              </a:ln>
              <a:solidFill>
                <a:sysClr val="windowText" lastClr="000000"/>
              </a:solidFill>
            </a:rPr>
            <a:t>without  </a:t>
          </a:r>
          <a:r>
            <a:rPr lang="en-US" sz="1100" b="0" baseline="0">
              <a:ln>
                <a:noFill/>
              </a:ln>
              <a:solidFill>
                <a:sysClr val="windowText" lastClr="000000"/>
              </a:solidFill>
            </a:rPr>
            <a:t>private schools in their geographic boundaries (answering "no" to this question) may skip to </a:t>
          </a:r>
          <a:r>
            <a:rPr lang="en-US" sz="1100" b="1" baseline="0">
              <a:ln>
                <a:noFill/>
              </a:ln>
              <a:solidFill>
                <a:sysClr val="windowText" lastClr="000000"/>
              </a:solidFill>
            </a:rPr>
            <a:t>Step 9.3.</a:t>
          </a:r>
        </a:p>
      </xdr:txBody>
    </xdr:sp>
    <xdr:clientData/>
  </xdr:twoCellAnchor>
  <xdr:twoCellAnchor>
    <xdr:from>
      <xdr:col>12</xdr:col>
      <xdr:colOff>428624</xdr:colOff>
      <xdr:row>58</xdr:row>
      <xdr:rowOff>133350</xdr:rowOff>
    </xdr:from>
    <xdr:to>
      <xdr:col>18</xdr:col>
      <xdr:colOff>266700</xdr:colOff>
      <xdr:row>60</xdr:row>
      <xdr:rowOff>542925</xdr:rowOff>
    </xdr:to>
    <xdr:sp macro="" textlink="">
      <xdr:nvSpPr>
        <xdr:cNvPr id="12" name="Rectangular Callout 11">
          <a:extLst>
            <a:ext uri="{FF2B5EF4-FFF2-40B4-BE49-F238E27FC236}">
              <a16:creationId xmlns:a16="http://schemas.microsoft.com/office/drawing/2014/main" id="{00000000-0008-0000-0A00-00000C000000}"/>
            </a:ext>
            <a:ext uri="{C183D7F6-B498-43B3-948B-1728B52AA6E4}">
              <adec:decorative xmlns:adec="http://schemas.microsoft.com/office/drawing/2017/decorative" val="1"/>
            </a:ext>
          </a:extLst>
        </xdr:cNvPr>
        <xdr:cNvSpPr/>
      </xdr:nvSpPr>
      <xdr:spPr>
        <a:xfrm>
          <a:off x="10125074" y="27108150"/>
          <a:ext cx="4295776" cy="1866900"/>
        </a:xfrm>
        <a:prstGeom prst="wedgeRectCallout">
          <a:avLst>
            <a:gd name="adj1" fmla="val -57131"/>
            <a:gd name="adj2" fmla="val -30167"/>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sz="1100" b="1" baseline="0">
              <a:ln>
                <a:noFill/>
              </a:ln>
              <a:solidFill>
                <a:sysClr val="windowText" lastClr="000000"/>
              </a:solidFill>
            </a:rPr>
            <a:t>TIP:   </a:t>
          </a:r>
          <a:r>
            <a:rPr lang="en-US" sz="1100" b="1">
              <a:solidFill>
                <a:sysClr val="windowText" lastClr="000000"/>
              </a:solidFill>
              <a:effectLst/>
              <a:latin typeface="+mn-lt"/>
              <a:ea typeface="+mn-ea"/>
              <a:cs typeface="+mn-cs"/>
            </a:rPr>
            <a:t>Child find activities and evaluation activities </a:t>
          </a:r>
          <a:r>
            <a:rPr lang="en-US" sz="1100" b="0">
              <a:solidFill>
                <a:sysClr val="windowText" lastClr="000000"/>
              </a:solidFill>
              <a:effectLst/>
              <a:latin typeface="+mn-lt"/>
              <a:ea typeface="+mn-ea"/>
              <a:cs typeface="+mn-cs"/>
            </a:rPr>
            <a:t>for private</a:t>
          </a:r>
          <a:r>
            <a:rPr lang="en-US" sz="1100" b="0" baseline="0">
              <a:solidFill>
                <a:sysClr val="windowText" lastClr="000000"/>
              </a:solidFill>
              <a:effectLst/>
              <a:latin typeface="+mn-lt"/>
              <a:ea typeface="+mn-ea"/>
              <a:cs typeface="+mn-cs"/>
            </a:rPr>
            <a:t> school/home-schooled students </a:t>
          </a:r>
          <a:r>
            <a:rPr lang="en-US" sz="1100" b="1" baseline="0">
              <a:solidFill>
                <a:sysClr val="windowText" lastClr="000000"/>
              </a:solidFill>
              <a:effectLst/>
              <a:latin typeface="+mn-lt"/>
              <a:ea typeface="+mn-ea"/>
              <a:cs typeface="+mn-cs"/>
            </a:rPr>
            <a:t>may not be paid from proportionate share</a:t>
          </a:r>
          <a:r>
            <a:rPr lang="en-US" sz="1100" b="0">
              <a:solidFill>
                <a:sysClr val="windowText" lastClr="000000"/>
              </a:solidFill>
              <a:effectLst/>
              <a:latin typeface="+mn-lt"/>
              <a:ea typeface="+mn-ea"/>
              <a:cs typeface="+mn-cs"/>
            </a:rPr>
            <a:t>. </a:t>
          </a:r>
          <a:r>
            <a:rPr lang="en-US" sz="1100" b="0" baseline="0">
              <a:solidFill>
                <a:sysClr val="windowText" lastClr="000000"/>
              </a:solidFill>
              <a:effectLst/>
              <a:latin typeface="+mn-lt"/>
              <a:ea typeface="+mn-ea"/>
              <a:cs typeface="+mn-cs"/>
            </a:rPr>
            <a:t>34 CFR § </a:t>
          </a:r>
          <a:r>
            <a:rPr lang="en-US" sz="1100" b="0">
              <a:solidFill>
                <a:sysClr val="windowText" lastClr="000000"/>
              </a:solidFill>
              <a:effectLst/>
              <a:latin typeface="+mn-lt"/>
              <a:ea typeface="+mn-ea"/>
              <a:cs typeface="+mn-cs"/>
            </a:rPr>
            <a:t>300.131(d). </a:t>
          </a:r>
          <a:r>
            <a:rPr lang="en-US" sz="1100" b="0" baseline="0">
              <a:ln>
                <a:noFill/>
              </a:ln>
              <a:solidFill>
                <a:sysClr val="windowText" lastClr="000000"/>
              </a:solidFill>
            </a:rPr>
            <a:t>For more </a:t>
          </a:r>
          <a:r>
            <a:rPr lang="en-US" sz="1100" b="1" baseline="0">
              <a:ln>
                <a:noFill/>
              </a:ln>
              <a:solidFill>
                <a:sysClr val="windowText" lastClr="000000"/>
              </a:solidFill>
            </a:rPr>
            <a:t>information on allowable expenditures </a:t>
          </a:r>
          <a:r>
            <a:rPr lang="en-US" sz="1100" b="0" baseline="0">
              <a:ln>
                <a:noFill/>
              </a:ln>
              <a:solidFill>
                <a:sysClr val="windowText" lastClr="000000"/>
              </a:solidFill>
            </a:rPr>
            <a:t>refer to </a:t>
          </a:r>
          <a:r>
            <a:rPr lang="en-US" sz="1100" b="0" baseline="0">
              <a:ln>
                <a:noFill/>
              </a:ln>
              <a:solidFill>
                <a:srgbClr val="0066FF"/>
              </a:solidFill>
            </a:rPr>
            <a:t>IDEA Proportionate Share Quick Reference Guide </a:t>
          </a:r>
          <a:r>
            <a:rPr lang="en-US" sz="1100" b="0" baseline="0">
              <a:ln>
                <a:noFill/>
              </a:ln>
              <a:solidFill>
                <a:sysClr val="windowText" lastClr="000000"/>
              </a:solidFill>
            </a:rPr>
            <a:t>(and links), as well as IDEA regulations: Equitable services determined (</a:t>
          </a:r>
          <a:r>
            <a:rPr lang="en-US" sz="1100" b="0" baseline="0">
              <a:ln>
                <a:noFill/>
              </a:ln>
              <a:solidFill>
                <a:srgbClr val="0066FF"/>
              </a:solidFill>
            </a:rPr>
            <a:t>34 CFR § 300.137 </a:t>
          </a:r>
          <a:r>
            <a:rPr lang="en-US" sz="1100" b="0" baseline="0">
              <a:ln>
                <a:noFill/>
              </a:ln>
              <a:solidFill>
                <a:sysClr val="windowText" lastClr="000000"/>
              </a:solidFill>
            </a:rPr>
            <a:t>); Equitable services provided (</a:t>
          </a:r>
          <a:r>
            <a:rPr lang="en-US" sz="1100" b="0" baseline="0">
              <a:ln>
                <a:noFill/>
              </a:ln>
              <a:solidFill>
                <a:srgbClr val="0066FF"/>
              </a:solidFill>
            </a:rPr>
            <a:t>34 CFR § 300.138</a:t>
          </a:r>
          <a:r>
            <a:rPr lang="en-US" sz="1100" b="0" baseline="0">
              <a:ln>
                <a:noFill/>
              </a:ln>
              <a:solidFill>
                <a:sysClr val="windowText" lastClr="000000"/>
              </a:solidFill>
            </a:rPr>
            <a:t>); Location of services and transportation (</a:t>
          </a:r>
          <a:r>
            <a:rPr lang="en-US" sz="1100" b="0" baseline="0">
              <a:ln>
                <a:noFill/>
              </a:ln>
              <a:solidFill>
                <a:srgbClr val="0066FF"/>
              </a:solidFill>
            </a:rPr>
            <a:t>34 CFR § 300.139</a:t>
          </a:r>
          <a:r>
            <a:rPr lang="en-US" sz="1100" b="0" baseline="0">
              <a:ln>
                <a:noFill/>
              </a:ln>
              <a:solidFill>
                <a:sysClr val="windowText" lastClr="000000"/>
              </a:solidFill>
            </a:rPr>
            <a:t>); Use of personnel (</a:t>
          </a:r>
          <a:r>
            <a:rPr lang="en-US" sz="1100" b="0" baseline="0">
              <a:ln>
                <a:noFill/>
              </a:ln>
              <a:solidFill>
                <a:srgbClr val="0066FF"/>
              </a:solidFill>
            </a:rPr>
            <a:t>34 CFR § 300.142</a:t>
          </a:r>
          <a:r>
            <a:rPr lang="en-US" sz="1100" b="0" baseline="0">
              <a:ln>
                <a:noFill/>
              </a:ln>
              <a:solidFill>
                <a:sysClr val="windowText" lastClr="000000"/>
              </a:solidFill>
            </a:rPr>
            <a:t>); Separate classes prohibited</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0" baseline="0">
              <a:ln>
                <a:noFill/>
              </a:ln>
              <a:solidFill>
                <a:sysClr val="windowText" lastClr="000000"/>
              </a:solidFill>
            </a:rPr>
            <a:t> (</a:t>
          </a:r>
          <a:r>
            <a:rPr lang="en-US" sz="1100" b="0" baseline="0">
              <a:ln>
                <a:noFill/>
              </a:ln>
              <a:solidFill>
                <a:srgbClr val="0066FF"/>
              </a:solidFill>
            </a:rPr>
            <a:t>34 CFR § 300.143</a:t>
          </a:r>
          <a:r>
            <a:rPr lang="en-US" sz="1100" b="0" baseline="0">
              <a:ln>
                <a:noFill/>
              </a:ln>
              <a:solidFill>
                <a:sysClr val="windowText" lastClr="000000"/>
              </a:solidFill>
            </a:rPr>
            <a:t>); and Property, equipment, and supplies</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0" baseline="0">
              <a:ln>
                <a:noFill/>
              </a:ln>
              <a:solidFill>
                <a:sysClr val="windowText" lastClr="000000"/>
              </a:solidFill>
            </a:rPr>
            <a:t> (</a:t>
          </a:r>
          <a:r>
            <a:rPr lang="en-US" sz="1100" b="0" baseline="0">
              <a:ln>
                <a:noFill/>
              </a:ln>
              <a:solidFill>
                <a:srgbClr val="0066FF"/>
              </a:solidFill>
            </a:rPr>
            <a:t>34 CFR § 300.144</a:t>
          </a:r>
          <a:r>
            <a:rPr lang="en-US" sz="1100" b="0" baseline="0">
              <a:ln>
                <a:noFill/>
              </a:ln>
              <a:solidFill>
                <a:sysClr val="windowText" lastClr="000000"/>
              </a:solidFill>
            </a:rPr>
            <a:t>). </a:t>
          </a:r>
          <a:endParaRPr lang="en-US" sz="1100" b="0" i="1" baseline="0">
            <a:ln>
              <a:noFill/>
            </a:ln>
            <a:solidFill>
              <a:sysClr val="windowText" lastClr="000000"/>
            </a:solidFill>
          </a:endParaRPr>
        </a:p>
      </xdr:txBody>
    </xdr:sp>
    <xdr:clientData/>
  </xdr:twoCellAnchor>
  <xdr:twoCellAnchor>
    <xdr:from>
      <xdr:col>12</xdr:col>
      <xdr:colOff>419100</xdr:colOff>
      <xdr:row>70</xdr:row>
      <xdr:rowOff>257175</xdr:rowOff>
    </xdr:from>
    <xdr:to>
      <xdr:col>17</xdr:col>
      <xdr:colOff>180975</xdr:colOff>
      <xdr:row>76</xdr:row>
      <xdr:rowOff>57150</xdr:rowOff>
    </xdr:to>
    <xdr:sp macro="" textlink="">
      <xdr:nvSpPr>
        <xdr:cNvPr id="13" name="Rectangular Callout 12">
          <a:extLst>
            <a:ext uri="{FF2B5EF4-FFF2-40B4-BE49-F238E27FC236}">
              <a16:creationId xmlns:a16="http://schemas.microsoft.com/office/drawing/2014/main" id="{00000000-0008-0000-0A00-00000D000000}"/>
            </a:ext>
            <a:ext uri="{C183D7F6-B498-43B3-948B-1728B52AA6E4}">
              <adec:decorative xmlns:adec="http://schemas.microsoft.com/office/drawing/2017/decorative" val="1"/>
            </a:ext>
          </a:extLst>
        </xdr:cNvPr>
        <xdr:cNvSpPr/>
      </xdr:nvSpPr>
      <xdr:spPr>
        <a:xfrm>
          <a:off x="10115550" y="34385250"/>
          <a:ext cx="3609975" cy="1885950"/>
        </a:xfrm>
        <a:prstGeom prst="wedgeRectCallout">
          <a:avLst>
            <a:gd name="adj1" fmla="val -59828"/>
            <a:gd name="adj2" fmla="val -16963"/>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mn-lt"/>
              <a:ea typeface="+mn-ea"/>
              <a:cs typeface="+mn-cs"/>
            </a:rPr>
            <a:t>TIP:   </a:t>
          </a:r>
          <a:r>
            <a:rPr kumimoji="0" lang="en-US" sz="1100" b="0" i="0" u="none" strike="noStrike" kern="0" cap="none" spc="0" normalizeH="0" baseline="0" noProof="0">
              <a:ln>
                <a:noFill/>
              </a:ln>
              <a:solidFill>
                <a:sysClr val="windowText" lastClr="000000"/>
              </a:solidFill>
              <a:effectLst/>
              <a:uLnTx/>
              <a:uFillTx/>
              <a:latin typeface="+mn-lt"/>
              <a:ea typeface="+mn-ea"/>
              <a:cs typeface="+mn-cs"/>
            </a:rPr>
            <a:t>For more </a:t>
          </a:r>
          <a:r>
            <a:rPr kumimoji="0" lang="en-US" sz="1100" b="1" i="0" u="none" strike="noStrike" kern="0" cap="none" spc="0" normalizeH="0" baseline="0" noProof="0">
              <a:ln>
                <a:noFill/>
              </a:ln>
              <a:solidFill>
                <a:sysClr val="windowText" lastClr="000000"/>
              </a:solidFill>
              <a:effectLst/>
              <a:uLnTx/>
              <a:uFillTx/>
              <a:latin typeface="+mn-lt"/>
              <a:ea typeface="+mn-ea"/>
              <a:cs typeface="+mn-cs"/>
            </a:rPr>
            <a:t>information on allowable expenditures </a:t>
          </a:r>
          <a:r>
            <a:rPr kumimoji="0" lang="en-US" sz="1100" b="0" i="0" u="none" strike="noStrike" kern="0" cap="none" spc="0" normalizeH="0" baseline="0" noProof="0">
              <a:ln>
                <a:noFill/>
              </a:ln>
              <a:solidFill>
                <a:sysClr val="windowText" lastClr="000000"/>
              </a:solidFill>
              <a:effectLst/>
              <a:uLnTx/>
              <a:uFillTx/>
              <a:latin typeface="+mn-lt"/>
              <a:ea typeface="+mn-ea"/>
              <a:cs typeface="+mn-cs"/>
            </a:rPr>
            <a:t>refer to </a:t>
          </a:r>
          <a:r>
            <a:rPr kumimoji="0" lang="en-US" sz="1100" b="0" i="0" u="none" strike="noStrike" kern="0" cap="none" spc="0" normalizeH="0" baseline="0" noProof="0">
              <a:ln>
                <a:noFill/>
              </a:ln>
              <a:solidFill>
                <a:srgbClr val="0066FF"/>
              </a:solidFill>
              <a:effectLst/>
              <a:uLnTx/>
              <a:uFillTx/>
              <a:latin typeface="+mn-lt"/>
              <a:ea typeface="+mn-ea"/>
              <a:cs typeface="+mn-cs"/>
            </a:rPr>
            <a:t>IDEA Proportionate Share Quick Reference Guide </a:t>
          </a:r>
          <a:r>
            <a:rPr kumimoji="0" lang="en-US" sz="1100" b="0" i="0" u="none" strike="noStrike" kern="0" cap="none" spc="0" normalizeH="0" baseline="0" noProof="0">
              <a:ln>
                <a:noFill/>
              </a:ln>
              <a:solidFill>
                <a:sysClr val="windowText" lastClr="000000"/>
              </a:solidFill>
              <a:effectLst/>
              <a:uLnTx/>
              <a:uFillTx/>
              <a:latin typeface="+mn-lt"/>
              <a:ea typeface="+mn-ea"/>
              <a:cs typeface="+mn-cs"/>
            </a:rPr>
            <a:t>(and links), DESE's </a:t>
          </a:r>
          <a:r>
            <a:rPr kumimoji="0" lang="en-US" sz="1100" b="0" i="0" u="none" strike="noStrike" kern="0" cap="none" spc="0" normalizeH="0" baseline="0" noProof="0">
              <a:ln>
                <a:noFill/>
              </a:ln>
              <a:solidFill>
                <a:srgbClr val="0066FF"/>
              </a:solidFill>
              <a:effectLst/>
              <a:uLnTx/>
              <a:uFillTx/>
              <a:latin typeface="+mn-lt"/>
              <a:ea typeface="+mn-ea"/>
              <a:cs typeface="+mn-cs"/>
            </a:rPr>
            <a:t>Administrative Advisory SPED 2018-1 </a:t>
          </a:r>
          <a:r>
            <a:rPr kumimoji="0" lang="en-US" sz="1100" b="0" i="0" u="none" strike="noStrike" kern="0" cap="none" spc="0" normalizeH="0" baseline="0" noProof="0">
              <a:ln>
                <a:noFill/>
              </a:ln>
              <a:solidFill>
                <a:sysClr val="windowText" lastClr="000000"/>
              </a:solidFill>
              <a:effectLst/>
              <a:uLnTx/>
              <a:uFillTx/>
              <a:latin typeface="+mn-lt"/>
              <a:ea typeface="+mn-ea"/>
              <a:cs typeface="+mn-cs"/>
            </a:rPr>
            <a:t>(Expenditure of Proportionate Share section), as well as IDEA regulations: Equitable services determined (</a:t>
          </a:r>
          <a:r>
            <a:rPr kumimoji="0" lang="en-US" sz="1100" b="0" i="0" u="none" strike="noStrike" kern="0" cap="none" spc="0" normalizeH="0" baseline="0" noProof="0">
              <a:ln>
                <a:noFill/>
              </a:ln>
              <a:solidFill>
                <a:srgbClr val="0066FF"/>
              </a:solidFill>
              <a:effectLst/>
              <a:uLnTx/>
              <a:uFillTx/>
              <a:latin typeface="+mn-lt"/>
              <a:ea typeface="+mn-ea"/>
              <a:cs typeface="+mn-cs"/>
            </a:rPr>
            <a:t>34 CFR § 300.137 </a:t>
          </a:r>
          <a:r>
            <a:rPr kumimoji="0" lang="en-US" sz="1100" b="0" i="0" u="none" strike="noStrike" kern="0" cap="none" spc="0" normalizeH="0" baseline="0" noProof="0">
              <a:ln>
                <a:noFill/>
              </a:ln>
              <a:solidFill>
                <a:sysClr val="windowText" lastClr="000000"/>
              </a:solidFill>
              <a:effectLst/>
              <a:uLnTx/>
              <a:uFillTx/>
              <a:latin typeface="+mn-lt"/>
              <a:ea typeface="+mn-ea"/>
              <a:cs typeface="+mn-cs"/>
            </a:rPr>
            <a:t>); Equitable services provided (</a:t>
          </a:r>
          <a:r>
            <a:rPr kumimoji="0" lang="en-US" sz="1100" b="0" i="0" u="none" strike="noStrike" kern="0" cap="none" spc="0" normalizeH="0" baseline="0" noProof="0">
              <a:ln>
                <a:noFill/>
              </a:ln>
              <a:solidFill>
                <a:srgbClr val="0066FF"/>
              </a:solidFill>
              <a:effectLst/>
              <a:uLnTx/>
              <a:uFillTx/>
              <a:latin typeface="+mn-lt"/>
              <a:ea typeface="+mn-ea"/>
              <a:cs typeface="+mn-cs"/>
            </a:rPr>
            <a:t>34 CFR § 300.138</a:t>
          </a:r>
          <a:r>
            <a:rPr kumimoji="0" lang="en-US" sz="1100" b="0" i="0" u="none" strike="noStrike" kern="0" cap="none" spc="0" normalizeH="0" baseline="0" noProof="0">
              <a:ln>
                <a:noFill/>
              </a:ln>
              <a:solidFill>
                <a:sysClr val="windowText" lastClr="000000"/>
              </a:solidFill>
              <a:effectLst/>
              <a:uLnTx/>
              <a:uFillTx/>
              <a:latin typeface="+mn-lt"/>
              <a:ea typeface="+mn-ea"/>
              <a:cs typeface="+mn-cs"/>
            </a:rPr>
            <a:t>); Location of services and transportation (</a:t>
          </a:r>
          <a:r>
            <a:rPr kumimoji="0" lang="en-US" sz="1100" b="0" i="0" u="none" strike="noStrike" kern="0" cap="none" spc="0" normalizeH="0" baseline="0" noProof="0">
              <a:ln>
                <a:noFill/>
              </a:ln>
              <a:solidFill>
                <a:srgbClr val="0066FF"/>
              </a:solidFill>
              <a:effectLst/>
              <a:uLnTx/>
              <a:uFillTx/>
              <a:latin typeface="+mn-lt"/>
              <a:ea typeface="+mn-ea"/>
              <a:cs typeface="+mn-cs"/>
            </a:rPr>
            <a:t>34 CFR § 300.139</a:t>
          </a:r>
          <a:r>
            <a:rPr kumimoji="0" lang="en-US" sz="1100" b="0" i="0" u="none" strike="noStrike" kern="0" cap="none" spc="0" normalizeH="0" baseline="0" noProof="0">
              <a:ln>
                <a:noFill/>
              </a:ln>
              <a:solidFill>
                <a:sysClr val="windowText" lastClr="000000"/>
              </a:solidFill>
              <a:effectLst/>
              <a:uLnTx/>
              <a:uFillTx/>
              <a:latin typeface="+mn-lt"/>
              <a:ea typeface="+mn-ea"/>
              <a:cs typeface="+mn-cs"/>
            </a:rPr>
            <a:t>); Use of personnel (</a:t>
          </a:r>
          <a:r>
            <a:rPr kumimoji="0" lang="en-US" sz="1100" b="0" i="0" u="none" strike="noStrike" kern="0" cap="none" spc="0" normalizeH="0" baseline="0" noProof="0">
              <a:ln>
                <a:noFill/>
              </a:ln>
              <a:solidFill>
                <a:srgbClr val="0066FF"/>
              </a:solidFill>
              <a:effectLst/>
              <a:uLnTx/>
              <a:uFillTx/>
              <a:latin typeface="+mn-lt"/>
              <a:ea typeface="+mn-ea"/>
              <a:cs typeface="+mn-cs"/>
            </a:rPr>
            <a:t>34 CFR § 300.142</a:t>
          </a:r>
          <a:r>
            <a:rPr kumimoji="0" lang="en-US" sz="1100" b="0" i="0" u="none" strike="noStrike" kern="0" cap="none" spc="0" normalizeH="0" baseline="0" noProof="0">
              <a:ln>
                <a:noFill/>
              </a:ln>
              <a:solidFill>
                <a:sysClr val="windowText" lastClr="000000"/>
              </a:solidFill>
              <a:effectLst/>
              <a:uLnTx/>
              <a:uFillTx/>
              <a:latin typeface="+mn-lt"/>
              <a:ea typeface="+mn-ea"/>
              <a:cs typeface="+mn-cs"/>
            </a:rPr>
            <a:t>); Separate classes prohibited (</a:t>
          </a:r>
          <a:r>
            <a:rPr kumimoji="0" lang="en-US" sz="1100" b="0" i="0" u="none" strike="noStrike" kern="0" cap="none" spc="0" normalizeH="0" baseline="0" noProof="0">
              <a:ln>
                <a:noFill/>
              </a:ln>
              <a:solidFill>
                <a:srgbClr val="0066FF"/>
              </a:solidFill>
              <a:effectLst/>
              <a:uLnTx/>
              <a:uFillTx/>
              <a:latin typeface="+mn-lt"/>
              <a:ea typeface="+mn-ea"/>
              <a:cs typeface="+mn-cs"/>
            </a:rPr>
            <a:t>34 CFR § 300.143</a:t>
          </a:r>
          <a:r>
            <a:rPr kumimoji="0" lang="en-US" sz="1100" b="0" i="0" u="none" strike="noStrike" kern="0" cap="none" spc="0" normalizeH="0" baseline="0" noProof="0">
              <a:ln>
                <a:noFill/>
              </a:ln>
              <a:solidFill>
                <a:sysClr val="windowText" lastClr="000000"/>
              </a:solidFill>
              <a:effectLst/>
              <a:uLnTx/>
              <a:uFillTx/>
              <a:latin typeface="+mn-lt"/>
              <a:ea typeface="+mn-ea"/>
              <a:cs typeface="+mn-cs"/>
            </a:rPr>
            <a:t>); and Property, equipment, and supplies (</a:t>
          </a:r>
          <a:r>
            <a:rPr kumimoji="0" lang="en-US" sz="1100" b="0" i="0" u="none" strike="noStrike" kern="0" cap="none" spc="0" normalizeH="0" baseline="0" noProof="0">
              <a:ln>
                <a:noFill/>
              </a:ln>
              <a:solidFill>
                <a:srgbClr val="0066FF"/>
              </a:solidFill>
              <a:effectLst/>
              <a:uLnTx/>
              <a:uFillTx/>
              <a:latin typeface="+mn-lt"/>
              <a:ea typeface="+mn-ea"/>
              <a:cs typeface="+mn-cs"/>
            </a:rPr>
            <a:t>34 CFR § 300.144</a:t>
          </a:r>
          <a:r>
            <a:rPr kumimoji="0" lang="en-US" sz="1100" b="0" i="0" u="none" strike="noStrike" kern="0" cap="none" spc="0" normalizeH="0" baseline="0" noProof="0">
              <a:ln>
                <a:noFill/>
              </a:ln>
              <a:solidFill>
                <a:sysClr val="windowText" lastClr="000000"/>
              </a:solidFill>
              <a:effectLst/>
              <a:uLnTx/>
              <a:uFillTx/>
              <a:latin typeface="+mn-lt"/>
              <a:ea typeface="+mn-ea"/>
              <a:cs typeface="+mn-cs"/>
            </a:rPr>
            <a:t>). </a:t>
          </a:r>
          <a:endParaRPr kumimoji="0" lang="en-US" sz="1100" b="0" i="1"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14</xdr:col>
      <xdr:colOff>419099</xdr:colOff>
      <xdr:row>32</xdr:row>
      <xdr:rowOff>266701</xdr:rowOff>
    </xdr:from>
    <xdr:to>
      <xdr:col>17</xdr:col>
      <xdr:colOff>371474</xdr:colOff>
      <xdr:row>36</xdr:row>
      <xdr:rowOff>571500</xdr:rowOff>
    </xdr:to>
    <xdr:sp macro="" textlink="">
      <xdr:nvSpPr>
        <xdr:cNvPr id="14" name="Rectangular Callout 13">
          <a:extLst>
            <a:ext uri="{FF2B5EF4-FFF2-40B4-BE49-F238E27FC236}">
              <a16:creationId xmlns:a16="http://schemas.microsoft.com/office/drawing/2014/main" id="{00000000-0008-0000-0A00-00000E000000}"/>
            </a:ext>
            <a:ext uri="{C183D7F6-B498-43B3-948B-1728B52AA6E4}">
              <adec:decorative xmlns:adec="http://schemas.microsoft.com/office/drawing/2017/decorative" val="1"/>
            </a:ext>
          </a:extLst>
        </xdr:cNvPr>
        <xdr:cNvSpPr/>
      </xdr:nvSpPr>
      <xdr:spPr>
        <a:xfrm>
          <a:off x="11163299" y="14925676"/>
          <a:ext cx="2752725" cy="1819274"/>
        </a:xfrm>
        <a:prstGeom prst="wedgeRectCallout">
          <a:avLst>
            <a:gd name="adj1" fmla="val -61117"/>
            <a:gd name="adj2" fmla="val 13278"/>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Unlike for child count in Step 10.2 which counts children at one point in time, the number of students for recordkeeping in Step 10.3 is aggregated at the end of the year and includes the entire school year.   For example, column A would be all private school students living in your district and attending a private school in your district who were evaluated, found eligible and/or served for the entire 2018-2019 school year.</a:t>
          </a:r>
          <a:endParaRPr lang="en-US" sz="1100" b="0" i="1" baseline="0">
            <a:ln>
              <a:noFill/>
            </a:ln>
            <a:solidFill>
              <a:sysClr val="windowText" lastClr="000000"/>
            </a:solidFill>
          </a:endParaRPr>
        </a:p>
      </xdr:txBody>
    </xdr:sp>
    <xdr:clientData/>
  </xdr:twoCellAnchor>
  <xdr:twoCellAnchor>
    <xdr:from>
      <xdr:col>12</xdr:col>
      <xdr:colOff>85725</xdr:colOff>
      <xdr:row>47</xdr:row>
      <xdr:rowOff>123824</xdr:rowOff>
    </xdr:from>
    <xdr:to>
      <xdr:col>17</xdr:col>
      <xdr:colOff>247650</xdr:colOff>
      <xdr:row>50</xdr:row>
      <xdr:rowOff>228599</xdr:rowOff>
    </xdr:to>
    <xdr:sp macro="" textlink="">
      <xdr:nvSpPr>
        <xdr:cNvPr id="15" name="Rectangular Callout 14">
          <a:extLst>
            <a:ext uri="{FF2B5EF4-FFF2-40B4-BE49-F238E27FC236}">
              <a16:creationId xmlns:a16="http://schemas.microsoft.com/office/drawing/2014/main" id="{00000000-0008-0000-0A00-00000F000000}"/>
            </a:ext>
            <a:ext uri="{C183D7F6-B498-43B3-948B-1728B52AA6E4}">
              <adec:decorative xmlns:adec="http://schemas.microsoft.com/office/drawing/2017/decorative" val="1"/>
            </a:ext>
          </a:extLst>
        </xdr:cNvPr>
        <xdr:cNvSpPr/>
      </xdr:nvSpPr>
      <xdr:spPr>
        <a:xfrm>
          <a:off x="9782175" y="21945599"/>
          <a:ext cx="4010025" cy="1838325"/>
        </a:xfrm>
        <a:prstGeom prst="wedgeRectCallout">
          <a:avLst>
            <a:gd name="adj1" fmla="val -76225"/>
            <a:gd name="adj2" fmla="val -7992"/>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The district has the option to reserve additional funding for equitable services for eligible private-school and home-schooled students.  As long as the LEA meets all the other requirements of the IDEA, including providing FAPE to district children with disabilities, it is permissible, but not required for an LEA to spend more than the minimum amount of Part B funds on providing services to children with disabilities placed by their parents in private schools.   See </a:t>
          </a:r>
          <a:r>
            <a:rPr lang="en-US" sz="1100" b="0" baseline="0">
              <a:ln>
                <a:noFill/>
              </a:ln>
              <a:solidFill>
                <a:srgbClr val="0066FF"/>
              </a:solidFill>
            </a:rPr>
            <a:t>Question H-3, Questions and Answers on Serving Children with Disabilities Placed by their Parents in Private Schools, April 2011.</a:t>
          </a:r>
          <a:endParaRPr lang="en-US" sz="1100" i="1" baseline="0">
            <a:ln>
              <a:noFill/>
            </a:ln>
            <a:solidFill>
              <a:sysClr val="windowText" lastClr="000000"/>
            </a:solidFill>
          </a:endParaRPr>
        </a:p>
      </xdr:txBody>
    </xdr:sp>
    <xdr:clientData/>
  </xdr:twoCellAnchor>
  <xdr:twoCellAnchor>
    <xdr:from>
      <xdr:col>12</xdr:col>
      <xdr:colOff>171450</xdr:colOff>
      <xdr:row>49</xdr:row>
      <xdr:rowOff>209550</xdr:rowOff>
    </xdr:from>
    <xdr:to>
      <xdr:col>17</xdr:col>
      <xdr:colOff>123825</xdr:colOff>
      <xdr:row>50</xdr:row>
      <xdr:rowOff>161925</xdr:rowOff>
    </xdr:to>
    <xdr:sp macro="" textlink="">
      <xdr:nvSpPr>
        <xdr:cNvPr id="16" name="Rectangle 15">
          <a:hlinkClick xmlns:r="http://schemas.openxmlformats.org/officeDocument/2006/relationships" r:id="rId2"/>
          <a:extLst>
            <a:ext uri="{FF2B5EF4-FFF2-40B4-BE49-F238E27FC236}">
              <a16:creationId xmlns:a16="http://schemas.microsoft.com/office/drawing/2014/main" id="{00000000-0008-0000-0A00-000010000000}"/>
            </a:ext>
            <a:ext uri="{C183D7F6-B498-43B3-948B-1728B52AA6E4}">
              <adec:decorative xmlns:adec="http://schemas.microsoft.com/office/drawing/2017/decorative" val="1"/>
            </a:ext>
          </a:extLst>
        </xdr:cNvPr>
        <xdr:cNvSpPr/>
      </xdr:nvSpPr>
      <xdr:spPr>
        <a:xfrm>
          <a:off x="9867900" y="23174325"/>
          <a:ext cx="3800475" cy="542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876300</xdr:colOff>
      <xdr:row>10</xdr:row>
      <xdr:rowOff>209550</xdr:rowOff>
    </xdr:from>
    <xdr:to>
      <xdr:col>20</xdr:col>
      <xdr:colOff>28575</xdr:colOff>
      <xdr:row>12</xdr:row>
      <xdr:rowOff>304800</xdr:rowOff>
    </xdr:to>
    <xdr:sp macro="" textlink="">
      <xdr:nvSpPr>
        <xdr:cNvPr id="17" name="Rectangular Callout 16">
          <a:extLst>
            <a:ext uri="{FF2B5EF4-FFF2-40B4-BE49-F238E27FC236}">
              <a16:creationId xmlns:a16="http://schemas.microsoft.com/office/drawing/2014/main" id="{00000000-0008-0000-0A00-000011000000}"/>
            </a:ext>
            <a:ext uri="{C183D7F6-B498-43B3-948B-1728B52AA6E4}">
              <adec:decorative xmlns:adec="http://schemas.microsoft.com/office/drawing/2017/decorative" val="1"/>
            </a:ext>
          </a:extLst>
        </xdr:cNvPr>
        <xdr:cNvSpPr/>
      </xdr:nvSpPr>
      <xdr:spPr>
        <a:xfrm>
          <a:off x="11620500" y="5743575"/>
          <a:ext cx="3781425" cy="895350"/>
        </a:xfrm>
        <a:prstGeom prst="wedgeRectCallout">
          <a:avLst>
            <a:gd name="adj1" fmla="val -77826"/>
            <a:gd name="adj2" fmla="val 32732"/>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In order to be considered an </a:t>
          </a:r>
          <a:r>
            <a:rPr lang="en-US" sz="1100" b="1" baseline="0">
              <a:ln>
                <a:noFill/>
              </a:ln>
              <a:solidFill>
                <a:sysClr val="windowText" lastClr="000000"/>
              </a:solidFill>
            </a:rPr>
            <a:t>elementary school </a:t>
          </a:r>
          <a:r>
            <a:rPr lang="en-US" sz="1100" b="0" baseline="0">
              <a:ln>
                <a:noFill/>
              </a:ln>
              <a:solidFill>
                <a:sysClr val="windowText" lastClr="000000"/>
              </a:solidFill>
            </a:rPr>
            <a:t>for child count, a private school must provide instruction to grades one through five, six, seven or eight.  However, </a:t>
          </a:r>
          <a:r>
            <a:rPr lang="en-US" sz="1100" b="1" baseline="0">
              <a:ln>
                <a:noFill/>
              </a:ln>
              <a:solidFill>
                <a:sysClr val="windowText" lastClr="000000"/>
              </a:solidFill>
            </a:rPr>
            <a:t>stand alone private preschools or childcare centers are not included</a:t>
          </a:r>
          <a:r>
            <a:rPr lang="en-US" sz="1100" b="0" baseline="0">
              <a:ln>
                <a:noFill/>
              </a:ln>
              <a:solidFill>
                <a:sysClr val="windowText" lastClr="000000"/>
              </a:solidFill>
            </a:rPr>
            <a:t>. </a:t>
          </a:r>
          <a:endParaRPr lang="en-US" sz="1100" i="1" baseline="0">
            <a:ln>
              <a:noFill/>
            </a:ln>
            <a:solidFill>
              <a:sysClr val="windowText" lastClr="000000"/>
            </a:solidFill>
          </a:endParaRPr>
        </a:p>
      </xdr:txBody>
    </xdr:sp>
    <xdr:clientData/>
  </xdr:twoCellAnchor>
  <xdr:twoCellAnchor>
    <xdr:from>
      <xdr:col>12</xdr:col>
      <xdr:colOff>523875</xdr:colOff>
      <xdr:row>56</xdr:row>
      <xdr:rowOff>342901</xdr:rowOff>
    </xdr:from>
    <xdr:to>
      <xdr:col>18</xdr:col>
      <xdr:colOff>371475</xdr:colOff>
      <xdr:row>58</xdr:row>
      <xdr:rowOff>28576</xdr:rowOff>
    </xdr:to>
    <xdr:sp macro="" textlink="">
      <xdr:nvSpPr>
        <xdr:cNvPr id="18" name="Rectangular Callout 17">
          <a:hlinkClick xmlns:r="http://schemas.openxmlformats.org/officeDocument/2006/relationships" r:id="rId3"/>
          <a:extLst>
            <a:ext uri="{FF2B5EF4-FFF2-40B4-BE49-F238E27FC236}">
              <a16:creationId xmlns:a16="http://schemas.microsoft.com/office/drawing/2014/main" id="{00000000-0008-0000-0A00-000012000000}"/>
            </a:ext>
            <a:ext uri="{C183D7F6-B498-43B3-948B-1728B52AA6E4}">
              <adec:decorative xmlns:adec="http://schemas.microsoft.com/office/drawing/2017/decorative" val="1"/>
            </a:ext>
          </a:extLst>
        </xdr:cNvPr>
        <xdr:cNvSpPr/>
      </xdr:nvSpPr>
      <xdr:spPr>
        <a:xfrm>
          <a:off x="10220325" y="26222326"/>
          <a:ext cx="4305300" cy="781050"/>
        </a:xfrm>
        <a:prstGeom prst="wedgeRectCallout">
          <a:avLst>
            <a:gd name="adj1" fmla="val -59715"/>
            <a:gd name="adj2" fmla="val -9899"/>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en-US" sz="1100" b="1" baseline="0">
              <a:ln>
                <a:noFill/>
              </a:ln>
              <a:solidFill>
                <a:sysClr val="windowText" lastClr="000000"/>
              </a:solidFill>
            </a:rPr>
            <a:t>TIP:  </a:t>
          </a:r>
          <a:r>
            <a:rPr lang="en-US" sz="1100" b="1" baseline="0">
              <a:solidFill>
                <a:sysClr val="windowText" lastClr="000000"/>
              </a:solidFill>
              <a:effectLst/>
              <a:latin typeface="+mn-lt"/>
              <a:ea typeface="+mn-ea"/>
              <a:cs typeface="+mn-cs"/>
            </a:rPr>
            <a:t>If the private school representatives/parents do not provide the signed written affirmation </a:t>
          </a:r>
          <a:r>
            <a:rPr lang="en-US" sz="1100" b="0" baseline="0">
              <a:solidFill>
                <a:sysClr val="windowText" lastClr="000000"/>
              </a:solidFill>
              <a:effectLst/>
              <a:latin typeface="+mn-lt"/>
              <a:ea typeface="+mn-ea"/>
              <a:cs typeface="+mn-cs"/>
            </a:rPr>
            <a:t>within a reasonable period of time, the district must email supporting documentation of the consultation process to DESE at </a:t>
          </a:r>
          <a:r>
            <a:rPr lang="en-US" sz="1100" b="0" baseline="0">
              <a:solidFill>
                <a:srgbClr val="0066FF"/>
              </a:solidFill>
              <a:effectLst/>
              <a:latin typeface="+mn-lt"/>
              <a:ea typeface="+mn-ea"/>
              <a:cs typeface="+mn-cs"/>
            </a:rPr>
            <a:t>ideaequitableservices@doe.mass.edu. </a:t>
          </a:r>
          <a:endParaRPr lang="en-US">
            <a:solidFill>
              <a:srgbClr val="0066FF"/>
            </a:solidFill>
            <a:effectLst/>
          </a:endParaRPr>
        </a:p>
      </xdr:txBody>
    </xdr:sp>
    <xdr:clientData/>
  </xdr:twoCellAnchor>
  <xdr:twoCellAnchor>
    <xdr:from>
      <xdr:col>14</xdr:col>
      <xdr:colOff>447675</xdr:colOff>
      <xdr:row>71</xdr:row>
      <xdr:rowOff>209551</xdr:rowOff>
    </xdr:from>
    <xdr:to>
      <xdr:col>17</xdr:col>
      <xdr:colOff>19050</xdr:colOff>
      <xdr:row>71</xdr:row>
      <xdr:rowOff>361951</xdr:rowOff>
    </xdr:to>
    <xdr:sp macro="" textlink="">
      <xdr:nvSpPr>
        <xdr:cNvPr id="19" name="Rectangle 18">
          <a:hlinkClick xmlns:r="http://schemas.openxmlformats.org/officeDocument/2006/relationships" r:id="rId1"/>
          <a:extLst>
            <a:ext uri="{FF2B5EF4-FFF2-40B4-BE49-F238E27FC236}">
              <a16:creationId xmlns:a16="http://schemas.microsoft.com/office/drawing/2014/main" id="{00000000-0008-0000-0A00-000013000000}"/>
            </a:ext>
            <a:ext uri="{C183D7F6-B498-43B3-948B-1728B52AA6E4}">
              <adec:decorative xmlns:adec="http://schemas.microsoft.com/office/drawing/2017/decorative" val="1"/>
            </a:ext>
          </a:extLst>
        </xdr:cNvPr>
        <xdr:cNvSpPr/>
      </xdr:nvSpPr>
      <xdr:spPr>
        <a:xfrm>
          <a:off x="11191875" y="34766251"/>
          <a:ext cx="2371725"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247650</xdr:colOff>
      <xdr:row>71</xdr:row>
      <xdr:rowOff>38100</xdr:rowOff>
    </xdr:from>
    <xdr:to>
      <xdr:col>17</xdr:col>
      <xdr:colOff>9525</xdr:colOff>
      <xdr:row>71</xdr:row>
      <xdr:rowOff>238125</xdr:rowOff>
    </xdr:to>
    <xdr:sp macro="" textlink="">
      <xdr:nvSpPr>
        <xdr:cNvPr id="20" name="Rectangle 19">
          <a:hlinkClick xmlns:r="http://schemas.openxmlformats.org/officeDocument/2006/relationships" r:id="rId4"/>
          <a:extLst>
            <a:ext uri="{FF2B5EF4-FFF2-40B4-BE49-F238E27FC236}">
              <a16:creationId xmlns:a16="http://schemas.microsoft.com/office/drawing/2014/main" id="{00000000-0008-0000-0A00-000014000000}"/>
            </a:ext>
            <a:ext uri="{C183D7F6-B498-43B3-948B-1728B52AA6E4}">
              <adec:decorative xmlns:adec="http://schemas.microsoft.com/office/drawing/2017/decorative" val="1"/>
            </a:ext>
          </a:extLst>
        </xdr:cNvPr>
        <xdr:cNvSpPr/>
      </xdr:nvSpPr>
      <xdr:spPr>
        <a:xfrm>
          <a:off x="10725150" y="34594800"/>
          <a:ext cx="2828925"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1066800</xdr:colOff>
      <xdr:row>72</xdr:row>
      <xdr:rowOff>95250</xdr:rowOff>
    </xdr:from>
    <xdr:to>
      <xdr:col>16</xdr:col>
      <xdr:colOff>400050</xdr:colOff>
      <xdr:row>72</xdr:row>
      <xdr:rowOff>209550</xdr:rowOff>
    </xdr:to>
    <xdr:sp macro="" textlink="">
      <xdr:nvSpPr>
        <xdr:cNvPr id="21" name="Rectangle 20">
          <a:hlinkClick xmlns:r="http://schemas.openxmlformats.org/officeDocument/2006/relationships" r:id="rId5"/>
          <a:extLst>
            <a:ext uri="{FF2B5EF4-FFF2-40B4-BE49-F238E27FC236}">
              <a16:creationId xmlns:a16="http://schemas.microsoft.com/office/drawing/2014/main" id="{00000000-0008-0000-0A00-000015000000}"/>
            </a:ext>
            <a:ext uri="{C183D7F6-B498-43B3-948B-1728B52AA6E4}">
              <adec:decorative xmlns:adec="http://schemas.microsoft.com/office/drawing/2017/decorative" val="1"/>
            </a:ext>
          </a:extLst>
        </xdr:cNvPr>
        <xdr:cNvSpPr/>
      </xdr:nvSpPr>
      <xdr:spPr>
        <a:xfrm>
          <a:off x="12992100" y="35156775"/>
          <a:ext cx="5143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523875</xdr:colOff>
      <xdr:row>72</xdr:row>
      <xdr:rowOff>285750</xdr:rowOff>
    </xdr:from>
    <xdr:to>
      <xdr:col>13</xdr:col>
      <xdr:colOff>257175</xdr:colOff>
      <xdr:row>73</xdr:row>
      <xdr:rowOff>47625</xdr:rowOff>
    </xdr:to>
    <xdr:sp macro="" textlink="">
      <xdr:nvSpPr>
        <xdr:cNvPr id="22" name="Rectangle 21">
          <a:hlinkClick xmlns:r="http://schemas.openxmlformats.org/officeDocument/2006/relationships" r:id="rId5"/>
          <a:extLst>
            <a:ext uri="{FF2B5EF4-FFF2-40B4-BE49-F238E27FC236}">
              <a16:creationId xmlns:a16="http://schemas.microsoft.com/office/drawing/2014/main" id="{00000000-0008-0000-0A00-000016000000}"/>
            </a:ext>
            <a:ext uri="{C183D7F6-B498-43B3-948B-1728B52AA6E4}">
              <adec:decorative xmlns:adec="http://schemas.microsoft.com/office/drawing/2017/decorative" val="1"/>
            </a:ext>
          </a:extLst>
        </xdr:cNvPr>
        <xdr:cNvSpPr/>
      </xdr:nvSpPr>
      <xdr:spPr>
        <a:xfrm>
          <a:off x="10220325" y="35347275"/>
          <a:ext cx="5143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466725</xdr:colOff>
      <xdr:row>72</xdr:row>
      <xdr:rowOff>266700</xdr:rowOff>
    </xdr:from>
    <xdr:to>
      <xdr:col>16</xdr:col>
      <xdr:colOff>371475</xdr:colOff>
      <xdr:row>73</xdr:row>
      <xdr:rowOff>19050</xdr:rowOff>
    </xdr:to>
    <xdr:sp macro="" textlink="">
      <xdr:nvSpPr>
        <xdr:cNvPr id="23" name="Rectangle 22">
          <a:hlinkClick xmlns:r="http://schemas.openxmlformats.org/officeDocument/2006/relationships" r:id="rId5"/>
          <a:extLst>
            <a:ext uri="{FF2B5EF4-FFF2-40B4-BE49-F238E27FC236}">
              <a16:creationId xmlns:a16="http://schemas.microsoft.com/office/drawing/2014/main" id="{00000000-0008-0000-0A00-000017000000}"/>
            </a:ext>
            <a:ext uri="{C183D7F6-B498-43B3-948B-1728B52AA6E4}">
              <adec:decorative xmlns:adec="http://schemas.microsoft.com/office/drawing/2017/decorative" val="1"/>
            </a:ext>
          </a:extLst>
        </xdr:cNvPr>
        <xdr:cNvSpPr/>
      </xdr:nvSpPr>
      <xdr:spPr>
        <a:xfrm>
          <a:off x="12392025" y="35328225"/>
          <a:ext cx="1085850" cy="104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495300</xdr:colOff>
      <xdr:row>73</xdr:row>
      <xdr:rowOff>219075</xdr:rowOff>
    </xdr:from>
    <xdr:to>
      <xdr:col>15</xdr:col>
      <xdr:colOff>323850</xdr:colOff>
      <xdr:row>73</xdr:row>
      <xdr:rowOff>361950</xdr:rowOff>
    </xdr:to>
    <xdr:sp macro="" textlink="">
      <xdr:nvSpPr>
        <xdr:cNvPr id="24" name="Rectangle 23">
          <a:hlinkClick xmlns:r="http://schemas.openxmlformats.org/officeDocument/2006/relationships" r:id="rId6"/>
          <a:extLst>
            <a:ext uri="{FF2B5EF4-FFF2-40B4-BE49-F238E27FC236}">
              <a16:creationId xmlns:a16="http://schemas.microsoft.com/office/drawing/2014/main" id="{00000000-0008-0000-0A00-000018000000}"/>
            </a:ext>
            <a:ext uri="{C183D7F6-B498-43B3-948B-1728B52AA6E4}">
              <adec:decorative xmlns:adec="http://schemas.microsoft.com/office/drawing/2017/decorative" val="1"/>
            </a:ext>
          </a:extLst>
        </xdr:cNvPr>
        <xdr:cNvSpPr/>
      </xdr:nvSpPr>
      <xdr:spPr>
        <a:xfrm>
          <a:off x="11239500" y="35633025"/>
          <a:ext cx="1009650"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76200</xdr:colOff>
      <xdr:row>73</xdr:row>
      <xdr:rowOff>409575</xdr:rowOff>
    </xdr:from>
    <xdr:to>
      <xdr:col>14</xdr:col>
      <xdr:colOff>1085850</xdr:colOff>
      <xdr:row>74</xdr:row>
      <xdr:rowOff>133350</xdr:rowOff>
    </xdr:to>
    <xdr:sp macro="" textlink="">
      <xdr:nvSpPr>
        <xdr:cNvPr id="25" name="Rectangle 24">
          <a:hlinkClick xmlns:r="http://schemas.openxmlformats.org/officeDocument/2006/relationships" r:id="rId6"/>
          <a:extLst>
            <a:ext uri="{FF2B5EF4-FFF2-40B4-BE49-F238E27FC236}">
              <a16:creationId xmlns:a16="http://schemas.microsoft.com/office/drawing/2014/main" id="{00000000-0008-0000-0A00-000019000000}"/>
            </a:ext>
            <a:ext uri="{C183D7F6-B498-43B3-948B-1728B52AA6E4}">
              <adec:decorative xmlns:adec="http://schemas.microsoft.com/office/drawing/2017/decorative" val="1"/>
            </a:ext>
          </a:extLst>
        </xdr:cNvPr>
        <xdr:cNvSpPr/>
      </xdr:nvSpPr>
      <xdr:spPr>
        <a:xfrm>
          <a:off x="10820400" y="35823525"/>
          <a:ext cx="1009650"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219075</xdr:colOff>
      <xdr:row>74</xdr:row>
      <xdr:rowOff>133349</xdr:rowOff>
    </xdr:from>
    <xdr:to>
      <xdr:col>15</xdr:col>
      <xdr:colOff>47625</xdr:colOff>
      <xdr:row>75</xdr:row>
      <xdr:rowOff>142874</xdr:rowOff>
    </xdr:to>
    <xdr:sp macro="" textlink="">
      <xdr:nvSpPr>
        <xdr:cNvPr id="26" name="Rectangle 25">
          <a:hlinkClick xmlns:r="http://schemas.openxmlformats.org/officeDocument/2006/relationships" r:id="rId6"/>
          <a:extLst>
            <a:ext uri="{FF2B5EF4-FFF2-40B4-BE49-F238E27FC236}">
              <a16:creationId xmlns:a16="http://schemas.microsoft.com/office/drawing/2014/main" id="{00000000-0008-0000-0A00-00001A000000}"/>
            </a:ext>
            <a:ext uri="{C183D7F6-B498-43B3-948B-1728B52AA6E4}">
              <adec:decorative xmlns:adec="http://schemas.microsoft.com/office/drawing/2017/decorative" val="1"/>
            </a:ext>
          </a:extLst>
        </xdr:cNvPr>
        <xdr:cNvSpPr/>
      </xdr:nvSpPr>
      <xdr:spPr>
        <a:xfrm flipV="1">
          <a:off x="10963275" y="35966399"/>
          <a:ext cx="100965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523875</xdr:colOff>
      <xdr:row>73</xdr:row>
      <xdr:rowOff>66675</xdr:rowOff>
    </xdr:from>
    <xdr:to>
      <xdr:col>16</xdr:col>
      <xdr:colOff>371475</xdr:colOff>
      <xdr:row>73</xdr:row>
      <xdr:rowOff>200025</xdr:rowOff>
    </xdr:to>
    <xdr:sp macro="" textlink="">
      <xdr:nvSpPr>
        <xdr:cNvPr id="27" name="Rectangle 26">
          <a:hlinkClick xmlns:r="http://schemas.openxmlformats.org/officeDocument/2006/relationships" r:id="rId7"/>
          <a:extLst>
            <a:ext uri="{FF2B5EF4-FFF2-40B4-BE49-F238E27FC236}">
              <a16:creationId xmlns:a16="http://schemas.microsoft.com/office/drawing/2014/main" id="{00000000-0008-0000-0A00-00001B000000}"/>
            </a:ext>
            <a:ext uri="{C183D7F6-B498-43B3-948B-1728B52AA6E4}">
              <adec:decorative xmlns:adec="http://schemas.microsoft.com/office/drawing/2017/decorative" val="1"/>
            </a:ext>
          </a:extLst>
        </xdr:cNvPr>
        <xdr:cNvSpPr/>
      </xdr:nvSpPr>
      <xdr:spPr>
        <a:xfrm>
          <a:off x="12449175" y="35480625"/>
          <a:ext cx="1028700"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781049</xdr:colOff>
      <xdr:row>58</xdr:row>
      <xdr:rowOff>676275</xdr:rowOff>
    </xdr:from>
    <xdr:to>
      <xdr:col>18</xdr:col>
      <xdr:colOff>200024</xdr:colOff>
      <xdr:row>59</xdr:row>
      <xdr:rowOff>161925</xdr:rowOff>
    </xdr:to>
    <xdr:sp macro="" textlink="">
      <xdr:nvSpPr>
        <xdr:cNvPr id="28" name="Rectangle 27">
          <a:hlinkClick xmlns:r="http://schemas.openxmlformats.org/officeDocument/2006/relationships" r:id="rId4"/>
          <a:extLst>
            <a:ext uri="{FF2B5EF4-FFF2-40B4-BE49-F238E27FC236}">
              <a16:creationId xmlns:a16="http://schemas.microsoft.com/office/drawing/2014/main" id="{00000000-0008-0000-0A00-00001C000000}"/>
            </a:ext>
            <a:ext uri="{C183D7F6-B498-43B3-948B-1728B52AA6E4}">
              <adec:decorative xmlns:adec="http://schemas.microsoft.com/office/drawing/2017/decorative" val="1"/>
            </a:ext>
          </a:extLst>
        </xdr:cNvPr>
        <xdr:cNvSpPr/>
      </xdr:nvSpPr>
      <xdr:spPr>
        <a:xfrm>
          <a:off x="11525249" y="27651075"/>
          <a:ext cx="2828925"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542924</xdr:colOff>
      <xdr:row>59</xdr:row>
      <xdr:rowOff>333375</xdr:rowOff>
    </xdr:from>
    <xdr:to>
      <xdr:col>14</xdr:col>
      <xdr:colOff>514350</xdr:colOff>
      <xdr:row>59</xdr:row>
      <xdr:rowOff>476250</xdr:rowOff>
    </xdr:to>
    <xdr:sp macro="" textlink="">
      <xdr:nvSpPr>
        <xdr:cNvPr id="29" name="Rectangle 28">
          <a:hlinkClick xmlns:r="http://schemas.openxmlformats.org/officeDocument/2006/relationships" r:id="rId5"/>
          <a:extLst>
            <a:ext uri="{FF2B5EF4-FFF2-40B4-BE49-F238E27FC236}">
              <a16:creationId xmlns:a16="http://schemas.microsoft.com/office/drawing/2014/main" id="{00000000-0008-0000-0A00-00001D000000}"/>
            </a:ext>
            <a:ext uri="{C183D7F6-B498-43B3-948B-1728B52AA6E4}">
              <adec:decorative xmlns:adec="http://schemas.microsoft.com/office/drawing/2017/decorative" val="1"/>
            </a:ext>
          </a:extLst>
        </xdr:cNvPr>
        <xdr:cNvSpPr/>
      </xdr:nvSpPr>
      <xdr:spPr>
        <a:xfrm>
          <a:off x="10239374" y="28022550"/>
          <a:ext cx="1019176"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1047748</xdr:colOff>
      <xdr:row>59</xdr:row>
      <xdr:rowOff>342899</xdr:rowOff>
    </xdr:from>
    <xdr:to>
      <xdr:col>17</xdr:col>
      <xdr:colOff>476249</xdr:colOff>
      <xdr:row>59</xdr:row>
      <xdr:rowOff>504824</xdr:rowOff>
    </xdr:to>
    <xdr:sp macro="" textlink="">
      <xdr:nvSpPr>
        <xdr:cNvPr id="30" name="Rectangle 29">
          <a:hlinkClick xmlns:r="http://schemas.openxmlformats.org/officeDocument/2006/relationships" r:id="rId5"/>
          <a:extLst>
            <a:ext uri="{FF2B5EF4-FFF2-40B4-BE49-F238E27FC236}">
              <a16:creationId xmlns:a16="http://schemas.microsoft.com/office/drawing/2014/main" id="{00000000-0008-0000-0A00-00001E000000}"/>
            </a:ext>
            <a:ext uri="{C183D7F6-B498-43B3-948B-1728B52AA6E4}">
              <adec:decorative xmlns:adec="http://schemas.microsoft.com/office/drawing/2017/decorative" val="1"/>
            </a:ext>
          </a:extLst>
        </xdr:cNvPr>
        <xdr:cNvSpPr/>
      </xdr:nvSpPr>
      <xdr:spPr>
        <a:xfrm>
          <a:off x="12973048" y="28032074"/>
          <a:ext cx="1047751"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561974</xdr:colOff>
      <xdr:row>59</xdr:row>
      <xdr:rowOff>504825</xdr:rowOff>
    </xdr:from>
    <xdr:to>
      <xdr:col>16</xdr:col>
      <xdr:colOff>409574</xdr:colOff>
      <xdr:row>59</xdr:row>
      <xdr:rowOff>638175</xdr:rowOff>
    </xdr:to>
    <xdr:sp macro="" textlink="">
      <xdr:nvSpPr>
        <xdr:cNvPr id="31" name="Rectangle 30">
          <a:hlinkClick xmlns:r="http://schemas.openxmlformats.org/officeDocument/2006/relationships" r:id="rId7"/>
          <a:extLst>
            <a:ext uri="{FF2B5EF4-FFF2-40B4-BE49-F238E27FC236}">
              <a16:creationId xmlns:a16="http://schemas.microsoft.com/office/drawing/2014/main" id="{00000000-0008-0000-0A00-00001F000000}"/>
            </a:ext>
            <a:ext uri="{C183D7F6-B498-43B3-948B-1728B52AA6E4}">
              <adec:decorative xmlns:adec="http://schemas.microsoft.com/office/drawing/2017/decorative" val="1"/>
            </a:ext>
          </a:extLst>
        </xdr:cNvPr>
        <xdr:cNvSpPr/>
      </xdr:nvSpPr>
      <xdr:spPr>
        <a:xfrm>
          <a:off x="12487274" y="28194000"/>
          <a:ext cx="1028700"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104774</xdr:colOff>
      <xdr:row>59</xdr:row>
      <xdr:rowOff>676275</xdr:rowOff>
    </xdr:from>
    <xdr:to>
      <xdr:col>14</xdr:col>
      <xdr:colOff>1114424</xdr:colOff>
      <xdr:row>60</xdr:row>
      <xdr:rowOff>76200</xdr:rowOff>
    </xdr:to>
    <xdr:sp macro="" textlink="">
      <xdr:nvSpPr>
        <xdr:cNvPr id="32" name="Rectangle 31">
          <a:hlinkClick xmlns:r="http://schemas.openxmlformats.org/officeDocument/2006/relationships" r:id="rId6"/>
          <a:extLst>
            <a:ext uri="{FF2B5EF4-FFF2-40B4-BE49-F238E27FC236}">
              <a16:creationId xmlns:a16="http://schemas.microsoft.com/office/drawing/2014/main" id="{00000000-0008-0000-0A00-000020000000}"/>
            </a:ext>
            <a:ext uri="{C183D7F6-B498-43B3-948B-1728B52AA6E4}">
              <adec:decorative xmlns:adec="http://schemas.microsoft.com/office/drawing/2017/decorative" val="1"/>
            </a:ext>
          </a:extLst>
        </xdr:cNvPr>
        <xdr:cNvSpPr/>
      </xdr:nvSpPr>
      <xdr:spPr>
        <a:xfrm>
          <a:off x="10848974" y="28365450"/>
          <a:ext cx="1009650"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600074</xdr:colOff>
      <xdr:row>60</xdr:row>
      <xdr:rowOff>95250</xdr:rowOff>
    </xdr:from>
    <xdr:to>
      <xdr:col>14</xdr:col>
      <xdr:colOff>561974</xdr:colOff>
      <xdr:row>60</xdr:row>
      <xdr:rowOff>238125</xdr:rowOff>
    </xdr:to>
    <xdr:sp macro="" textlink="">
      <xdr:nvSpPr>
        <xdr:cNvPr id="33" name="Rectangle 32">
          <a:hlinkClick xmlns:r="http://schemas.openxmlformats.org/officeDocument/2006/relationships" r:id="rId6"/>
          <a:extLst>
            <a:ext uri="{FF2B5EF4-FFF2-40B4-BE49-F238E27FC236}">
              <a16:creationId xmlns:a16="http://schemas.microsoft.com/office/drawing/2014/main" id="{00000000-0008-0000-0A00-000021000000}"/>
            </a:ext>
            <a:ext uri="{C183D7F6-B498-43B3-948B-1728B52AA6E4}">
              <adec:decorative xmlns:adec="http://schemas.microsoft.com/office/drawing/2017/decorative" val="1"/>
            </a:ext>
          </a:extLst>
        </xdr:cNvPr>
        <xdr:cNvSpPr/>
      </xdr:nvSpPr>
      <xdr:spPr>
        <a:xfrm>
          <a:off x="10296524" y="28527375"/>
          <a:ext cx="1009650"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600074</xdr:colOff>
      <xdr:row>60</xdr:row>
      <xdr:rowOff>314325</xdr:rowOff>
    </xdr:from>
    <xdr:to>
      <xdr:col>14</xdr:col>
      <xdr:colOff>561974</xdr:colOff>
      <xdr:row>60</xdr:row>
      <xdr:rowOff>457200</xdr:rowOff>
    </xdr:to>
    <xdr:sp macro="" textlink="">
      <xdr:nvSpPr>
        <xdr:cNvPr id="34" name="Rectangle 33">
          <a:hlinkClick xmlns:r="http://schemas.openxmlformats.org/officeDocument/2006/relationships" r:id="rId6"/>
          <a:extLst>
            <a:ext uri="{FF2B5EF4-FFF2-40B4-BE49-F238E27FC236}">
              <a16:creationId xmlns:a16="http://schemas.microsoft.com/office/drawing/2014/main" id="{00000000-0008-0000-0A00-000022000000}"/>
            </a:ext>
            <a:ext uri="{C183D7F6-B498-43B3-948B-1728B52AA6E4}">
              <adec:decorative xmlns:adec="http://schemas.microsoft.com/office/drawing/2017/decorative" val="1"/>
            </a:ext>
          </a:extLst>
        </xdr:cNvPr>
        <xdr:cNvSpPr/>
      </xdr:nvSpPr>
      <xdr:spPr>
        <a:xfrm>
          <a:off x="10296524" y="28746450"/>
          <a:ext cx="1009650"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16</xdr:col>
      <xdr:colOff>418703</xdr:colOff>
      <xdr:row>5</xdr:row>
      <xdr:rowOff>113768</xdr:rowOff>
    </xdr:from>
    <xdr:to>
      <xdr:col>22</xdr:col>
      <xdr:colOff>275166</xdr:colOff>
      <xdr:row>16</xdr:row>
      <xdr:rowOff>158749</xdr:rowOff>
    </xdr:to>
    <xdr:sp macro="" textlink="">
      <xdr:nvSpPr>
        <xdr:cNvPr id="2" name="Rectangular Callout 1">
          <a:extLst>
            <a:ext uri="{FF2B5EF4-FFF2-40B4-BE49-F238E27FC236}">
              <a16:creationId xmlns:a16="http://schemas.microsoft.com/office/drawing/2014/main" id="{00000000-0008-0000-0B00-000002000000}"/>
            </a:ext>
            <a:ext uri="{C183D7F6-B498-43B3-948B-1728B52AA6E4}">
              <adec:decorative xmlns:adec="http://schemas.microsoft.com/office/drawing/2017/decorative" val="1"/>
            </a:ext>
          </a:extLst>
        </xdr:cNvPr>
        <xdr:cNvSpPr/>
      </xdr:nvSpPr>
      <xdr:spPr>
        <a:xfrm>
          <a:off x="12544028" y="1237718"/>
          <a:ext cx="3514063" cy="2931056"/>
        </a:xfrm>
        <a:prstGeom prst="wedgeRectCallout">
          <a:avLst>
            <a:gd name="adj1" fmla="val -60061"/>
            <a:gd name="adj2" fmla="val -11801"/>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aseline="0">
            <a:ln>
              <a:noFill/>
            </a:ln>
            <a:solidFill>
              <a:sysClr val="windowText" lastClr="000000"/>
            </a:solidFill>
          </a:endParaRPr>
        </a:p>
        <a:p>
          <a:pPr algn="l"/>
          <a:r>
            <a:rPr lang="en-US" sz="1100" b="1" baseline="0">
              <a:ln>
                <a:noFill/>
              </a:ln>
              <a:solidFill>
                <a:sysClr val="windowText" lastClr="000000"/>
              </a:solidFill>
            </a:rPr>
            <a:t>TIP:  </a:t>
          </a:r>
          <a:r>
            <a:rPr lang="en-US" sz="1100" baseline="0">
              <a:ln>
                <a:noFill/>
              </a:ln>
              <a:solidFill>
                <a:sysClr val="windowText" lastClr="000000"/>
              </a:solidFill>
            </a:rPr>
            <a:t>The Center for IDEA Fiscal Reporting (</a:t>
          </a:r>
          <a:r>
            <a:rPr lang="en-US" sz="1100" b="1" baseline="0">
              <a:ln>
                <a:noFill/>
              </a:ln>
              <a:solidFill>
                <a:sysClr val="windowText" lastClr="000000"/>
              </a:solidFill>
            </a:rPr>
            <a:t>CIFR</a:t>
          </a:r>
          <a:r>
            <a:rPr lang="en-US" sz="1100" baseline="0">
              <a:ln>
                <a:noFill/>
              </a:ln>
              <a:solidFill>
                <a:sysClr val="windowText" lastClr="000000"/>
              </a:solidFill>
            </a:rPr>
            <a:t>) has developed a Local Education Agency (LEA) </a:t>
          </a:r>
        </a:p>
        <a:p>
          <a:pPr algn="l"/>
          <a:r>
            <a:rPr lang="en-US" sz="1100" baseline="0">
              <a:ln>
                <a:noFill/>
              </a:ln>
              <a:solidFill>
                <a:srgbClr val="0066FF"/>
              </a:solidFill>
            </a:rPr>
            <a:t>Maintenance of Effort Calculator and supporting materials  </a:t>
          </a:r>
          <a:r>
            <a:rPr lang="en-US" sz="1100" baseline="0">
              <a:ln>
                <a:noFill/>
              </a:ln>
              <a:solidFill>
                <a:sysClr val="windowText" lastClr="000000"/>
              </a:solidFill>
            </a:rPr>
            <a:t>that may be helpful to districts for calculating the information collected in this workbook tab for FY20.  The calculator is free of charge and includes functionality for accounting for any exceptions and adjustments and warehousing MOE historical data over multiple years</a:t>
          </a:r>
          <a:r>
            <a:rPr lang="en-US" sz="1100" b="1" baseline="0">
              <a:ln>
                <a:noFill/>
              </a:ln>
              <a:solidFill>
                <a:sysClr val="windowText" lastClr="000000"/>
              </a:solidFill>
            </a:rPr>
            <a:t>.  CIFR </a:t>
          </a:r>
          <a:r>
            <a:rPr lang="en-US" sz="1100" baseline="0">
              <a:ln>
                <a:noFill/>
              </a:ln>
              <a:solidFill>
                <a:sysClr val="windowText" lastClr="000000"/>
              </a:solidFill>
            </a:rPr>
            <a:t>has also developed </a:t>
          </a:r>
          <a:r>
            <a:rPr lang="en-US" sz="1100" baseline="0">
              <a:ln>
                <a:noFill/>
              </a:ln>
              <a:solidFill>
                <a:srgbClr val="0066FF"/>
              </a:solidFill>
            </a:rPr>
            <a:t>a suite of resources </a:t>
          </a:r>
          <a:r>
            <a:rPr lang="en-US" sz="1100" baseline="0">
              <a:ln>
                <a:noFill/>
              </a:ln>
              <a:solidFill>
                <a:sysClr val="windowText" lastClr="000000"/>
              </a:solidFill>
            </a:rPr>
            <a:t>that may be helpful, in addition to the federal statute, </a:t>
          </a:r>
          <a:r>
            <a:rPr lang="en-US" sz="1100" baseline="0">
              <a:ln>
                <a:noFill/>
              </a:ln>
              <a:solidFill>
                <a:srgbClr val="0066FF"/>
              </a:solidFill>
            </a:rPr>
            <a:t>regulations ( </a:t>
          </a:r>
          <a:r>
            <a:rPr lang="en-US" sz="1100" b="0" i="0" u="none" strike="noStrike">
              <a:solidFill>
                <a:srgbClr val="0066FF"/>
              </a:solidFill>
              <a:effectLst/>
              <a:latin typeface="+mn-lt"/>
              <a:ea typeface="+mn-ea"/>
              <a:cs typeface="+mn-cs"/>
            </a:rPr>
            <a:t>34 CFR §§300.203(a), 300.204, and 300.205. Other IDEA reuglations that may apply include §§300.12, 300.28, 300.209, 300.221, 300.227, 300.228, and 300.608</a:t>
          </a:r>
          <a:r>
            <a:rPr lang="en-US" sz="1100" b="0" i="0" u="none" strike="noStrike">
              <a:solidFill>
                <a:sysClr val="windowText" lastClr="000000"/>
              </a:solidFill>
              <a:effectLst/>
              <a:latin typeface="+mn-lt"/>
              <a:ea typeface="+mn-ea"/>
              <a:cs typeface="+mn-cs"/>
            </a:rPr>
            <a:t>) .</a:t>
          </a:r>
          <a:r>
            <a:rPr lang="en-US" sz="1100" baseline="0">
              <a:ln>
                <a:noFill/>
              </a:ln>
              <a:solidFill>
                <a:sysClr val="windowText" lastClr="000000"/>
              </a:solidFill>
            </a:rPr>
            <a:t>and </a:t>
          </a:r>
          <a:r>
            <a:rPr lang="en-US" sz="1100" baseline="0">
              <a:ln>
                <a:noFill/>
              </a:ln>
              <a:solidFill>
                <a:srgbClr val="0066FF"/>
              </a:solidFill>
            </a:rPr>
            <a:t>non-regulatory guidance</a:t>
          </a:r>
          <a:r>
            <a:rPr lang="en-US" sz="1100" baseline="0">
              <a:ln>
                <a:noFill/>
              </a:ln>
              <a:solidFill>
                <a:sysClr val="windowText" lastClr="000000"/>
              </a:solidFill>
            </a:rPr>
            <a:t>.</a:t>
          </a:r>
        </a:p>
      </xdr:txBody>
    </xdr:sp>
    <xdr:clientData/>
  </xdr:twoCellAnchor>
  <xdr:twoCellAnchor>
    <xdr:from>
      <xdr:col>16</xdr:col>
      <xdr:colOff>500722</xdr:colOff>
      <xdr:row>6</xdr:row>
      <xdr:rowOff>143538</xdr:rowOff>
    </xdr:from>
    <xdr:to>
      <xdr:col>22</xdr:col>
      <xdr:colOff>158750</xdr:colOff>
      <xdr:row>7</xdr:row>
      <xdr:rowOff>52917</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00000000-0008-0000-0B00-000003000000}"/>
            </a:ext>
            <a:ext uri="{C183D7F6-B498-43B3-948B-1728B52AA6E4}">
              <adec:decorative xmlns:adec="http://schemas.microsoft.com/office/drawing/2017/decorative" val="1"/>
            </a:ext>
          </a:extLst>
        </xdr:cNvPr>
        <xdr:cNvSpPr/>
      </xdr:nvSpPr>
      <xdr:spPr>
        <a:xfrm>
          <a:off x="12626047" y="1772313"/>
          <a:ext cx="3315628" cy="1951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0066FF"/>
            </a:solidFill>
          </a:endParaRPr>
        </a:p>
      </xdr:txBody>
    </xdr:sp>
    <xdr:clientData/>
  </xdr:twoCellAnchor>
  <xdr:twoCellAnchor>
    <xdr:from>
      <xdr:col>2</xdr:col>
      <xdr:colOff>74084</xdr:colOff>
      <xdr:row>22</xdr:row>
      <xdr:rowOff>10584</xdr:rowOff>
    </xdr:from>
    <xdr:to>
      <xdr:col>3</xdr:col>
      <xdr:colOff>1121173</xdr:colOff>
      <xdr:row>23</xdr:row>
      <xdr:rowOff>246631</xdr:rowOff>
    </xdr:to>
    <xdr:sp macro="" textlink="">
      <xdr:nvSpPr>
        <xdr:cNvPr id="4" name="Rectangular Callout 3">
          <a:extLst>
            <a:ext uri="{FF2B5EF4-FFF2-40B4-BE49-F238E27FC236}">
              <a16:creationId xmlns:a16="http://schemas.microsoft.com/office/drawing/2014/main" id="{00000000-0008-0000-0B00-000004000000}"/>
            </a:ext>
            <a:ext uri="{C183D7F6-B498-43B3-948B-1728B52AA6E4}">
              <adec:decorative xmlns:adec="http://schemas.microsoft.com/office/drawing/2017/decorative" val="1"/>
            </a:ext>
          </a:extLst>
        </xdr:cNvPr>
        <xdr:cNvSpPr/>
      </xdr:nvSpPr>
      <xdr:spPr>
        <a:xfrm>
          <a:off x="1749463" y="7468999"/>
          <a:ext cx="1472313" cy="950422"/>
        </a:xfrm>
        <a:prstGeom prst="wedgeRectCallout">
          <a:avLst>
            <a:gd name="adj1" fmla="val 53504"/>
            <a:gd name="adj2" fmla="val 126011"/>
          </a:avLst>
        </a:prstGeom>
        <a:solidFill>
          <a:srgbClr val="FBC1F0"/>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b="1">
              <a:solidFill>
                <a:sysClr val="windowText" lastClr="000000"/>
              </a:solidFill>
            </a:rPr>
            <a:t>TIP:</a:t>
          </a:r>
          <a:r>
            <a:rPr lang="en-US" sz="1200" b="1" baseline="0">
              <a:solidFill>
                <a:sysClr val="windowText" lastClr="000000"/>
              </a:solidFill>
            </a:rPr>
            <a:t>  </a:t>
          </a:r>
          <a:r>
            <a:rPr lang="en-US" sz="1200" b="0" baseline="0">
              <a:solidFill>
                <a:sysClr val="windowText" lastClr="000000"/>
              </a:solidFill>
            </a:rPr>
            <a:t>G</a:t>
          </a:r>
          <a:r>
            <a:rPr lang="en-US" sz="1100">
              <a:solidFill>
                <a:sysClr val="windowText" lastClr="000000"/>
              </a:solidFill>
            </a:rPr>
            <a:t>ray cells in this chart will prepopulate.  Enter</a:t>
          </a:r>
          <a:r>
            <a:rPr lang="en-US" sz="1100" baseline="0">
              <a:solidFill>
                <a:sysClr val="windowText" lastClr="000000"/>
              </a:solidFill>
            </a:rPr>
            <a:t> data in yellow cells only, when applicable.</a:t>
          </a:r>
          <a:endParaRPr lang="en-US" sz="1100">
            <a:solidFill>
              <a:sysClr val="windowText" lastClr="000000"/>
            </a:solidFill>
          </a:endParaRPr>
        </a:p>
      </xdr:txBody>
    </xdr:sp>
    <xdr:clientData/>
  </xdr:twoCellAnchor>
  <xdr:twoCellAnchor>
    <xdr:from>
      <xdr:col>4</xdr:col>
      <xdr:colOff>878131</xdr:colOff>
      <xdr:row>48</xdr:row>
      <xdr:rowOff>61231</xdr:rowOff>
    </xdr:from>
    <xdr:to>
      <xdr:col>13</xdr:col>
      <xdr:colOff>509698</xdr:colOff>
      <xdr:row>52</xdr:row>
      <xdr:rowOff>40065</xdr:rowOff>
    </xdr:to>
    <xdr:sp macro="" textlink="">
      <xdr:nvSpPr>
        <xdr:cNvPr id="5" name="Rectangular Callout 4">
          <a:extLst>
            <a:ext uri="{FF2B5EF4-FFF2-40B4-BE49-F238E27FC236}">
              <a16:creationId xmlns:a16="http://schemas.microsoft.com/office/drawing/2014/main" id="{00000000-0008-0000-0B00-000005000000}"/>
            </a:ext>
            <a:ext uri="{C183D7F6-B498-43B3-948B-1728B52AA6E4}">
              <adec:decorative xmlns:adec="http://schemas.microsoft.com/office/drawing/2017/decorative" val="1"/>
            </a:ext>
          </a:extLst>
        </xdr:cNvPr>
        <xdr:cNvSpPr/>
      </xdr:nvSpPr>
      <xdr:spPr>
        <a:xfrm>
          <a:off x="4154731" y="20549506"/>
          <a:ext cx="6441942" cy="1464734"/>
        </a:xfrm>
        <a:prstGeom prst="wedgeRectCallout">
          <a:avLst>
            <a:gd name="adj1" fmla="val -18915"/>
            <a:gd name="adj2" fmla="val -65737"/>
          </a:avLst>
        </a:prstGeom>
        <a:solidFill>
          <a:srgbClr val="FBC1F0"/>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b="1">
              <a:solidFill>
                <a:sysClr val="windowText" lastClr="000000"/>
              </a:solidFill>
            </a:rPr>
            <a:t>TIP: </a:t>
          </a:r>
          <a:r>
            <a:rPr lang="en-US" sz="1100" b="0">
              <a:solidFill>
                <a:sysClr val="windowText" lastClr="000000"/>
              </a:solidFill>
            </a:rPr>
            <a:t>To to take advantage of the 50% Adjustment, a</a:t>
          </a:r>
          <a:r>
            <a:rPr lang="en-US" sz="1100" b="0" baseline="0">
              <a:solidFill>
                <a:sysClr val="windowText" lastClr="000000"/>
              </a:solidFill>
            </a:rPr>
            <a:t> district </a:t>
          </a:r>
          <a:r>
            <a:rPr lang="en-US" sz="1100" b="0">
              <a:solidFill>
                <a:sysClr val="windowText" lastClr="000000"/>
              </a:solidFill>
            </a:rPr>
            <a:t>must ensure that it provides FAPE for children with disabilities; the district must attain a “meets requirements” of the IDEA Part B from DESE; DESE must not have taken action against the district under IDEA Section 616; and the district must not have been identified as having significant disproportionality </a:t>
          </a:r>
          <a:r>
            <a:rPr lang="en-US" sz="1100" b="0" baseline="0"/>
            <a:t> </a:t>
          </a:r>
          <a:r>
            <a:rPr lang="en-US" sz="1100" b="0" baseline="0">
              <a:solidFill>
                <a:sysClr val="windowText" lastClr="000000"/>
              </a:solidFill>
            </a:rPr>
            <a:t>based on race or ethnicity with respect to identification of children as children with disabilities, including identification as children with particular impairments, placement in particular educational settings, or the incidence, duration, and type of disciplinary actions.  See DESE's </a:t>
          </a:r>
          <a:r>
            <a:rPr lang="en-US" sz="1100" b="0" baseline="0">
              <a:solidFill>
                <a:srgbClr val="0066FF"/>
              </a:solidFill>
            </a:rPr>
            <a:t>Administrative Advisory SPED 2016-2, Section F, CIFR Quick Reference Guide, </a:t>
          </a:r>
          <a:r>
            <a:rPr lang="en-US" sz="1100" b="0" baseline="0">
              <a:solidFill>
                <a:sysClr val="windowText" lastClr="000000"/>
              </a:solidFill>
            </a:rPr>
            <a:t>and </a:t>
          </a:r>
          <a:r>
            <a:rPr lang="en-US" sz="1100" b="0" baseline="0">
              <a:solidFill>
                <a:srgbClr val="0066FF"/>
              </a:solidFill>
              <a:effectLst/>
              <a:latin typeface="+mn-lt"/>
              <a:ea typeface="+mn-ea"/>
              <a:cs typeface="+mn-cs"/>
            </a:rPr>
            <a:t>34 CRF §300.205(c). </a:t>
          </a:r>
          <a:endParaRPr lang="en-US" sz="1100" b="0" baseline="0">
            <a:solidFill>
              <a:srgbClr val="0066FF"/>
            </a:solidFill>
          </a:endParaRPr>
        </a:p>
        <a:p>
          <a:pPr algn="l"/>
          <a:r>
            <a:rPr lang="en-US" sz="1100" b="0" baseline="0">
              <a:solidFill>
                <a:srgbClr val="0066FF"/>
              </a:solidFill>
            </a:rPr>
            <a:t>.  </a:t>
          </a:r>
        </a:p>
      </xdr:txBody>
    </xdr:sp>
    <xdr:clientData/>
  </xdr:twoCellAnchor>
  <xdr:twoCellAnchor>
    <xdr:from>
      <xdr:col>3</xdr:col>
      <xdr:colOff>32544</xdr:colOff>
      <xdr:row>5</xdr:row>
      <xdr:rowOff>30559</xdr:rowOff>
    </xdr:from>
    <xdr:to>
      <xdr:col>8</xdr:col>
      <xdr:colOff>300831</xdr:colOff>
      <xdr:row>5</xdr:row>
      <xdr:rowOff>216694</xdr:rowOff>
    </xdr:to>
    <xdr:sp macro="" textlink="">
      <xdr:nvSpPr>
        <xdr:cNvPr id="6" name="Rectangle 5">
          <a:hlinkClick xmlns:r="http://schemas.openxmlformats.org/officeDocument/2006/relationships" r:id="rId2"/>
          <a:extLst>
            <a:ext uri="{FF2B5EF4-FFF2-40B4-BE49-F238E27FC236}">
              <a16:creationId xmlns:a16="http://schemas.microsoft.com/office/drawing/2014/main" id="{00000000-0008-0000-0B00-000006000000}"/>
            </a:ext>
            <a:ext uri="{C183D7F6-B498-43B3-948B-1728B52AA6E4}">
              <adec:decorative xmlns:adec="http://schemas.microsoft.com/office/drawing/2017/decorative" val="1"/>
            </a:ext>
          </a:extLst>
        </xdr:cNvPr>
        <xdr:cNvSpPr/>
      </xdr:nvSpPr>
      <xdr:spPr>
        <a:xfrm>
          <a:off x="2137569" y="1154509"/>
          <a:ext cx="6049962" cy="1861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857251</xdr:colOff>
      <xdr:row>30</xdr:row>
      <xdr:rowOff>211666</xdr:rowOff>
    </xdr:from>
    <xdr:to>
      <xdr:col>7</xdr:col>
      <xdr:colOff>95251</xdr:colOff>
      <xdr:row>33</xdr:row>
      <xdr:rowOff>409575</xdr:rowOff>
    </xdr:to>
    <xdr:sp macro="" textlink="">
      <xdr:nvSpPr>
        <xdr:cNvPr id="7" name="Rectangular Callout 6">
          <a:extLst>
            <a:ext uri="{FF2B5EF4-FFF2-40B4-BE49-F238E27FC236}">
              <a16:creationId xmlns:a16="http://schemas.microsoft.com/office/drawing/2014/main" id="{00000000-0008-0000-0B00-000007000000}"/>
            </a:ext>
            <a:ext uri="{C183D7F6-B498-43B3-948B-1728B52AA6E4}">
              <adec:decorative xmlns:adec="http://schemas.microsoft.com/office/drawing/2017/decorative" val="1"/>
            </a:ext>
          </a:extLst>
        </xdr:cNvPr>
        <xdr:cNvSpPr/>
      </xdr:nvSpPr>
      <xdr:spPr>
        <a:xfrm>
          <a:off x="1190626" y="13308541"/>
          <a:ext cx="5724525" cy="1398059"/>
        </a:xfrm>
        <a:prstGeom prst="wedgeRectCallout">
          <a:avLst>
            <a:gd name="adj1" fmla="val 17973"/>
            <a:gd name="adj2" fmla="val -111850"/>
          </a:avLst>
        </a:prstGeom>
        <a:solidFill>
          <a:srgbClr val="FBC1F0"/>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200" b="1">
              <a:solidFill>
                <a:sysClr val="windowText" lastClr="000000"/>
              </a:solidFill>
            </a:rPr>
            <a:t>TIP:</a:t>
          </a:r>
          <a:r>
            <a:rPr lang="en-US" sz="1200" b="1" baseline="0">
              <a:solidFill>
                <a:sysClr val="windowText" lastClr="000000"/>
              </a:solidFill>
            </a:rPr>
            <a:t>  </a:t>
          </a:r>
          <a:r>
            <a:rPr lang="en-US" sz="1200" b="0" baseline="0">
              <a:solidFill>
                <a:sysClr val="windowText" lastClr="000000"/>
              </a:solidFill>
            </a:rPr>
            <a:t>If one of the the two gray boxes turns</a:t>
          </a:r>
          <a:r>
            <a:rPr lang="en-US" sz="1200" b="0" baseline="0">
              <a:ln>
                <a:solidFill>
                  <a:schemeClr val="accent6">
                    <a:lumMod val="75000"/>
                  </a:schemeClr>
                </a:solidFill>
              </a:ln>
              <a:solidFill>
                <a:srgbClr val="00B050"/>
              </a:solidFill>
            </a:rPr>
            <a:t> </a:t>
          </a:r>
          <a:r>
            <a:rPr lang="en-US" sz="1200" b="0" cap="none" spc="0" baseline="0">
              <a:ln w="3175">
                <a:solidFill>
                  <a:schemeClr val="accent6">
                    <a:lumMod val="75000"/>
                  </a:schemeClr>
                </a:solidFill>
              </a:ln>
              <a:solidFill>
                <a:srgbClr val="00B050"/>
              </a:solidFill>
              <a:effectLst/>
            </a:rPr>
            <a:t>green</a:t>
          </a:r>
          <a:r>
            <a:rPr lang="en-US" sz="1200" b="0" baseline="0">
              <a:ln>
                <a:solidFill>
                  <a:schemeClr val="accent6">
                    <a:lumMod val="75000"/>
                  </a:schemeClr>
                </a:solidFill>
              </a:ln>
              <a:solidFill>
                <a:srgbClr val="00B050"/>
              </a:solidFill>
            </a:rPr>
            <a:t> </a:t>
          </a:r>
          <a:r>
            <a:rPr lang="en-US" sz="1200" b="0" baseline="0">
              <a:solidFill>
                <a:sysClr val="windowText" lastClr="000000"/>
              </a:solidFill>
            </a:rPr>
            <a:t>for at least one method for which you have entered information, </a:t>
          </a:r>
          <a:r>
            <a:rPr lang="en-US" sz="1200" b="1" baseline="0">
              <a:solidFill>
                <a:sysClr val="windowText" lastClr="000000"/>
              </a:solidFill>
            </a:rPr>
            <a:t>your district has met the MOE eligibility standard</a:t>
          </a:r>
          <a:r>
            <a:rPr lang="en-US" sz="1200" b="0" baseline="0">
              <a:solidFill>
                <a:sysClr val="windowText" lastClr="000000"/>
              </a:solidFill>
            </a:rPr>
            <a:t> and you may  move to the next workbook tab applicable to your district.  If all boxes for which you entered information are</a:t>
          </a:r>
          <a:r>
            <a:rPr lang="en-US" sz="1200" b="0" baseline="0">
              <a:ln>
                <a:solidFill>
                  <a:schemeClr val="bg1">
                    <a:lumMod val="50000"/>
                  </a:schemeClr>
                </a:solidFill>
              </a:ln>
              <a:solidFill>
                <a:sysClr val="windowText" lastClr="000000"/>
              </a:solidFill>
            </a:rPr>
            <a:t> </a:t>
          </a:r>
          <a:r>
            <a:rPr lang="en-US" sz="1200" b="0" baseline="0">
              <a:ln>
                <a:solidFill>
                  <a:schemeClr val="accent2">
                    <a:lumMod val="50000"/>
                  </a:schemeClr>
                </a:solidFill>
              </a:ln>
              <a:solidFill>
                <a:srgbClr val="FF0000"/>
              </a:solidFill>
            </a:rPr>
            <a:t>red</a:t>
          </a:r>
          <a:r>
            <a:rPr lang="en-US" sz="1200" b="0" baseline="0">
              <a:solidFill>
                <a:sysClr val="windowText" lastClr="000000"/>
              </a:solidFill>
            </a:rPr>
            <a:t>, you </a:t>
          </a:r>
          <a:r>
            <a:rPr lang="en-US" sz="1200" b="1" baseline="0">
              <a:solidFill>
                <a:sysClr val="windowText" lastClr="000000"/>
              </a:solidFill>
            </a:rPr>
            <a:t>should proceed to Step 4A.3 and you will be contacted by our Audit Group after submitting your application </a:t>
          </a:r>
          <a:r>
            <a:rPr lang="en-US" sz="1200" b="0" baseline="0">
              <a:solidFill>
                <a:sysClr val="windowText" lastClr="000000"/>
              </a:solidFill>
            </a:rPr>
            <a:t>to work with you to determine  whether an exception or adjustment will allow your district to meet the MOE eligibility standard.</a:t>
          </a:r>
          <a:endParaRPr lang="en-US" sz="1100" b="0">
            <a:solidFill>
              <a:sysClr val="windowText" lastClr="000000"/>
            </a:solidFill>
          </a:endParaRPr>
        </a:p>
      </xdr:txBody>
    </xdr:sp>
    <xdr:clientData/>
  </xdr:twoCellAnchor>
  <xdr:twoCellAnchor>
    <xdr:from>
      <xdr:col>19</xdr:col>
      <xdr:colOff>91017</xdr:colOff>
      <xdr:row>10</xdr:row>
      <xdr:rowOff>19050</xdr:rowOff>
    </xdr:from>
    <xdr:to>
      <xdr:col>20</xdr:col>
      <xdr:colOff>499533</xdr:colOff>
      <xdr:row>10</xdr:row>
      <xdr:rowOff>135467</xdr:rowOff>
    </xdr:to>
    <xdr:sp macro="" textlink="">
      <xdr:nvSpPr>
        <xdr:cNvPr id="9" name="Rectangle 8">
          <a:hlinkClick xmlns:r="http://schemas.openxmlformats.org/officeDocument/2006/relationships" r:id="rId3"/>
          <a:extLst>
            <a:ext uri="{FF2B5EF4-FFF2-40B4-BE49-F238E27FC236}">
              <a16:creationId xmlns:a16="http://schemas.microsoft.com/office/drawing/2014/main" id="{00000000-0008-0000-0B00-000009000000}"/>
            </a:ext>
            <a:ext uri="{C183D7F6-B498-43B3-948B-1728B52AA6E4}">
              <adec:decorative xmlns:adec="http://schemas.microsoft.com/office/drawing/2017/decorative" val="1"/>
            </a:ext>
          </a:extLst>
        </xdr:cNvPr>
        <xdr:cNvSpPr/>
      </xdr:nvSpPr>
      <xdr:spPr>
        <a:xfrm>
          <a:off x="14045142" y="2857500"/>
          <a:ext cx="1018116" cy="1164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495300</xdr:colOff>
      <xdr:row>14</xdr:row>
      <xdr:rowOff>84666</xdr:rowOff>
    </xdr:from>
    <xdr:to>
      <xdr:col>19</xdr:col>
      <xdr:colOff>124883</xdr:colOff>
      <xdr:row>15</xdr:row>
      <xdr:rowOff>63499</xdr:rowOff>
    </xdr:to>
    <xdr:sp macro="" textlink="">
      <xdr:nvSpPr>
        <xdr:cNvPr id="10" name="Rectangle 9">
          <a:hlinkClick xmlns:r="http://schemas.openxmlformats.org/officeDocument/2006/relationships" r:id="rId2"/>
          <a:extLst>
            <a:ext uri="{FF2B5EF4-FFF2-40B4-BE49-F238E27FC236}">
              <a16:creationId xmlns:a16="http://schemas.microsoft.com/office/drawing/2014/main" id="{00000000-0008-0000-0B00-00000A000000}"/>
            </a:ext>
            <a:ext uri="{C183D7F6-B498-43B3-948B-1728B52AA6E4}">
              <adec:decorative xmlns:adec="http://schemas.microsoft.com/office/drawing/2017/decorative" val="1"/>
            </a:ext>
          </a:extLst>
        </xdr:cNvPr>
        <xdr:cNvSpPr/>
      </xdr:nvSpPr>
      <xdr:spPr>
        <a:xfrm>
          <a:off x="12620625" y="3704166"/>
          <a:ext cx="1458383" cy="1693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518584</xdr:colOff>
      <xdr:row>10</xdr:row>
      <xdr:rowOff>190500</xdr:rowOff>
    </xdr:from>
    <xdr:to>
      <xdr:col>22</xdr:col>
      <xdr:colOff>169334</xdr:colOff>
      <xdr:row>14</xdr:row>
      <xdr:rowOff>0</xdr:rowOff>
    </xdr:to>
    <xdr:sp macro="" textlink="">
      <xdr:nvSpPr>
        <xdr:cNvPr id="11" name="Rectangle 10">
          <a:hlinkClick xmlns:r="http://schemas.openxmlformats.org/officeDocument/2006/relationships" r:id="rId4"/>
          <a:extLst>
            <a:ext uri="{FF2B5EF4-FFF2-40B4-BE49-F238E27FC236}">
              <a16:creationId xmlns:a16="http://schemas.microsoft.com/office/drawing/2014/main" id="{00000000-0008-0000-0B00-00000B000000}"/>
            </a:ext>
            <a:ext uri="{C183D7F6-B498-43B3-948B-1728B52AA6E4}">
              <adec:decorative xmlns:adec="http://schemas.microsoft.com/office/drawing/2017/decorative" val="1"/>
            </a:ext>
          </a:extLst>
        </xdr:cNvPr>
        <xdr:cNvSpPr/>
      </xdr:nvSpPr>
      <xdr:spPr>
        <a:xfrm>
          <a:off x="12643909" y="3028950"/>
          <a:ext cx="3308350" cy="590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222250</xdr:colOff>
      <xdr:row>22</xdr:row>
      <xdr:rowOff>402168</xdr:rowOff>
    </xdr:from>
    <xdr:to>
      <xdr:col>12</xdr:col>
      <xdr:colOff>42333</xdr:colOff>
      <xdr:row>22</xdr:row>
      <xdr:rowOff>592668</xdr:rowOff>
    </xdr:to>
    <xdr:sp macro="" textlink="">
      <xdr:nvSpPr>
        <xdr:cNvPr id="12" name="Rectangle 11">
          <a:hlinkClick xmlns:r="http://schemas.openxmlformats.org/officeDocument/2006/relationships" r:id="rId5"/>
          <a:extLst>
            <a:ext uri="{FF2B5EF4-FFF2-40B4-BE49-F238E27FC236}">
              <a16:creationId xmlns:a16="http://schemas.microsoft.com/office/drawing/2014/main" id="{00000000-0008-0000-0B00-00000C000000}"/>
            </a:ext>
            <a:ext uri="{C183D7F6-B498-43B3-948B-1728B52AA6E4}">
              <adec:decorative xmlns:adec="http://schemas.microsoft.com/office/drawing/2017/decorative" val="1"/>
            </a:ext>
          </a:extLst>
        </xdr:cNvPr>
        <xdr:cNvSpPr/>
      </xdr:nvSpPr>
      <xdr:spPr>
        <a:xfrm>
          <a:off x="8947150" y="7850718"/>
          <a:ext cx="1029758"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222250</xdr:colOff>
      <xdr:row>39</xdr:row>
      <xdr:rowOff>359833</xdr:rowOff>
    </xdr:from>
    <xdr:to>
      <xdr:col>12</xdr:col>
      <xdr:colOff>31749</xdr:colOff>
      <xdr:row>39</xdr:row>
      <xdr:rowOff>582083</xdr:rowOff>
    </xdr:to>
    <xdr:sp macro="" textlink="">
      <xdr:nvSpPr>
        <xdr:cNvPr id="13" name="Rectangle 12">
          <a:hlinkClick xmlns:r="http://schemas.openxmlformats.org/officeDocument/2006/relationships" r:id="rId6"/>
          <a:extLst>
            <a:ext uri="{FF2B5EF4-FFF2-40B4-BE49-F238E27FC236}">
              <a16:creationId xmlns:a16="http://schemas.microsoft.com/office/drawing/2014/main" id="{00000000-0008-0000-0B00-00000D000000}"/>
            </a:ext>
            <a:ext uri="{C183D7F6-B498-43B3-948B-1728B52AA6E4}">
              <adec:decorative xmlns:adec="http://schemas.microsoft.com/office/drawing/2017/decorative" val="1"/>
            </a:ext>
          </a:extLst>
        </xdr:cNvPr>
        <xdr:cNvSpPr/>
      </xdr:nvSpPr>
      <xdr:spPr>
        <a:xfrm>
          <a:off x="8108950" y="16152283"/>
          <a:ext cx="1857374" cy="222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496358</xdr:colOff>
      <xdr:row>6</xdr:row>
      <xdr:rowOff>133350</xdr:rowOff>
    </xdr:from>
    <xdr:to>
      <xdr:col>22</xdr:col>
      <xdr:colOff>152400</xdr:colOff>
      <xdr:row>7</xdr:row>
      <xdr:rowOff>80433</xdr:rowOff>
    </xdr:to>
    <xdr:sp macro="" textlink="">
      <xdr:nvSpPr>
        <xdr:cNvPr id="14" name="Rectangle 13">
          <a:hlinkClick xmlns:r="http://schemas.openxmlformats.org/officeDocument/2006/relationships" r:id="rId1"/>
          <a:extLst>
            <a:ext uri="{FF2B5EF4-FFF2-40B4-BE49-F238E27FC236}">
              <a16:creationId xmlns:a16="http://schemas.microsoft.com/office/drawing/2014/main" id="{00000000-0008-0000-0B00-00000E000000}"/>
            </a:ext>
            <a:ext uri="{C183D7F6-B498-43B3-948B-1728B52AA6E4}">
              <adec:decorative xmlns:adec="http://schemas.microsoft.com/office/drawing/2017/decorative" val="1"/>
            </a:ext>
          </a:extLst>
        </xdr:cNvPr>
        <xdr:cNvSpPr/>
      </xdr:nvSpPr>
      <xdr:spPr>
        <a:xfrm>
          <a:off x="12621683" y="1762125"/>
          <a:ext cx="3313642" cy="2328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264583</xdr:colOff>
      <xdr:row>51</xdr:row>
      <xdr:rowOff>148167</xdr:rowOff>
    </xdr:from>
    <xdr:to>
      <xdr:col>8</xdr:col>
      <xdr:colOff>740834</xdr:colOff>
      <xdr:row>51</xdr:row>
      <xdr:rowOff>296334</xdr:rowOff>
    </xdr:to>
    <xdr:sp macro="" textlink="">
      <xdr:nvSpPr>
        <xdr:cNvPr id="15" name="Rectangle 14">
          <a:hlinkClick xmlns:r="http://schemas.openxmlformats.org/officeDocument/2006/relationships" r:id="rId7"/>
          <a:extLst>
            <a:ext uri="{FF2B5EF4-FFF2-40B4-BE49-F238E27FC236}">
              <a16:creationId xmlns:a16="http://schemas.microsoft.com/office/drawing/2014/main" id="{00000000-0008-0000-0B00-00000F000000}"/>
            </a:ext>
            <a:ext uri="{C183D7F6-B498-43B3-948B-1728B52AA6E4}">
              <adec:decorative xmlns:adec="http://schemas.microsoft.com/office/drawing/2017/decorative" val="1"/>
            </a:ext>
          </a:extLst>
        </xdr:cNvPr>
        <xdr:cNvSpPr/>
      </xdr:nvSpPr>
      <xdr:spPr>
        <a:xfrm>
          <a:off x="7084483" y="21750867"/>
          <a:ext cx="1543051" cy="1481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190499</xdr:colOff>
      <xdr:row>51</xdr:row>
      <xdr:rowOff>137583</xdr:rowOff>
    </xdr:from>
    <xdr:to>
      <xdr:col>13</xdr:col>
      <xdr:colOff>0</xdr:colOff>
      <xdr:row>51</xdr:row>
      <xdr:rowOff>275166</xdr:rowOff>
    </xdr:to>
    <xdr:sp macro="" textlink="">
      <xdr:nvSpPr>
        <xdr:cNvPr id="16" name="Rectangle 15">
          <a:hlinkClick xmlns:r="http://schemas.openxmlformats.org/officeDocument/2006/relationships" r:id="rId6"/>
          <a:extLst>
            <a:ext uri="{FF2B5EF4-FFF2-40B4-BE49-F238E27FC236}">
              <a16:creationId xmlns:a16="http://schemas.microsoft.com/office/drawing/2014/main" id="{00000000-0008-0000-0B00-000010000000}"/>
            </a:ext>
            <a:ext uri="{C183D7F6-B498-43B3-948B-1728B52AA6E4}">
              <adec:decorative xmlns:adec="http://schemas.microsoft.com/office/drawing/2017/decorative" val="1"/>
            </a:ext>
          </a:extLst>
        </xdr:cNvPr>
        <xdr:cNvSpPr/>
      </xdr:nvSpPr>
      <xdr:spPr>
        <a:xfrm>
          <a:off x="8915399" y="21740283"/>
          <a:ext cx="1171576" cy="1375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52916</xdr:colOff>
      <xdr:row>5</xdr:row>
      <xdr:rowOff>243417</xdr:rowOff>
    </xdr:from>
    <xdr:to>
      <xdr:col>6</xdr:col>
      <xdr:colOff>444500</xdr:colOff>
      <xdr:row>5</xdr:row>
      <xdr:rowOff>402167</xdr:rowOff>
    </xdr:to>
    <xdr:sp macro="" textlink="">
      <xdr:nvSpPr>
        <xdr:cNvPr id="17" name="Rectangle 16">
          <a:hlinkClick xmlns:r="http://schemas.openxmlformats.org/officeDocument/2006/relationships" r:id="rId8"/>
          <a:extLst>
            <a:ext uri="{FF2B5EF4-FFF2-40B4-BE49-F238E27FC236}">
              <a16:creationId xmlns:a16="http://schemas.microsoft.com/office/drawing/2014/main" id="{00000000-0008-0000-0B00-000011000000}"/>
            </a:ext>
            <a:ext uri="{C183D7F6-B498-43B3-948B-1728B52AA6E4}">
              <adec:decorative xmlns:adec="http://schemas.microsoft.com/office/drawing/2017/decorative" val="1"/>
            </a:ext>
          </a:extLst>
        </xdr:cNvPr>
        <xdr:cNvSpPr/>
      </xdr:nvSpPr>
      <xdr:spPr>
        <a:xfrm>
          <a:off x="386291" y="1367367"/>
          <a:ext cx="5811309" cy="158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179917</xdr:colOff>
      <xdr:row>22</xdr:row>
      <xdr:rowOff>402166</xdr:rowOff>
    </xdr:from>
    <xdr:to>
      <xdr:col>16</xdr:col>
      <xdr:colOff>603250</xdr:colOff>
      <xdr:row>22</xdr:row>
      <xdr:rowOff>603250</xdr:rowOff>
    </xdr:to>
    <xdr:sp macro="" textlink="">
      <xdr:nvSpPr>
        <xdr:cNvPr id="18" name="Rectangle 17">
          <a:hlinkClick xmlns:r="http://schemas.openxmlformats.org/officeDocument/2006/relationships" r:id="rId8"/>
          <a:extLst>
            <a:ext uri="{FF2B5EF4-FFF2-40B4-BE49-F238E27FC236}">
              <a16:creationId xmlns:a16="http://schemas.microsoft.com/office/drawing/2014/main" id="{00000000-0008-0000-0B00-000012000000}"/>
            </a:ext>
            <a:ext uri="{C183D7F6-B498-43B3-948B-1728B52AA6E4}">
              <adec:decorative xmlns:adec="http://schemas.microsoft.com/office/drawing/2017/decorative" val="1"/>
            </a:ext>
          </a:extLst>
        </xdr:cNvPr>
        <xdr:cNvSpPr/>
      </xdr:nvSpPr>
      <xdr:spPr>
        <a:xfrm>
          <a:off x="10266892" y="7850716"/>
          <a:ext cx="2461683" cy="2010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1037166</xdr:colOff>
      <xdr:row>51</xdr:row>
      <xdr:rowOff>127000</xdr:rowOff>
    </xdr:from>
    <xdr:to>
      <xdr:col>6</xdr:col>
      <xdr:colOff>656166</xdr:colOff>
      <xdr:row>51</xdr:row>
      <xdr:rowOff>306917</xdr:rowOff>
    </xdr:to>
    <xdr:sp macro="" textlink="">
      <xdr:nvSpPr>
        <xdr:cNvPr id="19" name="Rectangle 18">
          <a:hlinkClick xmlns:r="http://schemas.openxmlformats.org/officeDocument/2006/relationships" r:id="rId8"/>
          <a:extLst>
            <a:ext uri="{FF2B5EF4-FFF2-40B4-BE49-F238E27FC236}">
              <a16:creationId xmlns:a16="http://schemas.microsoft.com/office/drawing/2014/main" id="{00000000-0008-0000-0B00-000013000000}"/>
            </a:ext>
            <a:ext uri="{C183D7F6-B498-43B3-948B-1728B52AA6E4}">
              <adec:decorative xmlns:adec="http://schemas.microsoft.com/office/drawing/2017/decorative" val="1"/>
            </a:ext>
          </a:extLst>
        </xdr:cNvPr>
        <xdr:cNvSpPr/>
      </xdr:nvSpPr>
      <xdr:spPr>
        <a:xfrm>
          <a:off x="4313766" y="21729700"/>
          <a:ext cx="2095500" cy="1799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47625</xdr:colOff>
      <xdr:row>39</xdr:row>
      <xdr:rowOff>400050</xdr:rowOff>
    </xdr:from>
    <xdr:to>
      <xdr:col>16</xdr:col>
      <xdr:colOff>539750</xdr:colOff>
      <xdr:row>39</xdr:row>
      <xdr:rowOff>582085</xdr:rowOff>
    </xdr:to>
    <xdr:sp macro="" textlink="">
      <xdr:nvSpPr>
        <xdr:cNvPr id="20" name="Rectangle 19">
          <a:hlinkClick xmlns:r="http://schemas.openxmlformats.org/officeDocument/2006/relationships" r:id="rId8"/>
          <a:extLst>
            <a:ext uri="{FF2B5EF4-FFF2-40B4-BE49-F238E27FC236}">
              <a16:creationId xmlns:a16="http://schemas.microsoft.com/office/drawing/2014/main" id="{00000000-0008-0000-0B00-000014000000}"/>
            </a:ext>
            <a:ext uri="{C183D7F6-B498-43B3-948B-1728B52AA6E4}">
              <adec:decorative xmlns:adec="http://schemas.microsoft.com/office/drawing/2017/decorative" val="1"/>
            </a:ext>
          </a:extLst>
        </xdr:cNvPr>
        <xdr:cNvSpPr/>
      </xdr:nvSpPr>
      <xdr:spPr>
        <a:xfrm>
          <a:off x="10134600" y="16192500"/>
          <a:ext cx="2530475" cy="1820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17</xdr:col>
      <xdr:colOff>473856</xdr:colOff>
      <xdr:row>48</xdr:row>
      <xdr:rowOff>4474</xdr:rowOff>
    </xdr:from>
    <xdr:to>
      <xdr:col>21</xdr:col>
      <xdr:colOff>487966</xdr:colOff>
      <xdr:row>50</xdr:row>
      <xdr:rowOff>201336</xdr:rowOff>
    </xdr:to>
    <xdr:sp macro="" textlink="">
      <xdr:nvSpPr>
        <xdr:cNvPr id="21" name="Rectangular Callout 20">
          <a:extLst>
            <a:ext uri="{FF2B5EF4-FFF2-40B4-BE49-F238E27FC236}">
              <a16:creationId xmlns:a16="http://schemas.microsoft.com/office/drawing/2014/main" id="{00000000-0008-0000-0B00-000015000000}"/>
            </a:ext>
            <a:ext uri="{C183D7F6-B498-43B3-948B-1728B52AA6E4}">
              <adec:decorative xmlns:adec="http://schemas.microsoft.com/office/drawing/2017/decorative" val="1"/>
            </a:ext>
          </a:extLst>
        </xdr:cNvPr>
        <xdr:cNvSpPr/>
      </xdr:nvSpPr>
      <xdr:spPr>
        <a:xfrm>
          <a:off x="13208781" y="20492749"/>
          <a:ext cx="2452510" cy="939812"/>
        </a:xfrm>
        <a:prstGeom prst="wedgeRectCallout">
          <a:avLst>
            <a:gd name="adj1" fmla="val -18915"/>
            <a:gd name="adj2" fmla="val -71707"/>
          </a:avLst>
        </a:prstGeom>
        <a:solidFill>
          <a:srgbClr val="FBC1F0"/>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b="1">
              <a:solidFill>
                <a:sysClr val="windowText" lastClr="000000"/>
              </a:solidFill>
            </a:rPr>
            <a:t>TIP: </a:t>
          </a:r>
          <a:r>
            <a:rPr lang="en-US" sz="1100" b="0" baseline="0">
              <a:solidFill>
                <a:schemeClr val="tx1"/>
              </a:solidFill>
            </a:rPr>
            <a:t>Be sure to indicate whether after applying an exception or adjustment your district will meet the MOE eligibility standard for FY20</a:t>
          </a:r>
          <a:r>
            <a:rPr lang="en-US" sz="1100" b="0" baseline="0">
              <a:solidFill>
                <a:srgbClr val="0066FF"/>
              </a:solidFill>
            </a:rPr>
            <a:t>.</a:t>
          </a:r>
        </a:p>
      </xdr:txBody>
    </xdr:sp>
    <xdr:clientData/>
  </xdr:twoCellAnchor>
  <xdr:twoCellAnchor>
    <xdr:from>
      <xdr:col>14</xdr:col>
      <xdr:colOff>328083</xdr:colOff>
      <xdr:row>43</xdr:row>
      <xdr:rowOff>201083</xdr:rowOff>
    </xdr:from>
    <xdr:to>
      <xdr:col>18</xdr:col>
      <xdr:colOff>444500</xdr:colOff>
      <xdr:row>43</xdr:row>
      <xdr:rowOff>359833</xdr:rowOff>
    </xdr:to>
    <xdr:sp macro="" textlink="">
      <xdr:nvSpPr>
        <xdr:cNvPr id="22" name="Rectangle 21">
          <a:hlinkClick xmlns:r="http://schemas.openxmlformats.org/officeDocument/2006/relationships" r:id="rId1"/>
          <a:extLst>
            <a:ext uri="{FF2B5EF4-FFF2-40B4-BE49-F238E27FC236}">
              <a16:creationId xmlns:a16="http://schemas.microsoft.com/office/drawing/2014/main" id="{00000000-0008-0000-0B00-000016000000}"/>
            </a:ext>
            <a:ext uri="{C183D7F6-B498-43B3-948B-1728B52AA6E4}">
              <adec:decorative xmlns:adec="http://schemas.microsoft.com/office/drawing/2017/decorative" val="1"/>
            </a:ext>
          </a:extLst>
        </xdr:cNvPr>
        <xdr:cNvSpPr/>
      </xdr:nvSpPr>
      <xdr:spPr>
        <a:xfrm>
          <a:off x="11024658" y="18479558"/>
          <a:ext cx="2764367" cy="158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42523</xdr:colOff>
      <xdr:row>24</xdr:row>
      <xdr:rowOff>153080</xdr:rowOff>
    </xdr:from>
    <xdr:to>
      <xdr:col>1</xdr:col>
      <xdr:colOff>1183162</xdr:colOff>
      <xdr:row>27</xdr:row>
      <xdr:rowOff>229621</xdr:rowOff>
    </xdr:to>
    <xdr:sp macro="" textlink="">
      <xdr:nvSpPr>
        <xdr:cNvPr id="24" name="Rectangular Callout 23">
          <a:extLst>
            <a:ext uri="{FF2B5EF4-FFF2-40B4-BE49-F238E27FC236}">
              <a16:creationId xmlns:a16="http://schemas.microsoft.com/office/drawing/2014/main" id="{00000000-0008-0000-0B00-000018000000}"/>
            </a:ext>
            <a:ext uri="{C183D7F6-B498-43B3-948B-1728B52AA6E4}">
              <adec:decorative xmlns:adec="http://schemas.microsoft.com/office/drawing/2017/decorative" val="1"/>
            </a:ext>
          </a:extLst>
        </xdr:cNvPr>
        <xdr:cNvSpPr/>
      </xdr:nvSpPr>
      <xdr:spPr>
        <a:xfrm>
          <a:off x="42523" y="8935130"/>
          <a:ext cx="1474014" cy="2019641"/>
        </a:xfrm>
        <a:prstGeom prst="wedgeRectCallout">
          <a:avLst>
            <a:gd name="adj1" fmla="val 57548"/>
            <a:gd name="adj2" fmla="val -23255"/>
          </a:avLst>
        </a:prstGeom>
        <a:solidFill>
          <a:srgbClr val="FBC1F0"/>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b="1">
              <a:solidFill>
                <a:sysClr val="windowText" lastClr="000000"/>
              </a:solidFill>
            </a:rPr>
            <a:t>TIP:</a:t>
          </a:r>
          <a:r>
            <a:rPr lang="en-US" sz="1200" b="1" baseline="0">
              <a:solidFill>
                <a:sysClr val="windowText" lastClr="000000"/>
              </a:solidFill>
            </a:rPr>
            <a:t>  </a:t>
          </a:r>
          <a:r>
            <a:rPr lang="en-US" sz="1100" b="0" baseline="0">
              <a:solidFill>
                <a:sysClr val="windowText" lastClr="000000"/>
              </a:solidFill>
            </a:rPr>
            <a:t>Calculating MOE using local funds only (either in the aggregate or per pupil) is not available because the method of disbursing Chapter 70 funds prevents tracking as a separate state educational funding source.</a:t>
          </a:r>
          <a:endParaRPr lang="en-US" sz="1100" b="0">
            <a:solidFill>
              <a:sysClr val="windowText" lastClr="000000"/>
            </a:solidFill>
          </a:endParaRPr>
        </a:p>
      </xdr:txBody>
    </xdr:sp>
    <xdr:clientData/>
  </xdr:twoCellAnchor>
  <xdr:twoCellAnchor>
    <xdr:from>
      <xdr:col>7</xdr:col>
      <xdr:colOff>758113</xdr:colOff>
      <xdr:row>19</xdr:row>
      <xdr:rowOff>71275</xdr:rowOff>
    </xdr:from>
    <xdr:to>
      <xdr:col>19</xdr:col>
      <xdr:colOff>548434</xdr:colOff>
      <xdr:row>21</xdr:row>
      <xdr:rowOff>285880</xdr:rowOff>
    </xdr:to>
    <xdr:sp macro="" textlink="">
      <xdr:nvSpPr>
        <xdr:cNvPr id="26" name="Rectangular Callout 25">
          <a:hlinkClick xmlns:r="http://schemas.openxmlformats.org/officeDocument/2006/relationships" r:id="rId9"/>
          <a:extLst>
            <a:ext uri="{FF2B5EF4-FFF2-40B4-BE49-F238E27FC236}">
              <a16:creationId xmlns:a16="http://schemas.microsoft.com/office/drawing/2014/main" id="{00000000-0008-0000-0B00-00001A000000}"/>
            </a:ext>
            <a:ext uri="{C183D7F6-B498-43B3-948B-1728B52AA6E4}">
              <adec:decorative xmlns:adec="http://schemas.microsoft.com/office/drawing/2017/decorative" val="1"/>
            </a:ext>
          </a:extLst>
        </xdr:cNvPr>
        <xdr:cNvSpPr/>
      </xdr:nvSpPr>
      <xdr:spPr>
        <a:xfrm>
          <a:off x="7905103" y="6401836"/>
          <a:ext cx="7099300" cy="914401"/>
        </a:xfrm>
        <a:prstGeom prst="wedgeRectCallout">
          <a:avLst>
            <a:gd name="adj1" fmla="val -55875"/>
            <a:gd name="adj2" fmla="val 52375"/>
          </a:avLst>
        </a:prstGeom>
        <a:solidFill>
          <a:srgbClr val="FBC1F0"/>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b="1">
              <a:solidFill>
                <a:sysClr val="windowText" lastClr="000000"/>
              </a:solidFill>
            </a:rPr>
            <a:t>TIP:</a:t>
          </a:r>
          <a:r>
            <a:rPr lang="en-US" sz="1200" b="1" baseline="0">
              <a:solidFill>
                <a:sysClr val="windowText" lastClr="000000"/>
              </a:solidFill>
            </a:rPr>
            <a:t>  </a:t>
          </a:r>
          <a:r>
            <a:rPr lang="en-US" sz="1200" b="0" baseline="0">
              <a:solidFill>
                <a:sysClr val="windowText" lastClr="000000"/>
              </a:solidFill>
            </a:rPr>
            <a:t>IF you are uncertain as to the last year that your district met Maintenance of Effort using either the combination of state and local funds in the aggregate or per pupil, Federal Grants will be publishing a list on its website and will send to districts in the second or third week of July.  In the interim, if you need help with this information, contact </a:t>
          </a:r>
          <a:r>
            <a:rPr lang="en-US" sz="1200" b="0" baseline="0">
              <a:solidFill>
                <a:srgbClr val="0066FF"/>
              </a:solidFill>
            </a:rPr>
            <a:t>Caitlin Hogan </a:t>
          </a:r>
          <a:r>
            <a:rPr lang="en-US" sz="1200" b="0" baseline="0">
              <a:solidFill>
                <a:sysClr val="windowText" lastClr="000000"/>
              </a:solidFill>
            </a:rPr>
            <a:t>in DESE's Audit and Compliance Unit, 781-338-6511.</a:t>
          </a:r>
          <a:endParaRPr lang="en-US" sz="1100">
            <a:solidFill>
              <a:sysClr val="windowText" lastClr="000000"/>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14</xdr:col>
      <xdr:colOff>123824</xdr:colOff>
      <xdr:row>7</xdr:row>
      <xdr:rowOff>717550</xdr:rowOff>
    </xdr:from>
    <xdr:to>
      <xdr:col>16</xdr:col>
      <xdr:colOff>381000</xdr:colOff>
      <xdr:row>11</xdr:row>
      <xdr:rowOff>220980</xdr:rowOff>
    </xdr:to>
    <xdr:sp macro="" textlink="">
      <xdr:nvSpPr>
        <xdr:cNvPr id="2" name="Rectangular Callout 1">
          <a:extLst>
            <a:ext uri="{FF2B5EF4-FFF2-40B4-BE49-F238E27FC236}">
              <a16:creationId xmlns:a16="http://schemas.microsoft.com/office/drawing/2014/main" id="{00000000-0008-0000-0C00-000002000000}"/>
            </a:ext>
            <a:ext uri="{C183D7F6-B498-43B3-948B-1728B52AA6E4}">
              <adec:decorative xmlns:adec="http://schemas.microsoft.com/office/drawing/2017/decorative" val="1"/>
            </a:ext>
          </a:extLst>
        </xdr:cNvPr>
        <xdr:cNvSpPr/>
      </xdr:nvSpPr>
      <xdr:spPr>
        <a:xfrm>
          <a:off x="10868024" y="4060825"/>
          <a:ext cx="2619376" cy="1475105"/>
        </a:xfrm>
        <a:prstGeom prst="wedgeRectCallout">
          <a:avLst>
            <a:gd name="adj1" fmla="val -61656"/>
            <a:gd name="adj2" fmla="val 71888"/>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Charter schools, virtual schools and career/technical vocational schools </a:t>
          </a:r>
          <a:r>
            <a:rPr lang="en-US" sz="1100" b="0" baseline="0">
              <a:ln>
                <a:noFill/>
              </a:ln>
              <a:solidFill>
                <a:sysClr val="windowText" lastClr="000000"/>
              </a:solidFill>
            </a:rPr>
            <a:t>are not required to complete the entire tab.  However, each of these schools/districts </a:t>
          </a:r>
          <a:r>
            <a:rPr lang="en-US" sz="1100" b="1" baseline="0">
              <a:ln>
                <a:noFill/>
              </a:ln>
              <a:solidFill>
                <a:sysClr val="windowText" lastClr="000000"/>
              </a:solidFill>
            </a:rPr>
            <a:t>must select their school type from the drop down in order to demonstrate this exemption.</a:t>
          </a:r>
        </a:p>
      </xdr:txBody>
    </xdr:sp>
    <xdr:clientData/>
  </xdr:twoCellAnchor>
  <xdr:twoCellAnchor>
    <xdr:from>
      <xdr:col>3</xdr:col>
      <xdr:colOff>180974</xdr:colOff>
      <xdr:row>5</xdr:row>
      <xdr:rowOff>238125</xdr:rowOff>
    </xdr:from>
    <xdr:to>
      <xdr:col>12</xdr:col>
      <xdr:colOff>504825</xdr:colOff>
      <xdr:row>6</xdr:row>
      <xdr:rowOff>85725</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00000000-0008-0000-0C00-000003000000}"/>
            </a:ext>
            <a:ext uri="{C183D7F6-B498-43B3-948B-1728B52AA6E4}">
              <adec:decorative xmlns:adec="http://schemas.microsoft.com/office/drawing/2017/decorative" val="1"/>
            </a:ext>
          </a:extLst>
        </xdr:cNvPr>
        <xdr:cNvSpPr/>
      </xdr:nvSpPr>
      <xdr:spPr>
        <a:xfrm>
          <a:off x="1771649" y="2266950"/>
          <a:ext cx="8429626" cy="4095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23</xdr:row>
      <xdr:rowOff>161924</xdr:rowOff>
    </xdr:from>
    <xdr:to>
      <xdr:col>4</xdr:col>
      <xdr:colOff>190500</xdr:colOff>
      <xdr:row>24</xdr:row>
      <xdr:rowOff>361950</xdr:rowOff>
    </xdr:to>
    <xdr:sp macro="" textlink="">
      <xdr:nvSpPr>
        <xdr:cNvPr id="4" name="Rectangular Callout 3">
          <a:extLst>
            <a:ext uri="{FF2B5EF4-FFF2-40B4-BE49-F238E27FC236}">
              <a16:creationId xmlns:a16="http://schemas.microsoft.com/office/drawing/2014/main" id="{00000000-0008-0000-0C00-000004000000}"/>
            </a:ext>
            <a:ext uri="{C183D7F6-B498-43B3-948B-1728B52AA6E4}">
              <adec:decorative xmlns:adec="http://schemas.microsoft.com/office/drawing/2017/decorative" val="1"/>
            </a:ext>
          </a:extLst>
        </xdr:cNvPr>
        <xdr:cNvSpPr/>
      </xdr:nvSpPr>
      <xdr:spPr>
        <a:xfrm>
          <a:off x="238125" y="9677399"/>
          <a:ext cx="3048000" cy="666751"/>
        </a:xfrm>
        <a:prstGeom prst="wedgeRectCallout">
          <a:avLst>
            <a:gd name="adj1" fmla="val -11078"/>
            <a:gd name="adj2" fmla="val 103568"/>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All responses in Step 4.2 should reflect the count conducted </a:t>
          </a:r>
          <a:r>
            <a:rPr lang="en-US" sz="1100" b="1" baseline="0">
              <a:solidFill>
                <a:sysClr val="windowText" lastClr="000000"/>
              </a:solidFill>
              <a:effectLst/>
              <a:latin typeface="+mn-lt"/>
              <a:ea typeface="+mn-ea"/>
              <a:cs typeface="+mn-cs"/>
            </a:rPr>
            <a:t>on </a:t>
          </a:r>
          <a:r>
            <a:rPr lang="en-US" sz="1100" b="1" baseline="0">
              <a:ln>
                <a:noFill/>
              </a:ln>
              <a:solidFill>
                <a:sysClr val="windowText" lastClr="000000"/>
              </a:solidFill>
            </a:rPr>
            <a:t>any date between October 1 and December 1 of 2018.</a:t>
          </a:r>
        </a:p>
      </xdr:txBody>
    </xdr:sp>
    <xdr:clientData/>
  </xdr:twoCellAnchor>
  <xdr:twoCellAnchor>
    <xdr:from>
      <xdr:col>4</xdr:col>
      <xdr:colOff>923925</xdr:colOff>
      <xdr:row>21</xdr:row>
      <xdr:rowOff>0</xdr:rowOff>
    </xdr:from>
    <xdr:to>
      <xdr:col>9</xdr:col>
      <xdr:colOff>876300</xdr:colOff>
      <xdr:row>24</xdr:row>
      <xdr:rowOff>161925</xdr:rowOff>
    </xdr:to>
    <xdr:sp macro="" textlink="">
      <xdr:nvSpPr>
        <xdr:cNvPr id="5" name="Rectangular Callout 4">
          <a:extLst>
            <a:ext uri="{FF2B5EF4-FFF2-40B4-BE49-F238E27FC236}">
              <a16:creationId xmlns:a16="http://schemas.microsoft.com/office/drawing/2014/main" id="{00000000-0008-0000-0C00-000005000000}"/>
            </a:ext>
            <a:ext uri="{C183D7F6-B498-43B3-948B-1728B52AA6E4}">
              <adec:decorative xmlns:adec="http://schemas.microsoft.com/office/drawing/2017/decorative" val="1"/>
            </a:ext>
          </a:extLst>
        </xdr:cNvPr>
        <xdr:cNvSpPr/>
      </xdr:nvSpPr>
      <xdr:spPr>
        <a:xfrm>
          <a:off x="4019550" y="9124950"/>
          <a:ext cx="3429000" cy="1019175"/>
        </a:xfrm>
        <a:prstGeom prst="wedgeRectCallout">
          <a:avLst>
            <a:gd name="adj1" fmla="val 54436"/>
            <a:gd name="adj2" fmla="val -15514"/>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sz="1100" b="1" baseline="0">
              <a:ln>
                <a:noFill/>
              </a:ln>
              <a:solidFill>
                <a:sysClr val="windowText" lastClr="000000"/>
              </a:solidFill>
            </a:rPr>
            <a:t>TIP:  </a:t>
          </a:r>
          <a:r>
            <a:rPr lang="en-US" sz="1100" b="0" baseline="0">
              <a:ln>
                <a:noFill/>
              </a:ln>
              <a:solidFill>
                <a:sysClr val="windowText" lastClr="000000"/>
              </a:solidFill>
            </a:rPr>
            <a:t>"Eligible" </a:t>
          </a:r>
          <a:r>
            <a:rPr lang="en-US" sz="1100" b="0" baseline="0">
              <a:ln>
                <a:noFill/>
              </a:ln>
              <a:solidFill>
                <a:sysClr val="windowText" lastClr="000000"/>
              </a:solidFill>
              <a:effectLst/>
              <a:latin typeface="+mn-lt"/>
              <a:ea typeface="+mn-ea"/>
              <a:cs typeface="+mn-cs"/>
            </a:rPr>
            <a:t>i</a:t>
          </a:r>
          <a:r>
            <a:rPr lang="en-US" sz="1100" b="0" baseline="0">
              <a:solidFill>
                <a:sysClr val="windowText" lastClr="000000"/>
              </a:solidFill>
              <a:effectLst/>
              <a:latin typeface="+mn-lt"/>
              <a:ea typeface="+mn-ea"/>
              <a:cs typeface="+mn-cs"/>
            </a:rPr>
            <a:t>ncludes all students who are determined to be eligible for special education services</a:t>
          </a:r>
          <a:r>
            <a:rPr lang="en-US" sz="1100" b="1" baseline="0">
              <a:solidFill>
                <a:sysClr val="windowText" lastClr="000000"/>
              </a:solidFill>
              <a:effectLst/>
              <a:latin typeface="+mn-lt"/>
              <a:ea typeface="+mn-ea"/>
              <a:cs typeface="+mn-cs"/>
            </a:rPr>
            <a:t>, regardless of  whether they actually receive(d) services</a:t>
          </a:r>
          <a:r>
            <a:rPr lang="en-US" sz="1100" b="0" baseline="0">
              <a:solidFill>
                <a:sysClr val="windowText" lastClr="000000"/>
              </a:solidFill>
              <a:effectLst/>
              <a:latin typeface="+mn-lt"/>
              <a:ea typeface="+mn-ea"/>
              <a:cs typeface="+mn-cs"/>
            </a:rPr>
            <a:t>. </a:t>
          </a:r>
          <a:r>
            <a:rPr lang="en-US" sz="1100" b="0" baseline="0">
              <a:ln>
                <a:noFill/>
              </a:ln>
              <a:solidFill>
                <a:sysClr val="windowText" lastClr="000000"/>
              </a:solidFill>
            </a:rPr>
            <a:t>Keep in mind a student remains eligible for 3 years following identification. </a:t>
          </a:r>
          <a:endParaRPr lang="en-US" sz="1100" baseline="0">
            <a:ln>
              <a:noFill/>
            </a:ln>
            <a:solidFill>
              <a:sysClr val="windowText" lastClr="000000"/>
            </a:solidFill>
          </a:endParaRPr>
        </a:p>
      </xdr:txBody>
    </xdr:sp>
    <xdr:clientData/>
  </xdr:twoCellAnchor>
  <xdr:twoCellAnchor>
    <xdr:from>
      <xdr:col>3</xdr:col>
      <xdr:colOff>190500</xdr:colOff>
      <xdr:row>6</xdr:row>
      <xdr:rowOff>295275</xdr:rowOff>
    </xdr:from>
    <xdr:to>
      <xdr:col>11</xdr:col>
      <xdr:colOff>600075</xdr:colOff>
      <xdr:row>6</xdr:row>
      <xdr:rowOff>542925</xdr:rowOff>
    </xdr:to>
    <xdr:sp macro="" textlink="">
      <xdr:nvSpPr>
        <xdr:cNvPr id="6" name="Rectangle 5">
          <a:hlinkClick xmlns:r="http://schemas.openxmlformats.org/officeDocument/2006/relationships" r:id="rId2"/>
          <a:extLst>
            <a:ext uri="{FF2B5EF4-FFF2-40B4-BE49-F238E27FC236}">
              <a16:creationId xmlns:a16="http://schemas.microsoft.com/office/drawing/2014/main" id="{00000000-0008-0000-0C00-000006000000}"/>
            </a:ext>
            <a:ext uri="{C183D7F6-B498-43B3-948B-1728B52AA6E4}">
              <adec:decorative xmlns:adec="http://schemas.microsoft.com/office/drawing/2017/decorative" val="1"/>
            </a:ext>
          </a:extLst>
        </xdr:cNvPr>
        <xdr:cNvSpPr/>
      </xdr:nvSpPr>
      <xdr:spPr>
        <a:xfrm flipV="1">
          <a:off x="1781175" y="2886075"/>
          <a:ext cx="7477125" cy="2476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247649</xdr:colOff>
      <xdr:row>21</xdr:row>
      <xdr:rowOff>76200</xdr:rowOff>
    </xdr:from>
    <xdr:to>
      <xdr:col>18</xdr:col>
      <xdr:colOff>228600</xdr:colOff>
      <xdr:row>25</xdr:row>
      <xdr:rowOff>628650</xdr:rowOff>
    </xdr:to>
    <xdr:sp macro="" textlink="">
      <xdr:nvSpPr>
        <xdr:cNvPr id="7" name="Rectangular Callout 6">
          <a:extLst>
            <a:ext uri="{FF2B5EF4-FFF2-40B4-BE49-F238E27FC236}">
              <a16:creationId xmlns:a16="http://schemas.microsoft.com/office/drawing/2014/main" id="{00000000-0008-0000-0C00-000007000000}"/>
            </a:ext>
            <a:ext uri="{C183D7F6-B498-43B3-948B-1728B52AA6E4}">
              <adec:decorative xmlns:adec="http://schemas.microsoft.com/office/drawing/2017/decorative" val="1"/>
            </a:ext>
          </a:extLst>
        </xdr:cNvPr>
        <xdr:cNvSpPr/>
      </xdr:nvSpPr>
      <xdr:spPr>
        <a:xfrm>
          <a:off x="10991849" y="9201150"/>
          <a:ext cx="3390901" cy="2162175"/>
        </a:xfrm>
        <a:prstGeom prst="wedgeRectCallout">
          <a:avLst>
            <a:gd name="adj1" fmla="val -57092"/>
            <a:gd name="adj2" fmla="val -37341"/>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Which students are counted?</a:t>
          </a:r>
        </a:p>
        <a:p>
          <a:pPr algn="l"/>
          <a:endParaRPr lang="en-US" sz="300" b="1" baseline="0">
            <a:ln>
              <a:noFill/>
            </a:ln>
            <a:solidFill>
              <a:sysClr val="windowText" lastClr="000000"/>
            </a:solidFill>
          </a:endParaRPr>
        </a:p>
        <a:p>
          <a:pPr algn="l"/>
          <a:r>
            <a:rPr lang="en-US" sz="1100" b="1" baseline="0">
              <a:ln>
                <a:noFill/>
              </a:ln>
              <a:solidFill>
                <a:sysClr val="windowText" lastClr="000000"/>
              </a:solidFill>
              <a:latin typeface="Calibri" panose="020F0502020204030204" pitchFamily="34" charset="0"/>
              <a:cs typeface="Calibri" panose="020F0502020204030204" pitchFamily="34" charset="0"/>
            </a:rPr>
            <a:t>•  </a:t>
          </a:r>
          <a:r>
            <a:rPr lang="en-US" sz="1100" b="0" baseline="0">
              <a:ln>
                <a:noFill/>
              </a:ln>
              <a:solidFill>
                <a:sysClr val="windowText" lastClr="000000"/>
              </a:solidFill>
            </a:rPr>
            <a:t>Your </a:t>
          </a:r>
          <a:r>
            <a:rPr lang="en-US" sz="1100" b="1" baseline="0">
              <a:ln>
                <a:noFill/>
              </a:ln>
              <a:solidFill>
                <a:sysClr val="windowText" lastClr="000000"/>
              </a:solidFill>
            </a:rPr>
            <a:t>child count includes only eligible students attending private school </a:t>
          </a:r>
          <a:r>
            <a:rPr lang="en-US" sz="1100" b="1" i="1" baseline="0">
              <a:ln>
                <a:noFill/>
              </a:ln>
              <a:solidFill>
                <a:sysClr val="windowText" lastClr="000000"/>
              </a:solidFill>
            </a:rPr>
            <a:t>in your district</a:t>
          </a:r>
          <a:r>
            <a:rPr lang="en-US" sz="1100" b="0" baseline="0">
              <a:ln>
                <a:noFill/>
              </a:ln>
              <a:solidFill>
                <a:sysClr val="windowText" lastClr="000000"/>
              </a:solidFill>
            </a:rPr>
            <a:t>.  Do not count students receiving services based on an IEP from your district </a:t>
          </a:r>
          <a:r>
            <a:rPr lang="en-US" sz="1100" b="0" i="1" baseline="0">
              <a:ln>
                <a:noFill/>
              </a:ln>
              <a:solidFill>
                <a:sysClr val="windowText" lastClr="000000"/>
              </a:solidFill>
            </a:rPr>
            <a:t>but attending private school in another district.</a:t>
          </a:r>
        </a:p>
        <a:p>
          <a:pPr algn="l"/>
          <a:endParaRPr lang="en-US" sz="800" b="0" i="1" baseline="0">
            <a:ln>
              <a:noFill/>
            </a:ln>
            <a:solidFill>
              <a:sysClr val="windowText" lastClr="000000"/>
            </a:solidFill>
          </a:endParaRPr>
        </a:p>
        <a:p>
          <a:pPr algn="l"/>
          <a:r>
            <a:rPr lang="en-US" sz="1100" b="1" baseline="0">
              <a:solidFill>
                <a:sysClr val="windowText" lastClr="000000"/>
              </a:solidFill>
              <a:effectLst/>
              <a:latin typeface="+mn-lt"/>
              <a:ea typeface="+mn-ea"/>
              <a:cs typeface="+mn-cs"/>
            </a:rPr>
            <a:t>•  All eligible private school and home-schooled students are counted, </a:t>
          </a:r>
          <a:r>
            <a:rPr lang="en-US" sz="1100" b="1" i="1" baseline="0">
              <a:solidFill>
                <a:sysClr val="windowText" lastClr="000000"/>
              </a:solidFill>
              <a:effectLst/>
              <a:latin typeface="+mn-lt"/>
              <a:ea typeface="+mn-ea"/>
              <a:cs typeface="+mn-cs"/>
            </a:rPr>
            <a:t>even if parents decline services</a:t>
          </a:r>
          <a:r>
            <a:rPr lang="en-US" sz="1100" b="1" baseline="0">
              <a:solidFill>
                <a:sysClr val="windowText" lastClr="000000"/>
              </a:solidFill>
              <a:effectLst/>
              <a:latin typeface="+mn-lt"/>
              <a:ea typeface="+mn-ea"/>
              <a:cs typeface="+mn-cs"/>
            </a:rPr>
            <a:t>.  </a:t>
          </a:r>
          <a:r>
            <a:rPr lang="en-US" sz="1100" b="0" baseline="0">
              <a:solidFill>
                <a:sysClr val="windowText" lastClr="000000"/>
              </a:solidFill>
              <a:effectLst/>
              <a:latin typeface="+mn-lt"/>
              <a:ea typeface="+mn-ea"/>
              <a:cs typeface="+mn-cs"/>
            </a:rPr>
            <a:t>Students whose parents do not consent to initial evaluation or reevaluation are not "eligible" and therefore are not counted. § 300.300(d)(4); USED guidance at Question H-12.</a:t>
          </a:r>
          <a:endParaRPr lang="en-US" sz="1100" b="0" i="1" baseline="0">
            <a:ln>
              <a:noFill/>
            </a:ln>
            <a:solidFill>
              <a:sysClr val="windowText" lastClr="000000"/>
            </a:solidFill>
          </a:endParaRPr>
        </a:p>
      </xdr:txBody>
    </xdr:sp>
    <xdr:clientData/>
  </xdr:twoCellAnchor>
  <xdr:twoCellAnchor>
    <xdr:from>
      <xdr:col>11</xdr:col>
      <xdr:colOff>1019175</xdr:colOff>
      <xdr:row>26</xdr:row>
      <xdr:rowOff>200024</xdr:rowOff>
    </xdr:from>
    <xdr:to>
      <xdr:col>16</xdr:col>
      <xdr:colOff>352425</xdr:colOff>
      <xdr:row>29</xdr:row>
      <xdr:rowOff>19050</xdr:rowOff>
    </xdr:to>
    <xdr:sp macro="" textlink="">
      <xdr:nvSpPr>
        <xdr:cNvPr id="8" name="Rectangular Callout 7">
          <a:extLst>
            <a:ext uri="{FF2B5EF4-FFF2-40B4-BE49-F238E27FC236}">
              <a16:creationId xmlns:a16="http://schemas.microsoft.com/office/drawing/2014/main" id="{00000000-0008-0000-0C00-000008000000}"/>
            </a:ext>
            <a:ext uri="{C183D7F6-B498-43B3-948B-1728B52AA6E4}">
              <adec:decorative xmlns:adec="http://schemas.microsoft.com/office/drawing/2017/decorative" val="1"/>
            </a:ext>
          </a:extLst>
        </xdr:cNvPr>
        <xdr:cNvSpPr/>
      </xdr:nvSpPr>
      <xdr:spPr>
        <a:xfrm>
          <a:off x="9677400" y="11582399"/>
          <a:ext cx="3781425" cy="1295401"/>
        </a:xfrm>
        <a:prstGeom prst="wedgeRectCallout">
          <a:avLst>
            <a:gd name="adj1" fmla="val -74552"/>
            <a:gd name="adj2" fmla="val -59737"/>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In order to be considered an </a:t>
          </a:r>
          <a:r>
            <a:rPr lang="en-US" sz="1100" b="1" baseline="0">
              <a:ln>
                <a:noFill/>
              </a:ln>
              <a:solidFill>
                <a:sysClr val="windowText" lastClr="000000"/>
              </a:solidFill>
            </a:rPr>
            <a:t>elementary school </a:t>
          </a:r>
          <a:r>
            <a:rPr lang="en-US" sz="1100" b="0" baseline="0">
              <a:ln>
                <a:noFill/>
              </a:ln>
              <a:solidFill>
                <a:sysClr val="windowText" lastClr="000000"/>
              </a:solidFill>
            </a:rPr>
            <a:t>for child count, a private school must provide instruction to grades one through five, six, seven or eight.  </a:t>
          </a:r>
          <a:r>
            <a:rPr lang="en-US" sz="1100" b="1" baseline="0">
              <a:ln>
                <a:noFill/>
              </a:ln>
              <a:solidFill>
                <a:sysClr val="windowText" lastClr="000000"/>
              </a:solidFill>
            </a:rPr>
            <a:t>S</a:t>
          </a:r>
          <a:r>
            <a:rPr lang="en-US" sz="1100" b="1" baseline="0">
              <a:solidFill>
                <a:sysClr val="windowText" lastClr="000000"/>
              </a:solidFill>
              <a:effectLst/>
              <a:latin typeface="+mn-lt"/>
              <a:ea typeface="+mn-ea"/>
              <a:cs typeface="+mn-cs"/>
            </a:rPr>
            <a:t>tand alone private preschools or childcare centers are not included</a:t>
          </a:r>
          <a:r>
            <a:rPr lang="en-US" sz="1100" b="0" baseline="0">
              <a:solidFill>
                <a:sysClr val="windowText" lastClr="000000"/>
              </a:solidFill>
              <a:effectLst/>
              <a:latin typeface="+mn-lt"/>
              <a:ea typeface="+mn-ea"/>
              <a:cs typeface="+mn-cs"/>
            </a:rPr>
            <a:t>. </a:t>
          </a:r>
          <a:r>
            <a:rPr lang="en-US" sz="1100" b="0" baseline="0">
              <a:ln>
                <a:noFill/>
              </a:ln>
              <a:solidFill>
                <a:sysClr val="windowText" lastClr="000000"/>
              </a:solidFill>
            </a:rPr>
            <a:t>If a school meets the definition of elementary school, it may also count eligible students in  prekindergarten or kindergarten grades in that school.  </a:t>
          </a:r>
          <a:endParaRPr lang="en-US" sz="1100" i="1" baseline="0">
            <a:ln>
              <a:noFill/>
            </a:ln>
            <a:solidFill>
              <a:sysClr val="windowText" lastClr="000000"/>
            </a:solidFill>
          </a:endParaRPr>
        </a:p>
      </xdr:txBody>
    </xdr:sp>
    <xdr:clientData/>
  </xdr:twoCellAnchor>
  <xdr:twoCellAnchor>
    <xdr:from>
      <xdr:col>14</xdr:col>
      <xdr:colOff>238125</xdr:colOff>
      <xdr:row>12</xdr:row>
      <xdr:rowOff>123824</xdr:rowOff>
    </xdr:from>
    <xdr:to>
      <xdr:col>16</xdr:col>
      <xdr:colOff>190500</xdr:colOff>
      <xdr:row>14</xdr:row>
      <xdr:rowOff>171450</xdr:rowOff>
    </xdr:to>
    <xdr:sp macro="" textlink="">
      <xdr:nvSpPr>
        <xdr:cNvPr id="9" name="Rectangular Callout 8">
          <a:extLst>
            <a:ext uri="{FF2B5EF4-FFF2-40B4-BE49-F238E27FC236}">
              <a16:creationId xmlns:a16="http://schemas.microsoft.com/office/drawing/2014/main" id="{00000000-0008-0000-0C00-000009000000}"/>
            </a:ext>
            <a:ext uri="{C183D7F6-B498-43B3-948B-1728B52AA6E4}">
              <adec:decorative xmlns:adec="http://schemas.microsoft.com/office/drawing/2017/decorative" val="1"/>
            </a:ext>
          </a:extLst>
        </xdr:cNvPr>
        <xdr:cNvSpPr/>
      </xdr:nvSpPr>
      <xdr:spPr>
        <a:xfrm>
          <a:off x="10982325" y="5838824"/>
          <a:ext cx="2314575" cy="819151"/>
        </a:xfrm>
        <a:prstGeom prst="wedgeRectCallout">
          <a:avLst>
            <a:gd name="adj1" fmla="val -68583"/>
            <a:gd name="adj2" fmla="val 44194"/>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Home-schooled students </a:t>
          </a:r>
          <a:r>
            <a:rPr lang="en-US" sz="1100" b="0" baseline="0">
              <a:ln>
                <a:noFill/>
              </a:ln>
              <a:solidFill>
                <a:sysClr val="windowText" lastClr="000000"/>
              </a:solidFill>
            </a:rPr>
            <a:t>are those who are educated at home under a plan reviewed and approved by the district.  </a:t>
          </a:r>
        </a:p>
      </xdr:txBody>
    </xdr:sp>
    <xdr:clientData/>
  </xdr:twoCellAnchor>
  <xdr:twoCellAnchor>
    <xdr:from>
      <xdr:col>4</xdr:col>
      <xdr:colOff>876301</xdr:colOff>
      <xdr:row>36</xdr:row>
      <xdr:rowOff>47625</xdr:rowOff>
    </xdr:from>
    <xdr:to>
      <xdr:col>8</xdr:col>
      <xdr:colOff>104776</xdr:colOff>
      <xdr:row>36</xdr:row>
      <xdr:rowOff>552450</xdr:rowOff>
    </xdr:to>
    <xdr:sp macro="" textlink="">
      <xdr:nvSpPr>
        <xdr:cNvPr id="10" name="Rectangular Callout 9">
          <a:extLst>
            <a:ext uri="{FF2B5EF4-FFF2-40B4-BE49-F238E27FC236}">
              <a16:creationId xmlns:a16="http://schemas.microsoft.com/office/drawing/2014/main" id="{00000000-0008-0000-0C00-00000A000000}"/>
            </a:ext>
            <a:ext uri="{C183D7F6-B498-43B3-948B-1728B52AA6E4}">
              <adec:decorative xmlns:adec="http://schemas.microsoft.com/office/drawing/2017/decorative" val="1"/>
            </a:ext>
          </a:extLst>
        </xdr:cNvPr>
        <xdr:cNvSpPr/>
      </xdr:nvSpPr>
      <xdr:spPr>
        <a:xfrm>
          <a:off x="3971926" y="15459075"/>
          <a:ext cx="2095500" cy="504825"/>
        </a:xfrm>
        <a:prstGeom prst="wedgeRectCallout">
          <a:avLst>
            <a:gd name="adj1" fmla="val 73785"/>
            <a:gd name="adj2" fmla="val 71417"/>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All yellow cells must contain a number.  If none, enter "0".</a:t>
          </a:r>
          <a:endParaRPr lang="en-US" sz="1100" i="1" baseline="0">
            <a:ln>
              <a:noFill/>
            </a:ln>
            <a:solidFill>
              <a:sysClr val="windowText" lastClr="000000"/>
            </a:solidFill>
          </a:endParaRPr>
        </a:p>
      </xdr:txBody>
    </xdr:sp>
    <xdr:clientData/>
  </xdr:twoCellAnchor>
  <xdr:twoCellAnchor>
    <xdr:from>
      <xdr:col>12</xdr:col>
      <xdr:colOff>66675</xdr:colOff>
      <xdr:row>46</xdr:row>
      <xdr:rowOff>409575</xdr:rowOff>
    </xdr:from>
    <xdr:to>
      <xdr:col>15</xdr:col>
      <xdr:colOff>447674</xdr:colOff>
      <xdr:row>48</xdr:row>
      <xdr:rowOff>285750</xdr:rowOff>
    </xdr:to>
    <xdr:sp macro="" textlink="">
      <xdr:nvSpPr>
        <xdr:cNvPr id="11" name="Rectangular Callout 10">
          <a:extLst>
            <a:ext uri="{FF2B5EF4-FFF2-40B4-BE49-F238E27FC236}">
              <a16:creationId xmlns:a16="http://schemas.microsoft.com/office/drawing/2014/main" id="{00000000-0008-0000-0C00-00000B000000}"/>
            </a:ext>
            <a:ext uri="{C183D7F6-B498-43B3-948B-1728B52AA6E4}">
              <adec:decorative xmlns:adec="http://schemas.microsoft.com/office/drawing/2017/decorative" val="1"/>
            </a:ext>
          </a:extLst>
        </xdr:cNvPr>
        <xdr:cNvSpPr/>
      </xdr:nvSpPr>
      <xdr:spPr>
        <a:xfrm>
          <a:off x="9763125" y="21469350"/>
          <a:ext cx="2609849" cy="838200"/>
        </a:xfrm>
        <a:prstGeom prst="wedgeRectCallout">
          <a:avLst>
            <a:gd name="adj1" fmla="val -89379"/>
            <a:gd name="adj2" fmla="val 46391"/>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The district must reserve </a:t>
          </a:r>
          <a:r>
            <a:rPr lang="en-US" sz="1100" b="0" i="1" baseline="0">
              <a:ln>
                <a:noFill/>
              </a:ln>
              <a:solidFill>
                <a:sysClr val="windowText" lastClr="000000"/>
              </a:solidFill>
            </a:rPr>
            <a:t>at least </a:t>
          </a:r>
          <a:r>
            <a:rPr lang="en-US" sz="1100" b="0" baseline="0">
              <a:ln>
                <a:noFill/>
              </a:ln>
              <a:solidFill>
                <a:sysClr val="windowText" lastClr="000000"/>
              </a:solidFill>
            </a:rPr>
            <a:t>this amount of federal funding for equitable services for eligible private school  and home-schooled students.</a:t>
          </a:r>
          <a:endParaRPr lang="en-US" sz="1100" i="1" baseline="0">
            <a:ln>
              <a:noFill/>
            </a:ln>
            <a:solidFill>
              <a:sysClr val="windowText" lastClr="000000"/>
            </a:solidFill>
          </a:endParaRPr>
        </a:p>
      </xdr:txBody>
    </xdr:sp>
    <xdr:clientData/>
  </xdr:twoCellAnchor>
  <xdr:twoCellAnchor>
    <xdr:from>
      <xdr:col>14</xdr:col>
      <xdr:colOff>238125</xdr:colOff>
      <xdr:row>15</xdr:row>
      <xdr:rowOff>38101</xdr:rowOff>
    </xdr:from>
    <xdr:to>
      <xdr:col>15</xdr:col>
      <xdr:colOff>1095375</xdr:colOff>
      <xdr:row>17</xdr:row>
      <xdr:rowOff>123826</xdr:rowOff>
    </xdr:to>
    <xdr:sp macro="" textlink="">
      <xdr:nvSpPr>
        <xdr:cNvPr id="12" name="Rectangular Callout 11">
          <a:extLst>
            <a:ext uri="{FF2B5EF4-FFF2-40B4-BE49-F238E27FC236}">
              <a16:creationId xmlns:a16="http://schemas.microsoft.com/office/drawing/2014/main" id="{00000000-0008-0000-0C00-00000C000000}"/>
            </a:ext>
            <a:ext uri="{C183D7F6-B498-43B3-948B-1728B52AA6E4}">
              <adec:decorative xmlns:adec="http://schemas.microsoft.com/office/drawing/2017/decorative" val="1"/>
            </a:ext>
          </a:extLst>
        </xdr:cNvPr>
        <xdr:cNvSpPr/>
      </xdr:nvSpPr>
      <xdr:spPr>
        <a:xfrm>
          <a:off x="10982325" y="6886576"/>
          <a:ext cx="2038350" cy="838200"/>
        </a:xfrm>
        <a:prstGeom prst="wedgeRectCallout">
          <a:avLst>
            <a:gd name="adj1" fmla="val -70344"/>
            <a:gd name="adj2" fmla="val -47165"/>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a:t>
          </a:r>
          <a:r>
            <a:rPr lang="en-US" sz="1100" b="0" baseline="0">
              <a:ln>
                <a:noFill/>
              </a:ln>
              <a:solidFill>
                <a:sysClr val="windowText" lastClr="000000"/>
              </a:solidFill>
            </a:rPr>
            <a:t>:  Districts </a:t>
          </a:r>
          <a:r>
            <a:rPr lang="en-US" sz="1100" b="1" baseline="0">
              <a:ln>
                <a:noFill/>
              </a:ln>
              <a:solidFill>
                <a:sysClr val="windowText" lastClr="000000"/>
              </a:solidFill>
            </a:rPr>
            <a:t>without  </a:t>
          </a:r>
          <a:r>
            <a:rPr lang="en-US" sz="1100" b="0" baseline="0">
              <a:ln>
                <a:noFill/>
              </a:ln>
              <a:solidFill>
                <a:sysClr val="windowText" lastClr="000000"/>
              </a:solidFill>
            </a:rPr>
            <a:t>private </a:t>
          </a:r>
          <a:r>
            <a:rPr lang="en-US" sz="1100" b="1" i="0" baseline="0">
              <a:ln>
                <a:noFill/>
              </a:ln>
              <a:solidFill>
                <a:sysClr val="windowText" lastClr="000000"/>
              </a:solidFill>
            </a:rPr>
            <a:t>and</a:t>
          </a:r>
          <a:r>
            <a:rPr lang="en-US" sz="1100" b="0" i="0" baseline="0">
              <a:ln>
                <a:noFill/>
              </a:ln>
              <a:solidFill>
                <a:sysClr val="windowText" lastClr="000000"/>
              </a:solidFill>
            </a:rPr>
            <a:t> </a:t>
          </a:r>
          <a:r>
            <a:rPr lang="en-US" sz="1100" b="0" baseline="0">
              <a:ln>
                <a:noFill/>
              </a:ln>
              <a:solidFill>
                <a:sysClr val="windowText" lastClr="000000"/>
              </a:solidFill>
            </a:rPr>
            <a:t>home-schooled students (answering "no" to both questions) may skip to </a:t>
          </a:r>
          <a:r>
            <a:rPr lang="en-US" sz="1100" b="1" baseline="0">
              <a:ln>
                <a:noFill/>
              </a:ln>
              <a:solidFill>
                <a:sysClr val="windowText" lastClr="000000"/>
              </a:solidFill>
            </a:rPr>
            <a:t>Step 4.3.</a:t>
          </a:r>
        </a:p>
      </xdr:txBody>
    </xdr:sp>
    <xdr:clientData/>
  </xdr:twoCellAnchor>
  <xdr:twoCellAnchor>
    <xdr:from>
      <xdr:col>12</xdr:col>
      <xdr:colOff>312561</xdr:colOff>
      <xdr:row>62</xdr:row>
      <xdr:rowOff>496005</xdr:rowOff>
    </xdr:from>
    <xdr:to>
      <xdr:col>18</xdr:col>
      <xdr:colOff>95250</xdr:colOff>
      <xdr:row>67</xdr:row>
      <xdr:rowOff>505530</xdr:rowOff>
    </xdr:to>
    <xdr:sp macro="" textlink="">
      <xdr:nvSpPr>
        <xdr:cNvPr id="13" name="Rectangular Callout 12">
          <a:extLst>
            <a:ext uri="{FF2B5EF4-FFF2-40B4-BE49-F238E27FC236}">
              <a16:creationId xmlns:a16="http://schemas.microsoft.com/office/drawing/2014/main" id="{00000000-0008-0000-0C00-00000D000000}"/>
            </a:ext>
            <a:ext uri="{C183D7F6-B498-43B3-948B-1728B52AA6E4}">
              <adec:decorative xmlns:adec="http://schemas.microsoft.com/office/drawing/2017/decorative" val="1"/>
            </a:ext>
          </a:extLst>
        </xdr:cNvPr>
        <xdr:cNvSpPr/>
      </xdr:nvSpPr>
      <xdr:spPr>
        <a:xfrm>
          <a:off x="10009011" y="29728230"/>
          <a:ext cx="4240389" cy="1933575"/>
        </a:xfrm>
        <a:prstGeom prst="wedgeRectCallout">
          <a:avLst>
            <a:gd name="adj1" fmla="val -55782"/>
            <a:gd name="adj2" fmla="val -19479"/>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sz="1100" b="1" baseline="0">
              <a:ln>
                <a:noFill/>
              </a:ln>
              <a:solidFill>
                <a:sysClr val="windowText" lastClr="000000"/>
              </a:solidFill>
            </a:rPr>
            <a:t>TIP:   </a:t>
          </a:r>
          <a:r>
            <a:rPr lang="en-US" sz="1100" b="1">
              <a:solidFill>
                <a:sysClr val="windowText" lastClr="000000"/>
              </a:solidFill>
              <a:effectLst/>
              <a:latin typeface="+mn-lt"/>
              <a:ea typeface="+mn-ea"/>
              <a:cs typeface="+mn-cs"/>
            </a:rPr>
            <a:t>Child find activities and evaluation activities </a:t>
          </a:r>
          <a:r>
            <a:rPr lang="en-US" sz="1100" b="0">
              <a:solidFill>
                <a:sysClr val="windowText" lastClr="000000"/>
              </a:solidFill>
              <a:effectLst/>
              <a:latin typeface="+mn-lt"/>
              <a:ea typeface="+mn-ea"/>
              <a:cs typeface="+mn-cs"/>
            </a:rPr>
            <a:t>for private</a:t>
          </a:r>
          <a:r>
            <a:rPr lang="en-US" sz="1100" b="0" baseline="0">
              <a:solidFill>
                <a:sysClr val="windowText" lastClr="000000"/>
              </a:solidFill>
              <a:effectLst/>
              <a:latin typeface="+mn-lt"/>
              <a:ea typeface="+mn-ea"/>
              <a:cs typeface="+mn-cs"/>
            </a:rPr>
            <a:t> school/home-schooled students </a:t>
          </a:r>
          <a:r>
            <a:rPr lang="en-US" sz="1100" b="1" baseline="0">
              <a:solidFill>
                <a:sysClr val="windowText" lastClr="000000"/>
              </a:solidFill>
              <a:effectLst/>
              <a:latin typeface="+mn-lt"/>
              <a:ea typeface="+mn-ea"/>
              <a:cs typeface="+mn-cs"/>
            </a:rPr>
            <a:t>may not be paid from proportionate share</a:t>
          </a:r>
          <a:r>
            <a:rPr lang="en-US" sz="1100" b="0">
              <a:solidFill>
                <a:sysClr val="windowText" lastClr="000000"/>
              </a:solidFill>
              <a:effectLst/>
              <a:latin typeface="+mn-lt"/>
              <a:ea typeface="+mn-ea"/>
              <a:cs typeface="+mn-cs"/>
            </a:rPr>
            <a:t>. </a:t>
          </a:r>
          <a:r>
            <a:rPr lang="en-US" sz="1100" b="0" baseline="0">
              <a:solidFill>
                <a:sysClr val="windowText" lastClr="000000"/>
              </a:solidFill>
              <a:effectLst/>
              <a:latin typeface="+mn-lt"/>
              <a:ea typeface="+mn-ea"/>
              <a:cs typeface="+mn-cs"/>
            </a:rPr>
            <a:t>34 CFR § </a:t>
          </a:r>
          <a:r>
            <a:rPr lang="en-US" sz="1100" b="0">
              <a:solidFill>
                <a:sysClr val="windowText" lastClr="000000"/>
              </a:solidFill>
              <a:effectLst/>
              <a:latin typeface="+mn-lt"/>
              <a:ea typeface="+mn-ea"/>
              <a:cs typeface="+mn-cs"/>
            </a:rPr>
            <a:t>300.131(d). </a:t>
          </a:r>
          <a:r>
            <a:rPr lang="en-US" sz="1100" b="0" baseline="0">
              <a:ln>
                <a:noFill/>
              </a:ln>
              <a:solidFill>
                <a:sysClr val="windowText" lastClr="000000"/>
              </a:solidFill>
            </a:rPr>
            <a:t>For more </a:t>
          </a:r>
          <a:r>
            <a:rPr lang="en-US" sz="1100" b="1" baseline="0">
              <a:ln>
                <a:noFill/>
              </a:ln>
              <a:solidFill>
                <a:sysClr val="windowText" lastClr="000000"/>
              </a:solidFill>
            </a:rPr>
            <a:t>information on allowable expenditures </a:t>
          </a:r>
          <a:r>
            <a:rPr lang="en-US" sz="1100" b="0" baseline="0">
              <a:ln>
                <a:noFill/>
              </a:ln>
              <a:solidFill>
                <a:sysClr val="windowText" lastClr="000000"/>
              </a:solidFill>
            </a:rPr>
            <a:t>refer to </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0" baseline="0">
              <a:ln>
                <a:noFill/>
              </a:ln>
              <a:solidFill>
                <a:srgbClr val="0066FF"/>
              </a:solidFill>
            </a:rPr>
            <a:t>IDEA Proportionate Share Quick Reference Guide </a:t>
          </a:r>
          <a:r>
            <a:rPr lang="en-US" sz="1100" b="0" baseline="0">
              <a:ln>
                <a:noFill/>
              </a:ln>
              <a:solidFill>
                <a:sysClr val="windowText" lastClr="000000"/>
              </a:solidFill>
            </a:rPr>
            <a:t>(and links), as well as IDEA regulations: Equitable services determined (</a:t>
          </a:r>
          <a:r>
            <a:rPr lang="en-US" sz="1100" b="0" baseline="0">
              <a:ln>
                <a:noFill/>
              </a:ln>
              <a:solidFill>
                <a:srgbClr val="0066FF"/>
              </a:solidFill>
            </a:rPr>
            <a:t>34 CFR § 300.137 </a:t>
          </a:r>
          <a:r>
            <a:rPr lang="en-US" sz="1100" b="0" baseline="0">
              <a:ln>
                <a:noFill/>
              </a:ln>
              <a:solidFill>
                <a:sysClr val="windowText" lastClr="000000"/>
              </a:solidFill>
            </a:rPr>
            <a:t>); Equitable services provided (</a:t>
          </a:r>
          <a:r>
            <a:rPr lang="en-US" sz="1100" b="0" baseline="0">
              <a:ln>
                <a:noFill/>
              </a:ln>
              <a:solidFill>
                <a:srgbClr val="0066FF"/>
              </a:solidFill>
            </a:rPr>
            <a:t>34 CFR § 300.138</a:t>
          </a:r>
          <a:r>
            <a:rPr lang="en-US" sz="1100" b="0" baseline="0">
              <a:ln>
                <a:noFill/>
              </a:ln>
              <a:solidFill>
                <a:sysClr val="windowText" lastClr="000000"/>
              </a:solidFill>
            </a:rPr>
            <a:t>); Location of services and transportation (</a:t>
          </a:r>
          <a:r>
            <a:rPr lang="en-US" sz="1100" b="0" baseline="0">
              <a:ln>
                <a:noFill/>
              </a:ln>
              <a:solidFill>
                <a:srgbClr val="0066FF"/>
              </a:solidFill>
            </a:rPr>
            <a:t>34 CFR § 300.139</a:t>
          </a:r>
          <a:r>
            <a:rPr lang="en-US" sz="1100" b="0" baseline="0">
              <a:ln>
                <a:noFill/>
              </a:ln>
              <a:solidFill>
                <a:sysClr val="windowText" lastClr="000000"/>
              </a:solidFill>
            </a:rPr>
            <a:t>); Use of personnel (</a:t>
          </a:r>
          <a:r>
            <a:rPr lang="en-US" sz="1100" b="0" baseline="0">
              <a:ln>
                <a:noFill/>
              </a:ln>
              <a:solidFill>
                <a:srgbClr val="0066FF"/>
              </a:solidFill>
            </a:rPr>
            <a:t>34 CFR § 300.142</a:t>
          </a:r>
          <a:r>
            <a:rPr lang="en-US" sz="1100" b="0" baseline="0">
              <a:ln>
                <a:noFill/>
              </a:ln>
              <a:solidFill>
                <a:sysClr val="windowText" lastClr="000000"/>
              </a:solidFill>
            </a:rPr>
            <a:t>); Separate classes prohibited (</a:t>
          </a:r>
          <a:r>
            <a:rPr lang="en-US" sz="1100" b="0" baseline="0">
              <a:ln>
                <a:noFill/>
              </a:ln>
              <a:solidFill>
                <a:srgbClr val="0066FF"/>
              </a:solidFill>
            </a:rPr>
            <a:t>34 CFR § 300.143</a:t>
          </a:r>
          <a:r>
            <a:rPr lang="en-US" sz="1100" b="0" baseline="0">
              <a:ln>
                <a:noFill/>
              </a:ln>
              <a:solidFill>
                <a:sysClr val="windowText" lastClr="000000"/>
              </a:solidFill>
            </a:rPr>
            <a:t>); and Property, equipment, and supplies (</a:t>
          </a:r>
          <a:r>
            <a:rPr lang="en-US" sz="1100" b="0" baseline="0">
              <a:ln>
                <a:noFill/>
              </a:ln>
              <a:solidFill>
                <a:srgbClr val="0066FF"/>
              </a:solidFill>
            </a:rPr>
            <a:t>34 CFR § 300.144</a:t>
          </a:r>
          <a:r>
            <a:rPr lang="en-US" sz="1100" b="0" baseline="0">
              <a:ln>
                <a:noFill/>
              </a:ln>
              <a:solidFill>
                <a:sysClr val="windowText" lastClr="000000"/>
              </a:solidFill>
            </a:rPr>
            <a:t>). </a:t>
          </a:r>
          <a:endParaRPr lang="en-US" sz="1100" b="0" i="1" baseline="0">
            <a:ln>
              <a:noFill/>
            </a:ln>
            <a:solidFill>
              <a:sysClr val="windowText" lastClr="000000"/>
            </a:solidFill>
          </a:endParaRPr>
        </a:p>
      </xdr:txBody>
    </xdr:sp>
    <xdr:clientData/>
  </xdr:twoCellAnchor>
  <xdr:twoCellAnchor>
    <xdr:from>
      <xdr:col>12</xdr:col>
      <xdr:colOff>423334</xdr:colOff>
      <xdr:row>71</xdr:row>
      <xdr:rowOff>358422</xdr:rowOff>
    </xdr:from>
    <xdr:to>
      <xdr:col>17</xdr:col>
      <xdr:colOff>95250</xdr:colOff>
      <xdr:row>75</xdr:row>
      <xdr:rowOff>6350</xdr:rowOff>
    </xdr:to>
    <xdr:sp macro="" textlink="">
      <xdr:nvSpPr>
        <xdr:cNvPr id="14" name="Rectangular Callout 13">
          <a:extLst>
            <a:ext uri="{FF2B5EF4-FFF2-40B4-BE49-F238E27FC236}">
              <a16:creationId xmlns:a16="http://schemas.microsoft.com/office/drawing/2014/main" id="{00000000-0008-0000-0C00-00000E000000}"/>
            </a:ext>
            <a:ext uri="{C183D7F6-B498-43B3-948B-1728B52AA6E4}">
              <adec:decorative xmlns:adec="http://schemas.microsoft.com/office/drawing/2017/decorative" val="1"/>
            </a:ext>
          </a:extLst>
        </xdr:cNvPr>
        <xdr:cNvSpPr/>
      </xdr:nvSpPr>
      <xdr:spPr>
        <a:xfrm>
          <a:off x="10119784" y="33962622"/>
          <a:ext cx="3520016" cy="1981553"/>
        </a:xfrm>
        <a:prstGeom prst="wedgeRectCallout">
          <a:avLst>
            <a:gd name="adj1" fmla="val -59828"/>
            <a:gd name="adj2" fmla="val -16963"/>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For more </a:t>
          </a:r>
          <a:r>
            <a:rPr lang="en-US" sz="1100" b="1" baseline="0">
              <a:ln>
                <a:noFill/>
              </a:ln>
              <a:solidFill>
                <a:sysClr val="windowText" lastClr="000000"/>
              </a:solidFill>
            </a:rPr>
            <a:t>information on allowable expenditures </a:t>
          </a:r>
          <a:r>
            <a:rPr lang="en-US" sz="1100" b="0" baseline="0">
              <a:ln>
                <a:noFill/>
              </a:ln>
              <a:solidFill>
                <a:sysClr val="windowText" lastClr="000000"/>
              </a:solidFill>
            </a:rPr>
            <a:t>refer to </a:t>
          </a:r>
          <a:r>
            <a:rPr lang="en-US" sz="1100" b="0" baseline="0">
              <a:ln>
                <a:noFill/>
              </a:ln>
              <a:solidFill>
                <a:srgbClr val="0066FF"/>
              </a:solidFill>
            </a:rPr>
            <a:t>IDEA Proportionate Share Quick Reference Guide </a:t>
          </a:r>
          <a:r>
            <a:rPr lang="en-US" sz="1100" b="0" baseline="0">
              <a:ln>
                <a:noFill/>
              </a:ln>
              <a:solidFill>
                <a:sysClr val="windowText" lastClr="000000"/>
              </a:solidFill>
            </a:rPr>
            <a:t>(and links), DESE's </a:t>
          </a:r>
          <a:r>
            <a:rPr lang="en-US" sz="1100" b="0" baseline="0">
              <a:ln>
                <a:noFill/>
              </a:ln>
              <a:solidFill>
                <a:srgbClr val="0066FF"/>
              </a:solidFill>
            </a:rPr>
            <a:t>Administrative Advisory SPED 2018-1 </a:t>
          </a:r>
          <a:r>
            <a:rPr lang="en-US" sz="1100" b="0" baseline="0">
              <a:ln>
                <a:noFill/>
              </a:ln>
              <a:solidFill>
                <a:sysClr val="windowText" lastClr="000000"/>
              </a:solidFill>
            </a:rPr>
            <a:t>(Expenditure of Proportionate Share section), as well as IDEA regulations: Equitable services determined (</a:t>
          </a:r>
          <a:r>
            <a:rPr lang="en-US" sz="1100" b="0" baseline="0">
              <a:ln>
                <a:noFill/>
              </a:ln>
              <a:solidFill>
                <a:srgbClr val="0066FF"/>
              </a:solidFill>
            </a:rPr>
            <a:t>34 CFR § 300.137 </a:t>
          </a:r>
          <a:r>
            <a:rPr lang="en-US" sz="1100" b="0" baseline="0">
              <a:ln>
                <a:noFill/>
              </a:ln>
              <a:solidFill>
                <a:sysClr val="windowText" lastClr="000000"/>
              </a:solidFill>
            </a:rPr>
            <a:t>); Equitable services provided (</a:t>
          </a:r>
          <a:r>
            <a:rPr lang="en-US" sz="1100" b="0" baseline="0">
              <a:ln>
                <a:noFill/>
              </a:ln>
              <a:solidFill>
                <a:srgbClr val="0066FF"/>
              </a:solidFill>
            </a:rPr>
            <a:t>34 CFR § 300.138</a:t>
          </a:r>
          <a:r>
            <a:rPr lang="en-US" sz="1100" b="0" baseline="0">
              <a:ln>
                <a:noFill/>
              </a:ln>
              <a:solidFill>
                <a:sysClr val="windowText" lastClr="000000"/>
              </a:solidFill>
            </a:rPr>
            <a:t>); Location of services and transportation (</a:t>
          </a:r>
          <a:r>
            <a:rPr lang="en-US" sz="1100" b="0" baseline="0">
              <a:ln>
                <a:noFill/>
              </a:ln>
              <a:solidFill>
                <a:srgbClr val="0066FF"/>
              </a:solidFill>
            </a:rPr>
            <a:t>34 CFR § 300.139</a:t>
          </a:r>
          <a:r>
            <a:rPr lang="en-US" sz="1100" b="0" baseline="0">
              <a:ln>
                <a:noFill/>
              </a:ln>
              <a:solidFill>
                <a:sysClr val="windowText" lastClr="000000"/>
              </a:solidFill>
            </a:rPr>
            <a:t>); Use of personnel (</a:t>
          </a:r>
          <a:r>
            <a:rPr lang="en-US" sz="1100" b="0" baseline="0">
              <a:ln>
                <a:noFill/>
              </a:ln>
              <a:solidFill>
                <a:srgbClr val="0066FF"/>
              </a:solidFill>
            </a:rPr>
            <a:t>34 CFR § 300.142</a:t>
          </a:r>
          <a:r>
            <a:rPr lang="en-US" sz="1100" b="0" baseline="0">
              <a:ln>
                <a:noFill/>
              </a:ln>
              <a:solidFill>
                <a:sysClr val="windowText" lastClr="000000"/>
              </a:solidFill>
            </a:rPr>
            <a:t>); Separate classes prohibited (</a:t>
          </a:r>
          <a:r>
            <a:rPr lang="en-US" sz="1100" b="0" baseline="0">
              <a:ln>
                <a:noFill/>
              </a:ln>
              <a:solidFill>
                <a:srgbClr val="0066FF"/>
              </a:solidFill>
            </a:rPr>
            <a:t>34 CFR § 300.143</a:t>
          </a:r>
          <a:r>
            <a:rPr lang="en-US" sz="1100" b="0" baseline="0">
              <a:ln>
                <a:noFill/>
              </a:ln>
              <a:solidFill>
                <a:sysClr val="windowText" lastClr="000000"/>
              </a:solidFill>
            </a:rPr>
            <a:t>); and Property, equipment, and supplies (</a:t>
          </a:r>
          <a:r>
            <a:rPr lang="en-US" sz="1100" b="0" baseline="0">
              <a:ln>
                <a:noFill/>
              </a:ln>
              <a:solidFill>
                <a:srgbClr val="0066FF"/>
              </a:solidFill>
            </a:rPr>
            <a:t>34 CFR § 300.144</a:t>
          </a:r>
          <a:r>
            <a:rPr lang="en-US" sz="1100" b="0" baseline="0">
              <a:ln>
                <a:noFill/>
              </a:ln>
              <a:solidFill>
                <a:sysClr val="windowText" lastClr="000000"/>
              </a:solidFill>
            </a:rPr>
            <a:t>). </a:t>
          </a:r>
          <a:endParaRPr lang="en-US" sz="1100" b="0" i="1" baseline="0">
            <a:ln>
              <a:noFill/>
            </a:ln>
            <a:solidFill>
              <a:sysClr val="windowText" lastClr="000000"/>
            </a:solidFill>
          </a:endParaRPr>
        </a:p>
      </xdr:txBody>
    </xdr:sp>
    <xdr:clientData/>
  </xdr:twoCellAnchor>
  <xdr:twoCellAnchor>
    <xdr:from>
      <xdr:col>14</xdr:col>
      <xdr:colOff>419099</xdr:colOff>
      <xdr:row>33</xdr:row>
      <xdr:rowOff>266701</xdr:rowOff>
    </xdr:from>
    <xdr:to>
      <xdr:col>17</xdr:col>
      <xdr:colOff>371474</xdr:colOff>
      <xdr:row>37</xdr:row>
      <xdr:rowOff>571500</xdr:rowOff>
    </xdr:to>
    <xdr:sp macro="" textlink="">
      <xdr:nvSpPr>
        <xdr:cNvPr id="15" name="Rectangular Callout 14">
          <a:extLst>
            <a:ext uri="{FF2B5EF4-FFF2-40B4-BE49-F238E27FC236}">
              <a16:creationId xmlns:a16="http://schemas.microsoft.com/office/drawing/2014/main" id="{00000000-0008-0000-0C00-00000F000000}"/>
            </a:ext>
            <a:ext uri="{C183D7F6-B498-43B3-948B-1728B52AA6E4}">
              <adec:decorative xmlns:adec="http://schemas.microsoft.com/office/drawing/2017/decorative" val="1"/>
            </a:ext>
          </a:extLst>
        </xdr:cNvPr>
        <xdr:cNvSpPr/>
      </xdr:nvSpPr>
      <xdr:spPr>
        <a:xfrm>
          <a:off x="11163299" y="14868526"/>
          <a:ext cx="2752725" cy="1819274"/>
        </a:xfrm>
        <a:prstGeom prst="wedgeRectCallout">
          <a:avLst>
            <a:gd name="adj1" fmla="val -59387"/>
            <a:gd name="adj2" fmla="val -8712"/>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Unlike for child count in Step 4.2 which counts children at one point in time, the number of students for recordkeeping in Step 4.3 is aggregated at the end of the year and includes the entire school year.   For example, column A would be all private school students living in your district and attending a private school in your district who were evaluated, found eligible and/or served for the entire 2018-2019 school year.</a:t>
          </a:r>
          <a:endParaRPr lang="en-US" sz="1100" b="0" i="1" baseline="0">
            <a:ln>
              <a:noFill/>
            </a:ln>
            <a:solidFill>
              <a:sysClr val="windowText" lastClr="000000"/>
            </a:solidFill>
          </a:endParaRPr>
        </a:p>
      </xdr:txBody>
    </xdr:sp>
    <xdr:clientData/>
  </xdr:twoCellAnchor>
  <xdr:twoCellAnchor>
    <xdr:from>
      <xdr:col>12</xdr:col>
      <xdr:colOff>400050</xdr:colOff>
      <xdr:row>63</xdr:row>
      <xdr:rowOff>552450</xdr:rowOff>
    </xdr:from>
    <xdr:to>
      <xdr:col>15</xdr:col>
      <xdr:colOff>1000125</xdr:colOff>
      <xdr:row>64</xdr:row>
      <xdr:rowOff>85725</xdr:rowOff>
    </xdr:to>
    <xdr:sp macro="" textlink="">
      <xdr:nvSpPr>
        <xdr:cNvPr id="16" name="Rectangle 15">
          <a:hlinkClick xmlns:r="http://schemas.openxmlformats.org/officeDocument/2006/relationships" r:id="rId3"/>
          <a:extLst>
            <a:ext uri="{FF2B5EF4-FFF2-40B4-BE49-F238E27FC236}">
              <a16:creationId xmlns:a16="http://schemas.microsoft.com/office/drawing/2014/main" id="{00000000-0008-0000-0C00-000010000000}"/>
            </a:ext>
            <a:ext uri="{C183D7F6-B498-43B3-948B-1728B52AA6E4}">
              <adec:decorative xmlns:adec="http://schemas.microsoft.com/office/drawing/2017/decorative" val="1"/>
            </a:ext>
          </a:extLst>
        </xdr:cNvPr>
        <xdr:cNvSpPr/>
      </xdr:nvSpPr>
      <xdr:spPr>
        <a:xfrm>
          <a:off x="10096500" y="30441900"/>
          <a:ext cx="2828925"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542925</xdr:colOff>
      <xdr:row>72</xdr:row>
      <xdr:rowOff>333375</xdr:rowOff>
    </xdr:from>
    <xdr:to>
      <xdr:col>16</xdr:col>
      <xdr:colOff>381000</xdr:colOff>
      <xdr:row>73</xdr:row>
      <xdr:rowOff>85725</xdr:rowOff>
    </xdr:to>
    <xdr:sp macro="" textlink="">
      <xdr:nvSpPr>
        <xdr:cNvPr id="17" name="Rectangle 16">
          <a:hlinkClick xmlns:r="http://schemas.openxmlformats.org/officeDocument/2006/relationships" r:id="rId1"/>
          <a:extLst>
            <a:ext uri="{FF2B5EF4-FFF2-40B4-BE49-F238E27FC236}">
              <a16:creationId xmlns:a16="http://schemas.microsoft.com/office/drawing/2014/main" id="{00000000-0008-0000-0C00-000011000000}"/>
            </a:ext>
            <a:ext uri="{C183D7F6-B498-43B3-948B-1728B52AA6E4}">
              <adec:decorative xmlns:adec="http://schemas.microsoft.com/office/drawing/2017/decorative" val="1"/>
            </a:ext>
          </a:extLst>
        </xdr:cNvPr>
        <xdr:cNvSpPr/>
      </xdr:nvSpPr>
      <xdr:spPr>
        <a:xfrm>
          <a:off x="11287125" y="34347150"/>
          <a:ext cx="2200275"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190500</xdr:colOff>
      <xdr:row>72</xdr:row>
      <xdr:rowOff>142875</xdr:rowOff>
    </xdr:from>
    <xdr:to>
      <xdr:col>16</xdr:col>
      <xdr:colOff>390525</xdr:colOff>
      <xdr:row>72</xdr:row>
      <xdr:rowOff>342900</xdr:rowOff>
    </xdr:to>
    <xdr:sp macro="" textlink="">
      <xdr:nvSpPr>
        <xdr:cNvPr id="18" name="Rectangle 17">
          <a:hlinkClick xmlns:r="http://schemas.openxmlformats.org/officeDocument/2006/relationships" r:id="rId3"/>
          <a:extLst>
            <a:ext uri="{FF2B5EF4-FFF2-40B4-BE49-F238E27FC236}">
              <a16:creationId xmlns:a16="http://schemas.microsoft.com/office/drawing/2014/main" id="{00000000-0008-0000-0C00-000012000000}"/>
            </a:ext>
            <a:ext uri="{C183D7F6-B498-43B3-948B-1728B52AA6E4}">
              <adec:decorative xmlns:adec="http://schemas.microsoft.com/office/drawing/2017/decorative" val="1"/>
            </a:ext>
          </a:extLst>
        </xdr:cNvPr>
        <xdr:cNvSpPr/>
      </xdr:nvSpPr>
      <xdr:spPr>
        <a:xfrm>
          <a:off x="10668000" y="34156650"/>
          <a:ext cx="2828925"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485775</xdr:colOff>
      <xdr:row>73</xdr:row>
      <xdr:rowOff>476250</xdr:rowOff>
    </xdr:from>
    <xdr:to>
      <xdr:col>13</xdr:col>
      <xdr:colOff>219075</xdr:colOff>
      <xdr:row>73</xdr:row>
      <xdr:rowOff>590550</xdr:rowOff>
    </xdr:to>
    <xdr:sp macro="" textlink="">
      <xdr:nvSpPr>
        <xdr:cNvPr id="19" name="Rectangle 18">
          <a:hlinkClick xmlns:r="http://schemas.openxmlformats.org/officeDocument/2006/relationships" r:id="rId4"/>
          <a:extLst>
            <a:ext uri="{FF2B5EF4-FFF2-40B4-BE49-F238E27FC236}">
              <a16:creationId xmlns:a16="http://schemas.microsoft.com/office/drawing/2014/main" id="{00000000-0008-0000-0C00-000013000000}"/>
            </a:ext>
            <a:ext uri="{C183D7F6-B498-43B3-948B-1728B52AA6E4}">
              <adec:decorative xmlns:adec="http://schemas.microsoft.com/office/drawing/2017/decorative" val="1"/>
            </a:ext>
          </a:extLst>
        </xdr:cNvPr>
        <xdr:cNvSpPr/>
      </xdr:nvSpPr>
      <xdr:spPr>
        <a:xfrm>
          <a:off x="10182225" y="34899600"/>
          <a:ext cx="5143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1076325</xdr:colOff>
      <xdr:row>73</xdr:row>
      <xdr:rowOff>304800</xdr:rowOff>
    </xdr:from>
    <xdr:to>
      <xdr:col>16</xdr:col>
      <xdr:colOff>409575</xdr:colOff>
      <xdr:row>73</xdr:row>
      <xdr:rowOff>419100</xdr:rowOff>
    </xdr:to>
    <xdr:sp macro="" textlink="">
      <xdr:nvSpPr>
        <xdr:cNvPr id="20" name="Rectangle 19">
          <a:hlinkClick xmlns:r="http://schemas.openxmlformats.org/officeDocument/2006/relationships" r:id="rId4"/>
          <a:extLst>
            <a:ext uri="{FF2B5EF4-FFF2-40B4-BE49-F238E27FC236}">
              <a16:creationId xmlns:a16="http://schemas.microsoft.com/office/drawing/2014/main" id="{00000000-0008-0000-0C00-000014000000}"/>
            </a:ext>
            <a:ext uri="{C183D7F6-B498-43B3-948B-1728B52AA6E4}">
              <adec:decorative xmlns:adec="http://schemas.microsoft.com/office/drawing/2017/decorative" val="1"/>
            </a:ext>
          </a:extLst>
        </xdr:cNvPr>
        <xdr:cNvSpPr/>
      </xdr:nvSpPr>
      <xdr:spPr>
        <a:xfrm>
          <a:off x="13001625" y="34728150"/>
          <a:ext cx="5143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523875</xdr:colOff>
      <xdr:row>73</xdr:row>
      <xdr:rowOff>438150</xdr:rowOff>
    </xdr:from>
    <xdr:to>
      <xdr:col>16</xdr:col>
      <xdr:colOff>342900</xdr:colOff>
      <xdr:row>73</xdr:row>
      <xdr:rowOff>571500</xdr:rowOff>
    </xdr:to>
    <xdr:sp macro="" textlink="">
      <xdr:nvSpPr>
        <xdr:cNvPr id="21" name="Rectangle 20">
          <a:hlinkClick xmlns:r="http://schemas.openxmlformats.org/officeDocument/2006/relationships" r:id="rId4"/>
          <a:extLst>
            <a:ext uri="{FF2B5EF4-FFF2-40B4-BE49-F238E27FC236}">
              <a16:creationId xmlns:a16="http://schemas.microsoft.com/office/drawing/2014/main" id="{00000000-0008-0000-0C00-000015000000}"/>
            </a:ext>
            <a:ext uri="{C183D7F6-B498-43B3-948B-1728B52AA6E4}">
              <adec:decorative xmlns:adec="http://schemas.microsoft.com/office/drawing/2017/decorative" val="1"/>
            </a:ext>
          </a:extLst>
        </xdr:cNvPr>
        <xdr:cNvSpPr/>
      </xdr:nvSpPr>
      <xdr:spPr>
        <a:xfrm>
          <a:off x="12449175" y="34861500"/>
          <a:ext cx="1000125"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1047750</xdr:colOff>
      <xdr:row>74</xdr:row>
      <xdr:rowOff>209550</xdr:rowOff>
    </xdr:from>
    <xdr:to>
      <xdr:col>15</xdr:col>
      <xdr:colOff>876300</xdr:colOff>
      <xdr:row>74</xdr:row>
      <xdr:rowOff>314325</xdr:rowOff>
    </xdr:to>
    <xdr:sp macro="" textlink="">
      <xdr:nvSpPr>
        <xdr:cNvPr id="22" name="Rectangle 21">
          <a:hlinkClick xmlns:r="http://schemas.openxmlformats.org/officeDocument/2006/relationships" r:id="rId5"/>
          <a:extLst>
            <a:ext uri="{FF2B5EF4-FFF2-40B4-BE49-F238E27FC236}">
              <a16:creationId xmlns:a16="http://schemas.microsoft.com/office/drawing/2014/main" id="{00000000-0008-0000-0C00-000016000000}"/>
            </a:ext>
            <a:ext uri="{C183D7F6-B498-43B3-948B-1728B52AA6E4}">
              <adec:decorative xmlns:adec="http://schemas.microsoft.com/office/drawing/2017/decorative" val="1"/>
            </a:ext>
          </a:extLst>
        </xdr:cNvPr>
        <xdr:cNvSpPr/>
      </xdr:nvSpPr>
      <xdr:spPr>
        <a:xfrm>
          <a:off x="11791950" y="35242500"/>
          <a:ext cx="1009650" cy="104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590550</xdr:colOff>
      <xdr:row>74</xdr:row>
      <xdr:rowOff>361950</xdr:rowOff>
    </xdr:from>
    <xdr:to>
      <xdr:col>15</xdr:col>
      <xdr:colOff>419100</xdr:colOff>
      <xdr:row>74</xdr:row>
      <xdr:rowOff>504825</xdr:rowOff>
    </xdr:to>
    <xdr:sp macro="" textlink="">
      <xdr:nvSpPr>
        <xdr:cNvPr id="23" name="Rectangle 22">
          <a:hlinkClick xmlns:r="http://schemas.openxmlformats.org/officeDocument/2006/relationships" r:id="rId5"/>
          <a:extLst>
            <a:ext uri="{FF2B5EF4-FFF2-40B4-BE49-F238E27FC236}">
              <a16:creationId xmlns:a16="http://schemas.microsoft.com/office/drawing/2014/main" id="{00000000-0008-0000-0C00-000017000000}"/>
            </a:ext>
            <a:ext uri="{C183D7F6-B498-43B3-948B-1728B52AA6E4}">
              <adec:decorative xmlns:adec="http://schemas.microsoft.com/office/drawing/2017/decorative" val="1"/>
            </a:ext>
          </a:extLst>
        </xdr:cNvPr>
        <xdr:cNvSpPr/>
      </xdr:nvSpPr>
      <xdr:spPr>
        <a:xfrm>
          <a:off x="11334750" y="35394900"/>
          <a:ext cx="1009650"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419100</xdr:colOff>
      <xdr:row>74</xdr:row>
      <xdr:rowOff>171450</xdr:rowOff>
    </xdr:from>
    <xdr:to>
      <xdr:col>14</xdr:col>
      <xdr:colOff>161925</xdr:colOff>
      <xdr:row>74</xdr:row>
      <xdr:rowOff>295275</xdr:rowOff>
    </xdr:to>
    <xdr:sp macro="" textlink="">
      <xdr:nvSpPr>
        <xdr:cNvPr id="24" name="Rectangle 23">
          <a:hlinkClick xmlns:r="http://schemas.openxmlformats.org/officeDocument/2006/relationships" r:id="rId6"/>
          <a:extLst>
            <a:ext uri="{FF2B5EF4-FFF2-40B4-BE49-F238E27FC236}">
              <a16:creationId xmlns:a16="http://schemas.microsoft.com/office/drawing/2014/main" id="{00000000-0008-0000-0C00-000018000000}"/>
            </a:ext>
            <a:ext uri="{C183D7F6-B498-43B3-948B-1728B52AA6E4}">
              <adec:decorative xmlns:adec="http://schemas.microsoft.com/office/drawing/2017/decorative" val="1"/>
            </a:ext>
          </a:extLst>
        </xdr:cNvPr>
        <xdr:cNvSpPr/>
      </xdr:nvSpPr>
      <xdr:spPr>
        <a:xfrm>
          <a:off x="10115550" y="35204400"/>
          <a:ext cx="790575"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1000123</xdr:colOff>
      <xdr:row>64</xdr:row>
      <xdr:rowOff>114300</xdr:rowOff>
    </xdr:from>
    <xdr:to>
      <xdr:col>17</xdr:col>
      <xdr:colOff>447674</xdr:colOff>
      <xdr:row>65</xdr:row>
      <xdr:rowOff>57150</xdr:rowOff>
    </xdr:to>
    <xdr:sp macro="" textlink="">
      <xdr:nvSpPr>
        <xdr:cNvPr id="25" name="Rectangle 24">
          <a:hlinkClick xmlns:r="http://schemas.openxmlformats.org/officeDocument/2006/relationships" r:id="rId4"/>
          <a:extLst>
            <a:ext uri="{FF2B5EF4-FFF2-40B4-BE49-F238E27FC236}">
              <a16:creationId xmlns:a16="http://schemas.microsoft.com/office/drawing/2014/main" id="{00000000-0008-0000-0C00-000019000000}"/>
            </a:ext>
            <a:ext uri="{C183D7F6-B498-43B3-948B-1728B52AA6E4}">
              <adec:decorative xmlns:adec="http://schemas.microsoft.com/office/drawing/2017/decorative" val="1"/>
            </a:ext>
          </a:extLst>
        </xdr:cNvPr>
        <xdr:cNvSpPr/>
      </xdr:nvSpPr>
      <xdr:spPr>
        <a:xfrm>
          <a:off x="12925423" y="30670500"/>
          <a:ext cx="1066801"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190499</xdr:colOff>
      <xdr:row>66</xdr:row>
      <xdr:rowOff>57149</xdr:rowOff>
    </xdr:from>
    <xdr:to>
      <xdr:col>17</xdr:col>
      <xdr:colOff>533400</xdr:colOff>
      <xdr:row>66</xdr:row>
      <xdr:rowOff>200024</xdr:rowOff>
    </xdr:to>
    <xdr:sp macro="" textlink="">
      <xdr:nvSpPr>
        <xdr:cNvPr id="26" name="Rectangle 25">
          <a:hlinkClick xmlns:r="http://schemas.openxmlformats.org/officeDocument/2006/relationships" r:id="rId5"/>
          <a:extLst>
            <a:ext uri="{FF2B5EF4-FFF2-40B4-BE49-F238E27FC236}">
              <a16:creationId xmlns:a16="http://schemas.microsoft.com/office/drawing/2014/main" id="{00000000-0008-0000-0C00-00001A000000}"/>
            </a:ext>
            <a:ext uri="{C183D7F6-B498-43B3-948B-1728B52AA6E4}">
              <adec:decorative xmlns:adec="http://schemas.microsoft.com/office/drawing/2017/decorative" val="1"/>
            </a:ext>
          </a:extLst>
        </xdr:cNvPr>
        <xdr:cNvSpPr/>
      </xdr:nvSpPr>
      <xdr:spPr>
        <a:xfrm>
          <a:off x="13296899" y="31003874"/>
          <a:ext cx="781051"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380999</xdr:colOff>
      <xdr:row>66</xdr:row>
      <xdr:rowOff>200026</xdr:rowOff>
    </xdr:from>
    <xdr:to>
      <xdr:col>13</xdr:col>
      <xdr:colOff>219075</xdr:colOff>
      <xdr:row>67</xdr:row>
      <xdr:rowOff>142876</xdr:rowOff>
    </xdr:to>
    <xdr:sp macro="" textlink="">
      <xdr:nvSpPr>
        <xdr:cNvPr id="27" name="Rectangle 26">
          <a:hlinkClick xmlns:r="http://schemas.openxmlformats.org/officeDocument/2006/relationships" r:id="rId5"/>
          <a:extLst>
            <a:ext uri="{FF2B5EF4-FFF2-40B4-BE49-F238E27FC236}">
              <a16:creationId xmlns:a16="http://schemas.microsoft.com/office/drawing/2014/main" id="{00000000-0008-0000-0C00-00001B000000}"/>
            </a:ext>
            <a:ext uri="{C183D7F6-B498-43B3-948B-1728B52AA6E4}">
              <adec:decorative xmlns:adec="http://schemas.microsoft.com/office/drawing/2017/decorative" val="1"/>
            </a:ext>
          </a:extLst>
        </xdr:cNvPr>
        <xdr:cNvSpPr/>
      </xdr:nvSpPr>
      <xdr:spPr>
        <a:xfrm>
          <a:off x="10077449" y="31146751"/>
          <a:ext cx="619126"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990600</xdr:colOff>
      <xdr:row>74</xdr:row>
      <xdr:rowOff>533400</xdr:rowOff>
    </xdr:from>
    <xdr:to>
      <xdr:col>15</xdr:col>
      <xdr:colOff>819149</xdr:colOff>
      <xdr:row>74</xdr:row>
      <xdr:rowOff>723900</xdr:rowOff>
    </xdr:to>
    <xdr:sp macro="" textlink="">
      <xdr:nvSpPr>
        <xdr:cNvPr id="28" name="Rectangle 27">
          <a:hlinkClick xmlns:r="http://schemas.openxmlformats.org/officeDocument/2006/relationships" r:id="rId5"/>
          <a:extLst>
            <a:ext uri="{FF2B5EF4-FFF2-40B4-BE49-F238E27FC236}">
              <a16:creationId xmlns:a16="http://schemas.microsoft.com/office/drawing/2014/main" id="{00000000-0008-0000-0C00-00001C000000}"/>
            </a:ext>
            <a:ext uri="{C183D7F6-B498-43B3-948B-1728B52AA6E4}">
              <adec:decorative xmlns:adec="http://schemas.microsoft.com/office/drawing/2017/decorative" val="1"/>
            </a:ext>
          </a:extLst>
        </xdr:cNvPr>
        <xdr:cNvSpPr/>
      </xdr:nvSpPr>
      <xdr:spPr>
        <a:xfrm>
          <a:off x="11734800" y="35566350"/>
          <a:ext cx="1009649"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533401</xdr:colOff>
      <xdr:row>66</xdr:row>
      <xdr:rowOff>47627</xdr:rowOff>
    </xdr:from>
    <xdr:to>
      <xdr:col>15</xdr:col>
      <xdr:colOff>304801</xdr:colOff>
      <xdr:row>67</xdr:row>
      <xdr:rowOff>1</xdr:rowOff>
    </xdr:to>
    <xdr:sp macro="" textlink="">
      <xdr:nvSpPr>
        <xdr:cNvPr id="29" name="Rectangle 28">
          <a:hlinkClick xmlns:r="http://schemas.openxmlformats.org/officeDocument/2006/relationships" r:id="rId6"/>
          <a:extLst>
            <a:ext uri="{FF2B5EF4-FFF2-40B4-BE49-F238E27FC236}">
              <a16:creationId xmlns:a16="http://schemas.microsoft.com/office/drawing/2014/main" id="{00000000-0008-0000-0C00-00001D000000}"/>
            </a:ext>
            <a:ext uri="{C183D7F6-B498-43B3-948B-1728B52AA6E4}">
              <adec:decorative xmlns:adec="http://schemas.microsoft.com/office/drawing/2017/decorative" val="1"/>
            </a:ext>
          </a:extLst>
        </xdr:cNvPr>
        <xdr:cNvSpPr/>
      </xdr:nvSpPr>
      <xdr:spPr>
        <a:xfrm>
          <a:off x="11277601" y="30994352"/>
          <a:ext cx="952500" cy="1619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923924</xdr:colOff>
      <xdr:row>64</xdr:row>
      <xdr:rowOff>47625</xdr:rowOff>
    </xdr:from>
    <xdr:to>
      <xdr:col>17</xdr:col>
      <xdr:colOff>342899</xdr:colOff>
      <xdr:row>65</xdr:row>
      <xdr:rowOff>57150</xdr:rowOff>
    </xdr:to>
    <xdr:sp macro="" textlink="">
      <xdr:nvSpPr>
        <xdr:cNvPr id="30" name="Rectangle 29">
          <a:hlinkClick xmlns:r="http://schemas.openxmlformats.org/officeDocument/2006/relationships" r:id="rId4"/>
          <a:extLst>
            <a:ext uri="{FF2B5EF4-FFF2-40B4-BE49-F238E27FC236}">
              <a16:creationId xmlns:a16="http://schemas.microsoft.com/office/drawing/2014/main" id="{00000000-0008-0000-0C00-00001E000000}"/>
            </a:ext>
            <a:ext uri="{C183D7F6-B498-43B3-948B-1728B52AA6E4}">
              <adec:decorative xmlns:adec="http://schemas.microsoft.com/office/drawing/2017/decorative" val="1"/>
            </a:ext>
          </a:extLst>
        </xdr:cNvPr>
        <xdr:cNvSpPr/>
      </xdr:nvSpPr>
      <xdr:spPr>
        <a:xfrm>
          <a:off x="12849224" y="30603825"/>
          <a:ext cx="1038225"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504825</xdr:colOff>
      <xdr:row>73</xdr:row>
      <xdr:rowOff>476250</xdr:rowOff>
    </xdr:from>
    <xdr:to>
      <xdr:col>13</xdr:col>
      <xdr:colOff>238125</xdr:colOff>
      <xdr:row>74</xdr:row>
      <xdr:rowOff>9526</xdr:rowOff>
    </xdr:to>
    <xdr:sp macro="" textlink="">
      <xdr:nvSpPr>
        <xdr:cNvPr id="31" name="Rectangle 30">
          <a:hlinkClick xmlns:r="http://schemas.openxmlformats.org/officeDocument/2006/relationships" r:id="rId4"/>
          <a:extLst>
            <a:ext uri="{FF2B5EF4-FFF2-40B4-BE49-F238E27FC236}">
              <a16:creationId xmlns:a16="http://schemas.microsoft.com/office/drawing/2014/main" id="{00000000-0008-0000-0C00-00001F000000}"/>
            </a:ext>
            <a:ext uri="{C183D7F6-B498-43B3-948B-1728B52AA6E4}">
              <adec:decorative xmlns:adec="http://schemas.microsoft.com/office/drawing/2017/decorative" val="1"/>
            </a:ext>
          </a:extLst>
        </xdr:cNvPr>
        <xdr:cNvSpPr/>
      </xdr:nvSpPr>
      <xdr:spPr>
        <a:xfrm>
          <a:off x="10201275" y="34899600"/>
          <a:ext cx="514350" cy="1428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1019174</xdr:colOff>
      <xdr:row>48</xdr:row>
      <xdr:rowOff>361951</xdr:rowOff>
    </xdr:from>
    <xdr:to>
      <xdr:col>17</xdr:col>
      <xdr:colOff>142874</xdr:colOff>
      <xdr:row>54</xdr:row>
      <xdr:rowOff>18143</xdr:rowOff>
    </xdr:to>
    <xdr:sp macro="" textlink="">
      <xdr:nvSpPr>
        <xdr:cNvPr id="32" name="Rectangular Callout 31">
          <a:extLst>
            <a:ext uri="{FF2B5EF4-FFF2-40B4-BE49-F238E27FC236}">
              <a16:creationId xmlns:a16="http://schemas.microsoft.com/office/drawing/2014/main" id="{00000000-0008-0000-0C00-000020000000}"/>
            </a:ext>
            <a:ext uri="{C183D7F6-B498-43B3-948B-1728B52AA6E4}">
              <adec:decorative xmlns:adec="http://schemas.microsoft.com/office/drawing/2017/decorative" val="1"/>
            </a:ext>
          </a:extLst>
        </xdr:cNvPr>
        <xdr:cNvSpPr/>
      </xdr:nvSpPr>
      <xdr:spPr>
        <a:xfrm>
          <a:off x="9664245" y="22423665"/>
          <a:ext cx="3995058" cy="1851478"/>
        </a:xfrm>
        <a:prstGeom prst="wedgeRectCallout">
          <a:avLst>
            <a:gd name="adj1" fmla="val -74800"/>
            <a:gd name="adj2" fmla="val -27887"/>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The district has the option to reserve additional funding for equitable services for eligible private-school and home-schooled students.  As long as the district meets all the other requirements of the IDEA, including providing FAPE to district children with disabilities, it is permissible, but not required, for a district to spend more than the minimum amount of Part B funds on providing services to children with disabilities placed by their parents in private schools.   See </a:t>
          </a:r>
          <a:r>
            <a:rPr lang="en-US" sz="1100" b="0" baseline="0">
              <a:ln>
                <a:noFill/>
              </a:ln>
              <a:solidFill>
                <a:srgbClr val="0066FF"/>
              </a:solidFill>
            </a:rPr>
            <a:t>Question H-3, Questions and Answers on Serving Children with Disabilities Placed by their Parents in Private Schools, April 2011.</a:t>
          </a:r>
          <a:endParaRPr lang="en-US" sz="1100" i="1" baseline="0">
            <a:ln>
              <a:noFill/>
            </a:ln>
            <a:solidFill>
              <a:sysClr val="windowText" lastClr="000000"/>
            </a:solidFill>
          </a:endParaRPr>
        </a:p>
      </xdr:txBody>
    </xdr:sp>
    <xdr:clientData/>
  </xdr:twoCellAnchor>
  <xdr:twoCellAnchor>
    <xdr:from>
      <xdr:col>12</xdr:col>
      <xdr:colOff>67582</xdr:colOff>
      <xdr:row>51</xdr:row>
      <xdr:rowOff>53975</xdr:rowOff>
    </xdr:from>
    <xdr:to>
      <xdr:col>17</xdr:col>
      <xdr:colOff>19957</xdr:colOff>
      <xdr:row>53</xdr:row>
      <xdr:rowOff>67129</xdr:rowOff>
    </xdr:to>
    <xdr:sp macro="" textlink="">
      <xdr:nvSpPr>
        <xdr:cNvPr id="33" name="Rectangle 32">
          <a:hlinkClick xmlns:r="http://schemas.openxmlformats.org/officeDocument/2006/relationships" r:id="rId2"/>
          <a:extLst>
            <a:ext uri="{FF2B5EF4-FFF2-40B4-BE49-F238E27FC236}">
              <a16:creationId xmlns:a16="http://schemas.microsoft.com/office/drawing/2014/main" id="{00000000-0008-0000-0C00-000021000000}"/>
            </a:ext>
            <a:ext uri="{C183D7F6-B498-43B3-948B-1728B52AA6E4}">
              <adec:decorative xmlns:adec="http://schemas.microsoft.com/office/drawing/2017/decorative" val="1"/>
            </a:ext>
          </a:extLst>
        </xdr:cNvPr>
        <xdr:cNvSpPr/>
      </xdr:nvSpPr>
      <xdr:spPr>
        <a:xfrm>
          <a:off x="9746796" y="23712261"/>
          <a:ext cx="3789590" cy="48486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438150</xdr:colOff>
      <xdr:row>56</xdr:row>
      <xdr:rowOff>85725</xdr:rowOff>
    </xdr:from>
    <xdr:to>
      <xdr:col>8</xdr:col>
      <xdr:colOff>247649</xdr:colOff>
      <xdr:row>56</xdr:row>
      <xdr:rowOff>419101</xdr:rowOff>
    </xdr:to>
    <xdr:sp macro="" textlink="">
      <xdr:nvSpPr>
        <xdr:cNvPr id="34" name="Rectangle 33">
          <a:hlinkClick xmlns:r="http://schemas.openxmlformats.org/officeDocument/2006/relationships" r:id="rId7"/>
          <a:extLst>
            <a:ext uri="{FF2B5EF4-FFF2-40B4-BE49-F238E27FC236}">
              <a16:creationId xmlns:a16="http://schemas.microsoft.com/office/drawing/2014/main" id="{00000000-0008-0000-0C00-000022000000}"/>
            </a:ext>
            <a:ext uri="{C183D7F6-B498-43B3-948B-1728B52AA6E4}">
              <adec:decorative xmlns:adec="http://schemas.microsoft.com/office/drawing/2017/decorative" val="1"/>
            </a:ext>
          </a:extLst>
        </xdr:cNvPr>
        <xdr:cNvSpPr/>
      </xdr:nvSpPr>
      <xdr:spPr>
        <a:xfrm>
          <a:off x="4572000" y="25374600"/>
          <a:ext cx="1638299" cy="3333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444501</xdr:colOff>
      <xdr:row>57</xdr:row>
      <xdr:rowOff>256822</xdr:rowOff>
    </xdr:from>
    <xdr:to>
      <xdr:col>15</xdr:col>
      <xdr:colOff>797630</xdr:colOff>
      <xdr:row>59</xdr:row>
      <xdr:rowOff>578555</xdr:rowOff>
    </xdr:to>
    <xdr:sp macro="" textlink="">
      <xdr:nvSpPr>
        <xdr:cNvPr id="35" name="Rectangular Callout 34">
          <a:hlinkClick xmlns:r="http://schemas.openxmlformats.org/officeDocument/2006/relationships" r:id="rId8"/>
          <a:extLst>
            <a:ext uri="{FF2B5EF4-FFF2-40B4-BE49-F238E27FC236}">
              <a16:creationId xmlns:a16="http://schemas.microsoft.com/office/drawing/2014/main" id="{00000000-0008-0000-0C00-000023000000}"/>
            </a:ext>
            <a:ext uri="{C183D7F6-B498-43B3-948B-1728B52AA6E4}">
              <adec:decorative xmlns:adec="http://schemas.microsoft.com/office/drawing/2017/decorative" val="1"/>
            </a:ext>
          </a:extLst>
        </xdr:cNvPr>
        <xdr:cNvSpPr/>
      </xdr:nvSpPr>
      <xdr:spPr>
        <a:xfrm>
          <a:off x="10140951" y="26202922"/>
          <a:ext cx="2581979" cy="1407583"/>
        </a:xfrm>
        <a:prstGeom prst="wedgeRectCallout">
          <a:avLst>
            <a:gd name="adj1" fmla="val -63450"/>
            <a:gd name="adj2" fmla="val -15400"/>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en-US" sz="1100" b="1" baseline="0">
              <a:solidFill>
                <a:sysClr val="windowText" lastClr="000000"/>
              </a:solidFill>
              <a:effectLst/>
              <a:latin typeface="+mn-lt"/>
              <a:ea typeface="+mn-ea"/>
              <a:cs typeface="+mn-cs"/>
            </a:rPr>
            <a:t>TIP: If the private school representatives/parents do not provide the signed written affirmation </a:t>
          </a:r>
          <a:r>
            <a:rPr lang="en-US" sz="1100" b="0" baseline="0">
              <a:solidFill>
                <a:sysClr val="windowText" lastClr="000000"/>
              </a:solidFill>
              <a:effectLst/>
              <a:latin typeface="+mn-lt"/>
              <a:ea typeface="+mn-ea"/>
              <a:cs typeface="+mn-cs"/>
            </a:rPr>
            <a:t>within a reasonable period of time, the district must email supporting documentation of the consultation process to DESE at  </a:t>
          </a:r>
          <a:r>
            <a:rPr lang="en-US" sz="1100" b="0" baseline="0">
              <a:solidFill>
                <a:srgbClr val="0066FF"/>
              </a:solidFill>
              <a:effectLst/>
              <a:latin typeface="+mn-lt"/>
              <a:ea typeface="+mn-ea"/>
              <a:cs typeface="+mn-cs"/>
            </a:rPr>
            <a:t>ideaequitableservices@doe.mass.edu. </a:t>
          </a:r>
          <a:endParaRPr lang="en-US">
            <a:solidFill>
              <a:srgbClr val="0066FF"/>
            </a:solidFill>
            <a:effectLst/>
          </a:endParaRPr>
        </a:p>
      </xdr:txBody>
    </xdr:sp>
    <xdr:clientData/>
  </xdr:twoCellAnchor>
  <xdr:twoCellAnchor>
    <xdr:from>
      <xdr:col>15</xdr:col>
      <xdr:colOff>160161</xdr:colOff>
      <xdr:row>67</xdr:row>
      <xdr:rowOff>162630</xdr:rowOff>
    </xdr:from>
    <xdr:to>
      <xdr:col>15</xdr:col>
      <xdr:colOff>1169810</xdr:colOff>
      <xdr:row>67</xdr:row>
      <xdr:rowOff>353130</xdr:rowOff>
    </xdr:to>
    <xdr:sp macro="" textlink="">
      <xdr:nvSpPr>
        <xdr:cNvPr id="36" name="Rectangle 35">
          <a:hlinkClick xmlns:r="http://schemas.openxmlformats.org/officeDocument/2006/relationships" r:id="rId5"/>
          <a:extLst>
            <a:ext uri="{FF2B5EF4-FFF2-40B4-BE49-F238E27FC236}">
              <a16:creationId xmlns:a16="http://schemas.microsoft.com/office/drawing/2014/main" id="{00000000-0008-0000-0C00-000024000000}"/>
            </a:ext>
            <a:ext uri="{C183D7F6-B498-43B3-948B-1728B52AA6E4}">
              <adec:decorative xmlns:adec="http://schemas.microsoft.com/office/drawing/2017/decorative" val="1"/>
            </a:ext>
          </a:extLst>
        </xdr:cNvPr>
        <xdr:cNvSpPr/>
      </xdr:nvSpPr>
      <xdr:spPr>
        <a:xfrm>
          <a:off x="12085461" y="31318905"/>
          <a:ext cx="1009649"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388761</xdr:colOff>
      <xdr:row>66</xdr:row>
      <xdr:rowOff>181680</xdr:rowOff>
    </xdr:from>
    <xdr:to>
      <xdr:col>16</xdr:col>
      <xdr:colOff>217310</xdr:colOff>
      <xdr:row>67</xdr:row>
      <xdr:rowOff>162630</xdr:rowOff>
    </xdr:to>
    <xdr:sp macro="" textlink="">
      <xdr:nvSpPr>
        <xdr:cNvPr id="37" name="Rectangle 36">
          <a:hlinkClick xmlns:r="http://schemas.openxmlformats.org/officeDocument/2006/relationships" r:id="rId5"/>
          <a:extLst>
            <a:ext uri="{FF2B5EF4-FFF2-40B4-BE49-F238E27FC236}">
              <a16:creationId xmlns:a16="http://schemas.microsoft.com/office/drawing/2014/main" id="{00000000-0008-0000-0C00-000025000000}"/>
            </a:ext>
            <a:ext uri="{C183D7F6-B498-43B3-948B-1728B52AA6E4}">
              <adec:decorative xmlns:adec="http://schemas.microsoft.com/office/drawing/2017/decorative" val="1"/>
            </a:ext>
          </a:extLst>
        </xdr:cNvPr>
        <xdr:cNvSpPr/>
      </xdr:nvSpPr>
      <xdr:spPr>
        <a:xfrm>
          <a:off x="12314061" y="31128405"/>
          <a:ext cx="1009649"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960261</xdr:colOff>
      <xdr:row>65</xdr:row>
      <xdr:rowOff>29280</xdr:rowOff>
    </xdr:from>
    <xdr:to>
      <xdr:col>15</xdr:col>
      <xdr:colOff>817386</xdr:colOff>
      <xdr:row>66</xdr:row>
      <xdr:rowOff>29280</xdr:rowOff>
    </xdr:to>
    <xdr:sp macro="" textlink="">
      <xdr:nvSpPr>
        <xdr:cNvPr id="38" name="Rectangle 37">
          <a:hlinkClick xmlns:r="http://schemas.openxmlformats.org/officeDocument/2006/relationships" r:id="rId4"/>
          <a:extLst>
            <a:ext uri="{FF2B5EF4-FFF2-40B4-BE49-F238E27FC236}">
              <a16:creationId xmlns:a16="http://schemas.microsoft.com/office/drawing/2014/main" id="{00000000-0008-0000-0C00-000026000000}"/>
            </a:ext>
            <a:ext uri="{C183D7F6-B498-43B3-948B-1728B52AA6E4}">
              <adec:decorative xmlns:adec="http://schemas.microsoft.com/office/drawing/2017/decorative" val="1"/>
            </a:ext>
          </a:extLst>
        </xdr:cNvPr>
        <xdr:cNvSpPr/>
      </xdr:nvSpPr>
      <xdr:spPr>
        <a:xfrm>
          <a:off x="11704461" y="30775980"/>
          <a:ext cx="1038225"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485775</xdr:colOff>
      <xdr:row>74</xdr:row>
      <xdr:rowOff>0</xdr:rowOff>
    </xdr:from>
    <xdr:to>
      <xdr:col>16</xdr:col>
      <xdr:colOff>95250</xdr:colOff>
      <xdr:row>74</xdr:row>
      <xdr:rowOff>123825</xdr:rowOff>
    </xdr:to>
    <xdr:sp macro="" textlink="">
      <xdr:nvSpPr>
        <xdr:cNvPr id="39" name="Rectangle 38">
          <a:hlinkClick xmlns:r="http://schemas.openxmlformats.org/officeDocument/2006/relationships" r:id="rId6"/>
          <a:extLst>
            <a:ext uri="{FF2B5EF4-FFF2-40B4-BE49-F238E27FC236}">
              <a16:creationId xmlns:a16="http://schemas.microsoft.com/office/drawing/2014/main" id="{00000000-0008-0000-0C00-000027000000}"/>
            </a:ext>
            <a:ext uri="{C183D7F6-B498-43B3-948B-1728B52AA6E4}">
              <adec:decorative xmlns:adec="http://schemas.microsoft.com/office/drawing/2017/decorative" val="1"/>
            </a:ext>
          </a:extLst>
        </xdr:cNvPr>
        <xdr:cNvSpPr/>
      </xdr:nvSpPr>
      <xdr:spPr>
        <a:xfrm>
          <a:off x="12411075" y="35032950"/>
          <a:ext cx="790575"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14</xdr:col>
      <xdr:colOff>323850</xdr:colOff>
      <xdr:row>6</xdr:row>
      <xdr:rowOff>352425</xdr:rowOff>
    </xdr:from>
    <xdr:to>
      <xdr:col>16</xdr:col>
      <xdr:colOff>371476</xdr:colOff>
      <xdr:row>9</xdr:row>
      <xdr:rowOff>180976</xdr:rowOff>
    </xdr:to>
    <xdr:sp macro="" textlink="">
      <xdr:nvSpPr>
        <xdr:cNvPr id="2" name="Rectangular Callout 1">
          <a:extLst>
            <a:ext uri="{FF2B5EF4-FFF2-40B4-BE49-F238E27FC236}">
              <a16:creationId xmlns:a16="http://schemas.microsoft.com/office/drawing/2014/main" id="{00000000-0008-0000-0D00-000002000000}"/>
            </a:ext>
            <a:ext uri="{C183D7F6-B498-43B3-948B-1728B52AA6E4}">
              <adec:decorative xmlns:adec="http://schemas.microsoft.com/office/drawing/2017/decorative" val="1"/>
            </a:ext>
          </a:extLst>
        </xdr:cNvPr>
        <xdr:cNvSpPr/>
      </xdr:nvSpPr>
      <xdr:spPr>
        <a:xfrm>
          <a:off x="11068050" y="3133725"/>
          <a:ext cx="2409826" cy="1171576"/>
        </a:xfrm>
        <a:prstGeom prst="wedgeRectCallout">
          <a:avLst>
            <a:gd name="adj1" fmla="val -66313"/>
            <a:gd name="adj2" fmla="val 92928"/>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Charter schools and virtual schools  </a:t>
          </a:r>
          <a:r>
            <a:rPr lang="en-US" sz="1100" b="0" baseline="0">
              <a:ln>
                <a:noFill/>
              </a:ln>
              <a:solidFill>
                <a:sysClr val="windowText" lastClr="000000"/>
              </a:solidFill>
            </a:rPr>
            <a:t>are not required to complete this tab.  However, each of these schools/districts </a:t>
          </a:r>
          <a:r>
            <a:rPr lang="en-US" sz="1100" b="1" baseline="0">
              <a:ln>
                <a:noFill/>
              </a:ln>
              <a:solidFill>
                <a:sysClr val="windowText" lastClr="000000"/>
              </a:solidFill>
            </a:rPr>
            <a:t>must select their school type from the drop down in order to demonstrate this exemption.</a:t>
          </a:r>
        </a:p>
      </xdr:txBody>
    </xdr:sp>
    <xdr:clientData/>
  </xdr:twoCellAnchor>
  <xdr:twoCellAnchor>
    <xdr:from>
      <xdr:col>3</xdr:col>
      <xdr:colOff>180974</xdr:colOff>
      <xdr:row>5</xdr:row>
      <xdr:rowOff>247650</xdr:rowOff>
    </xdr:from>
    <xdr:to>
      <xdr:col>12</xdr:col>
      <xdr:colOff>504825</xdr:colOff>
      <xdr:row>5</xdr:row>
      <xdr:rowOff>657225</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00000000-0008-0000-0D00-000003000000}"/>
            </a:ext>
            <a:ext uri="{C183D7F6-B498-43B3-948B-1728B52AA6E4}">
              <adec:decorative xmlns:adec="http://schemas.microsoft.com/office/drawing/2017/decorative" val="1"/>
            </a:ext>
          </a:extLst>
        </xdr:cNvPr>
        <xdr:cNvSpPr/>
      </xdr:nvSpPr>
      <xdr:spPr>
        <a:xfrm>
          <a:off x="1771649" y="2276475"/>
          <a:ext cx="8429626" cy="4095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21</xdr:row>
      <xdr:rowOff>247650</xdr:rowOff>
    </xdr:from>
    <xdr:to>
      <xdr:col>4</xdr:col>
      <xdr:colOff>190500</xdr:colOff>
      <xdr:row>22</xdr:row>
      <xdr:rowOff>466725</xdr:rowOff>
    </xdr:to>
    <xdr:sp macro="" textlink="">
      <xdr:nvSpPr>
        <xdr:cNvPr id="4" name="Rectangular Callout 3">
          <a:extLst>
            <a:ext uri="{FF2B5EF4-FFF2-40B4-BE49-F238E27FC236}">
              <a16:creationId xmlns:a16="http://schemas.microsoft.com/office/drawing/2014/main" id="{00000000-0008-0000-0D00-000004000000}"/>
            </a:ext>
            <a:ext uri="{C183D7F6-B498-43B3-948B-1728B52AA6E4}">
              <adec:decorative xmlns:adec="http://schemas.microsoft.com/office/drawing/2017/decorative" val="1"/>
            </a:ext>
          </a:extLst>
        </xdr:cNvPr>
        <xdr:cNvSpPr/>
      </xdr:nvSpPr>
      <xdr:spPr>
        <a:xfrm>
          <a:off x="238125" y="9696450"/>
          <a:ext cx="3048000" cy="685800"/>
        </a:xfrm>
        <a:prstGeom prst="wedgeRectCallout">
          <a:avLst>
            <a:gd name="adj1" fmla="val -9828"/>
            <a:gd name="adj2" fmla="val 86485"/>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All responses in Step 10.2 should reflect the count conducted </a:t>
          </a:r>
          <a:r>
            <a:rPr lang="en-US" sz="1100" b="1" baseline="0">
              <a:solidFill>
                <a:sysClr val="windowText" lastClr="000000"/>
              </a:solidFill>
              <a:effectLst/>
              <a:latin typeface="+mn-lt"/>
              <a:ea typeface="+mn-ea"/>
              <a:cs typeface="+mn-cs"/>
            </a:rPr>
            <a:t>on </a:t>
          </a:r>
          <a:r>
            <a:rPr lang="en-US" sz="1100" b="1" baseline="0">
              <a:ln>
                <a:noFill/>
              </a:ln>
              <a:solidFill>
                <a:sysClr val="windowText" lastClr="000000"/>
              </a:solidFill>
            </a:rPr>
            <a:t>any date between October 1 and December 1 of 2018.</a:t>
          </a:r>
        </a:p>
      </xdr:txBody>
    </xdr:sp>
    <xdr:clientData/>
  </xdr:twoCellAnchor>
  <xdr:twoCellAnchor>
    <xdr:from>
      <xdr:col>4</xdr:col>
      <xdr:colOff>923925</xdr:colOff>
      <xdr:row>19</xdr:row>
      <xdr:rowOff>0</xdr:rowOff>
    </xdr:from>
    <xdr:to>
      <xdr:col>9</xdr:col>
      <xdr:colOff>876300</xdr:colOff>
      <xdr:row>22</xdr:row>
      <xdr:rowOff>161925</xdr:rowOff>
    </xdr:to>
    <xdr:sp macro="" textlink="">
      <xdr:nvSpPr>
        <xdr:cNvPr id="5" name="Rectangular Callout 4">
          <a:extLst>
            <a:ext uri="{FF2B5EF4-FFF2-40B4-BE49-F238E27FC236}">
              <a16:creationId xmlns:a16="http://schemas.microsoft.com/office/drawing/2014/main" id="{00000000-0008-0000-0D00-000005000000}"/>
            </a:ext>
            <a:ext uri="{C183D7F6-B498-43B3-948B-1728B52AA6E4}">
              <adec:decorative xmlns:adec="http://schemas.microsoft.com/office/drawing/2017/decorative" val="1"/>
            </a:ext>
          </a:extLst>
        </xdr:cNvPr>
        <xdr:cNvSpPr/>
      </xdr:nvSpPr>
      <xdr:spPr>
        <a:xfrm>
          <a:off x="4019550" y="8972550"/>
          <a:ext cx="3429000" cy="1104900"/>
        </a:xfrm>
        <a:prstGeom prst="wedgeRectCallout">
          <a:avLst>
            <a:gd name="adj1" fmla="val 54436"/>
            <a:gd name="adj2" fmla="val -15514"/>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sz="1100" b="1" baseline="0">
              <a:ln>
                <a:noFill/>
              </a:ln>
              <a:solidFill>
                <a:sysClr val="windowText" lastClr="000000"/>
              </a:solidFill>
            </a:rPr>
            <a:t>TIP:  </a:t>
          </a:r>
          <a:r>
            <a:rPr lang="en-US" sz="1100" b="0" baseline="0">
              <a:ln>
                <a:noFill/>
              </a:ln>
              <a:solidFill>
                <a:sysClr val="windowText" lastClr="000000"/>
              </a:solidFill>
            </a:rPr>
            <a:t>"Eligible" </a:t>
          </a:r>
          <a:r>
            <a:rPr lang="en-US" sz="1100" b="0" baseline="0">
              <a:ln>
                <a:noFill/>
              </a:ln>
              <a:solidFill>
                <a:sysClr val="windowText" lastClr="000000"/>
              </a:solidFill>
              <a:effectLst/>
              <a:latin typeface="+mn-lt"/>
              <a:ea typeface="+mn-ea"/>
              <a:cs typeface="+mn-cs"/>
            </a:rPr>
            <a:t>i</a:t>
          </a:r>
          <a:r>
            <a:rPr lang="en-US" sz="1100" b="0" baseline="0">
              <a:solidFill>
                <a:sysClr val="windowText" lastClr="000000"/>
              </a:solidFill>
              <a:effectLst/>
              <a:latin typeface="+mn-lt"/>
              <a:ea typeface="+mn-ea"/>
              <a:cs typeface="+mn-cs"/>
            </a:rPr>
            <a:t>ncludes all students who are determined to be eligible for special education services</a:t>
          </a:r>
          <a:r>
            <a:rPr lang="en-US" sz="1100" b="1" baseline="0">
              <a:solidFill>
                <a:sysClr val="windowText" lastClr="000000"/>
              </a:solidFill>
              <a:effectLst/>
              <a:latin typeface="+mn-lt"/>
              <a:ea typeface="+mn-ea"/>
              <a:cs typeface="+mn-cs"/>
            </a:rPr>
            <a:t>, regardless of  whether they actually receive(d) services</a:t>
          </a:r>
          <a:r>
            <a:rPr lang="en-US" sz="1100" b="0" baseline="0">
              <a:solidFill>
                <a:sysClr val="windowText" lastClr="000000"/>
              </a:solidFill>
              <a:effectLst/>
              <a:latin typeface="+mn-lt"/>
              <a:ea typeface="+mn-ea"/>
              <a:cs typeface="+mn-cs"/>
            </a:rPr>
            <a:t>. </a:t>
          </a:r>
          <a:r>
            <a:rPr lang="en-US" sz="1100" b="0" baseline="0">
              <a:ln>
                <a:noFill/>
              </a:ln>
              <a:solidFill>
                <a:sysClr val="windowText" lastClr="000000"/>
              </a:solidFill>
            </a:rPr>
            <a:t>Keep in mind a student remains eligible for 3 years following identification. </a:t>
          </a:r>
          <a:endParaRPr lang="en-US" sz="1100" baseline="0">
            <a:ln>
              <a:noFill/>
            </a:ln>
            <a:solidFill>
              <a:sysClr val="windowText" lastClr="000000"/>
            </a:solidFill>
          </a:endParaRPr>
        </a:p>
      </xdr:txBody>
    </xdr:sp>
    <xdr:clientData/>
  </xdr:twoCellAnchor>
  <xdr:twoCellAnchor>
    <xdr:from>
      <xdr:col>3</xdr:col>
      <xdr:colOff>190500</xdr:colOff>
      <xdr:row>6</xdr:row>
      <xdr:rowOff>171450</xdr:rowOff>
    </xdr:from>
    <xdr:to>
      <xdr:col>11</xdr:col>
      <xdr:colOff>600075</xdr:colOff>
      <xdr:row>6</xdr:row>
      <xdr:rowOff>342900</xdr:rowOff>
    </xdr:to>
    <xdr:sp macro="" textlink="">
      <xdr:nvSpPr>
        <xdr:cNvPr id="6" name="Rectangle 5">
          <a:hlinkClick xmlns:r="http://schemas.openxmlformats.org/officeDocument/2006/relationships" r:id="rId2"/>
          <a:extLst>
            <a:ext uri="{FF2B5EF4-FFF2-40B4-BE49-F238E27FC236}">
              <a16:creationId xmlns:a16="http://schemas.microsoft.com/office/drawing/2014/main" id="{00000000-0008-0000-0D00-000006000000}"/>
            </a:ext>
            <a:ext uri="{C183D7F6-B498-43B3-948B-1728B52AA6E4}">
              <adec:decorative xmlns:adec="http://schemas.microsoft.com/office/drawing/2017/decorative" val="1"/>
            </a:ext>
          </a:extLst>
        </xdr:cNvPr>
        <xdr:cNvSpPr/>
      </xdr:nvSpPr>
      <xdr:spPr>
        <a:xfrm>
          <a:off x="1781175" y="2952750"/>
          <a:ext cx="7477125" cy="171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323849</xdr:colOff>
      <xdr:row>18</xdr:row>
      <xdr:rowOff>142875</xdr:rowOff>
    </xdr:from>
    <xdr:to>
      <xdr:col>16</xdr:col>
      <xdr:colOff>304800</xdr:colOff>
      <xdr:row>23</xdr:row>
      <xdr:rowOff>514350</xdr:rowOff>
    </xdr:to>
    <xdr:sp macro="" textlink="">
      <xdr:nvSpPr>
        <xdr:cNvPr id="7" name="Rectangular Callout 6">
          <a:extLst>
            <a:ext uri="{FF2B5EF4-FFF2-40B4-BE49-F238E27FC236}">
              <a16:creationId xmlns:a16="http://schemas.microsoft.com/office/drawing/2014/main" id="{00000000-0008-0000-0D00-000007000000}"/>
            </a:ext>
            <a:ext uri="{C183D7F6-B498-43B3-948B-1728B52AA6E4}">
              <adec:decorative xmlns:adec="http://schemas.microsoft.com/office/drawing/2017/decorative" val="1"/>
            </a:ext>
          </a:extLst>
        </xdr:cNvPr>
        <xdr:cNvSpPr/>
      </xdr:nvSpPr>
      <xdr:spPr>
        <a:xfrm>
          <a:off x="10020299" y="8934450"/>
          <a:ext cx="3390901" cy="2247900"/>
        </a:xfrm>
        <a:prstGeom prst="wedgeRectCallout">
          <a:avLst>
            <a:gd name="adj1" fmla="val -57092"/>
            <a:gd name="adj2" fmla="val -37341"/>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Which students are counted?</a:t>
          </a:r>
        </a:p>
        <a:p>
          <a:pPr algn="l"/>
          <a:endParaRPr lang="en-US" sz="300" b="1" baseline="0">
            <a:ln>
              <a:noFill/>
            </a:ln>
            <a:solidFill>
              <a:sysClr val="windowText" lastClr="000000"/>
            </a:solidFill>
          </a:endParaRPr>
        </a:p>
        <a:p>
          <a:pPr algn="l"/>
          <a:r>
            <a:rPr lang="en-US" sz="1100" b="1" baseline="0">
              <a:ln>
                <a:noFill/>
              </a:ln>
              <a:solidFill>
                <a:sysClr val="windowText" lastClr="000000"/>
              </a:solidFill>
              <a:latin typeface="Calibri" panose="020F0502020204030204" pitchFamily="34" charset="0"/>
              <a:cs typeface="Calibri" panose="020F0502020204030204" pitchFamily="34" charset="0"/>
            </a:rPr>
            <a:t>•  </a:t>
          </a:r>
          <a:r>
            <a:rPr lang="en-US" sz="1100" b="0" baseline="0">
              <a:ln>
                <a:noFill/>
              </a:ln>
              <a:solidFill>
                <a:sysClr val="windowText" lastClr="000000"/>
              </a:solidFill>
            </a:rPr>
            <a:t>Your </a:t>
          </a:r>
          <a:r>
            <a:rPr lang="en-US" sz="1100" b="1" baseline="0">
              <a:ln>
                <a:noFill/>
              </a:ln>
              <a:solidFill>
                <a:sysClr val="windowText" lastClr="000000"/>
              </a:solidFill>
            </a:rPr>
            <a:t>child count includes only eligible students attending private school </a:t>
          </a:r>
          <a:r>
            <a:rPr lang="en-US" sz="1100" b="1" i="1" baseline="0">
              <a:ln>
                <a:noFill/>
              </a:ln>
              <a:solidFill>
                <a:sysClr val="windowText" lastClr="000000"/>
              </a:solidFill>
            </a:rPr>
            <a:t>in your district</a:t>
          </a:r>
          <a:r>
            <a:rPr lang="en-US" sz="1100" b="0" baseline="0">
              <a:ln>
                <a:noFill/>
              </a:ln>
              <a:solidFill>
                <a:sysClr val="windowText" lastClr="000000"/>
              </a:solidFill>
            </a:rPr>
            <a:t>.  Do not count students receiving services based on an IEP from your district </a:t>
          </a:r>
          <a:r>
            <a:rPr lang="en-US" sz="1100" b="0" i="1" baseline="0">
              <a:ln>
                <a:noFill/>
              </a:ln>
              <a:solidFill>
                <a:sysClr val="windowText" lastClr="000000"/>
              </a:solidFill>
            </a:rPr>
            <a:t>but attending private school in another district.</a:t>
          </a:r>
        </a:p>
        <a:p>
          <a:pPr algn="l"/>
          <a:endParaRPr lang="en-US" sz="800" b="0" i="1" baseline="0">
            <a:ln>
              <a:noFill/>
            </a:ln>
            <a:solidFill>
              <a:sysClr val="windowText" lastClr="000000"/>
            </a:solidFill>
          </a:endParaRPr>
        </a:p>
        <a:p>
          <a:pPr algn="l"/>
          <a:r>
            <a:rPr lang="en-US" sz="1100" b="1" baseline="0">
              <a:solidFill>
                <a:sysClr val="windowText" lastClr="000000"/>
              </a:solidFill>
              <a:effectLst/>
              <a:latin typeface="+mn-lt"/>
              <a:ea typeface="+mn-ea"/>
              <a:cs typeface="+mn-cs"/>
            </a:rPr>
            <a:t>•  All eligible private school students are counted, </a:t>
          </a:r>
          <a:r>
            <a:rPr lang="en-US" sz="1100" b="1" i="1" baseline="0">
              <a:solidFill>
                <a:sysClr val="windowText" lastClr="000000"/>
              </a:solidFill>
              <a:effectLst/>
              <a:latin typeface="+mn-lt"/>
              <a:ea typeface="+mn-ea"/>
              <a:cs typeface="+mn-cs"/>
            </a:rPr>
            <a:t>even if parents decline services</a:t>
          </a:r>
          <a:r>
            <a:rPr lang="en-US" sz="1100" b="1" baseline="0">
              <a:solidFill>
                <a:sysClr val="windowText" lastClr="000000"/>
              </a:solidFill>
              <a:effectLst/>
              <a:latin typeface="+mn-lt"/>
              <a:ea typeface="+mn-ea"/>
              <a:cs typeface="+mn-cs"/>
            </a:rPr>
            <a:t>.  </a:t>
          </a:r>
          <a:r>
            <a:rPr lang="en-US" sz="1100" b="0" baseline="0">
              <a:solidFill>
                <a:sysClr val="windowText" lastClr="000000"/>
              </a:solidFill>
              <a:effectLst/>
              <a:latin typeface="+mn-lt"/>
              <a:ea typeface="+mn-ea"/>
              <a:cs typeface="+mn-cs"/>
            </a:rPr>
            <a:t>Those students whose parents do not consent to initial evaluation or reevaluation are not "eligible" and therefore are not counted. § 300.300(d)(4); USED guidance at Question H-12.</a:t>
          </a:r>
          <a:endParaRPr lang="en-US" sz="1100" b="0" i="1" baseline="0">
            <a:ln>
              <a:noFill/>
            </a:ln>
            <a:solidFill>
              <a:sysClr val="windowText" lastClr="000000"/>
            </a:solidFill>
          </a:endParaRPr>
        </a:p>
      </xdr:txBody>
    </xdr:sp>
    <xdr:clientData/>
  </xdr:twoCellAnchor>
  <xdr:twoCellAnchor>
    <xdr:from>
      <xdr:col>11</xdr:col>
      <xdr:colOff>466725</xdr:colOff>
      <xdr:row>24</xdr:row>
      <xdr:rowOff>200024</xdr:rowOff>
    </xdr:from>
    <xdr:to>
      <xdr:col>15</xdr:col>
      <xdr:colOff>981075</xdr:colOff>
      <xdr:row>27</xdr:row>
      <xdr:rowOff>390525</xdr:rowOff>
    </xdr:to>
    <xdr:sp macro="" textlink="">
      <xdr:nvSpPr>
        <xdr:cNvPr id="8" name="Rectangular Callout 7">
          <a:extLst>
            <a:ext uri="{FF2B5EF4-FFF2-40B4-BE49-F238E27FC236}">
              <a16:creationId xmlns:a16="http://schemas.microsoft.com/office/drawing/2014/main" id="{00000000-0008-0000-0D00-000008000000}"/>
            </a:ext>
            <a:ext uri="{C183D7F6-B498-43B3-948B-1728B52AA6E4}">
              <adec:decorative xmlns:adec="http://schemas.microsoft.com/office/drawing/2017/decorative" val="1"/>
            </a:ext>
          </a:extLst>
        </xdr:cNvPr>
        <xdr:cNvSpPr/>
      </xdr:nvSpPr>
      <xdr:spPr>
        <a:xfrm>
          <a:off x="9124950" y="11515724"/>
          <a:ext cx="3781425" cy="1209676"/>
        </a:xfrm>
        <a:prstGeom prst="wedgeRectCallout">
          <a:avLst>
            <a:gd name="adj1" fmla="val -60950"/>
            <a:gd name="adj2" fmla="val -48287"/>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In order to be considered an </a:t>
          </a:r>
          <a:r>
            <a:rPr lang="en-US" sz="1100" b="1" baseline="0">
              <a:ln>
                <a:noFill/>
              </a:ln>
              <a:solidFill>
                <a:sysClr val="windowText" lastClr="000000"/>
              </a:solidFill>
            </a:rPr>
            <a:t>elementary school </a:t>
          </a:r>
          <a:r>
            <a:rPr lang="en-US" sz="1100" b="0" baseline="0">
              <a:ln>
                <a:noFill/>
              </a:ln>
              <a:solidFill>
                <a:sysClr val="windowText" lastClr="000000"/>
              </a:solidFill>
            </a:rPr>
            <a:t>for child count, a private school must provide instruction to grades one through five, six, seven or eight.  If a school meets the definition of elementary school, it must then count eligible students ages 3-5.  However, </a:t>
          </a:r>
          <a:r>
            <a:rPr lang="en-US" sz="1100" b="1" baseline="0">
              <a:ln>
                <a:noFill/>
              </a:ln>
              <a:solidFill>
                <a:sysClr val="windowText" lastClr="000000"/>
              </a:solidFill>
            </a:rPr>
            <a:t>stand alone private preschools or childcare centers are not included</a:t>
          </a:r>
          <a:r>
            <a:rPr lang="en-US" sz="1100" b="0" baseline="0">
              <a:ln>
                <a:noFill/>
              </a:ln>
              <a:solidFill>
                <a:sysClr val="windowText" lastClr="000000"/>
              </a:solidFill>
            </a:rPr>
            <a:t>. </a:t>
          </a:r>
          <a:endParaRPr lang="en-US" sz="1100" i="1" baseline="0">
            <a:ln>
              <a:noFill/>
            </a:ln>
            <a:solidFill>
              <a:sysClr val="windowText" lastClr="000000"/>
            </a:solidFill>
          </a:endParaRPr>
        </a:p>
      </xdr:txBody>
    </xdr:sp>
    <xdr:clientData/>
  </xdr:twoCellAnchor>
  <xdr:twoCellAnchor>
    <xdr:from>
      <xdr:col>6</xdr:col>
      <xdr:colOff>209551</xdr:colOff>
      <xdr:row>35</xdr:row>
      <xdr:rowOff>19050</xdr:rowOff>
    </xdr:from>
    <xdr:to>
      <xdr:col>9</xdr:col>
      <xdr:colOff>476251</xdr:colOff>
      <xdr:row>35</xdr:row>
      <xdr:rowOff>523875</xdr:rowOff>
    </xdr:to>
    <xdr:sp macro="" textlink="">
      <xdr:nvSpPr>
        <xdr:cNvPr id="9" name="Rectangular Callout 8">
          <a:extLst>
            <a:ext uri="{FF2B5EF4-FFF2-40B4-BE49-F238E27FC236}">
              <a16:creationId xmlns:a16="http://schemas.microsoft.com/office/drawing/2014/main" id="{00000000-0008-0000-0D00-000009000000}"/>
            </a:ext>
            <a:ext uri="{C183D7F6-B498-43B3-948B-1728B52AA6E4}">
              <adec:decorative xmlns:adec="http://schemas.microsoft.com/office/drawing/2017/decorative" val="1"/>
            </a:ext>
          </a:extLst>
        </xdr:cNvPr>
        <xdr:cNvSpPr/>
      </xdr:nvSpPr>
      <xdr:spPr>
        <a:xfrm>
          <a:off x="4953001" y="15487650"/>
          <a:ext cx="2095500" cy="504825"/>
        </a:xfrm>
        <a:prstGeom prst="wedgeRectCallout">
          <a:avLst>
            <a:gd name="adj1" fmla="val 73785"/>
            <a:gd name="adj2" fmla="val 71417"/>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All yellow cells must contain a number.  If none, enter "0".</a:t>
          </a:r>
          <a:endParaRPr lang="en-US" sz="1100" i="1" baseline="0">
            <a:ln>
              <a:noFill/>
            </a:ln>
            <a:solidFill>
              <a:sysClr val="windowText" lastClr="000000"/>
            </a:solidFill>
          </a:endParaRPr>
        </a:p>
      </xdr:txBody>
    </xdr:sp>
    <xdr:clientData/>
  </xdr:twoCellAnchor>
  <xdr:twoCellAnchor>
    <xdr:from>
      <xdr:col>12</xdr:col>
      <xdr:colOff>95251</xdr:colOff>
      <xdr:row>45</xdr:row>
      <xdr:rowOff>247651</xdr:rowOff>
    </xdr:from>
    <xdr:to>
      <xdr:col>15</xdr:col>
      <xdr:colOff>342901</xdr:colOff>
      <xdr:row>47</xdr:row>
      <xdr:rowOff>38100</xdr:rowOff>
    </xdr:to>
    <xdr:sp macro="" textlink="">
      <xdr:nvSpPr>
        <xdr:cNvPr id="10" name="Rectangular Callout 9">
          <a:extLst>
            <a:ext uri="{FF2B5EF4-FFF2-40B4-BE49-F238E27FC236}">
              <a16:creationId xmlns:a16="http://schemas.microsoft.com/office/drawing/2014/main" id="{00000000-0008-0000-0D00-00000A000000}"/>
            </a:ext>
            <a:ext uri="{C183D7F6-B498-43B3-948B-1728B52AA6E4}">
              <adec:decorative xmlns:adec="http://schemas.microsoft.com/office/drawing/2017/decorative" val="1"/>
            </a:ext>
          </a:extLst>
        </xdr:cNvPr>
        <xdr:cNvSpPr/>
      </xdr:nvSpPr>
      <xdr:spPr>
        <a:xfrm>
          <a:off x="9791701" y="21107401"/>
          <a:ext cx="2476500" cy="752474"/>
        </a:xfrm>
        <a:prstGeom prst="wedgeRectCallout">
          <a:avLst>
            <a:gd name="adj1" fmla="val -91302"/>
            <a:gd name="adj2" fmla="val 81113"/>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The district must reserve </a:t>
          </a:r>
          <a:r>
            <a:rPr lang="en-US" sz="1100" b="0" i="1" baseline="0">
              <a:ln>
                <a:noFill/>
              </a:ln>
              <a:solidFill>
                <a:sysClr val="windowText" lastClr="000000"/>
              </a:solidFill>
            </a:rPr>
            <a:t>at least </a:t>
          </a:r>
          <a:r>
            <a:rPr lang="en-US" sz="1100" b="0" baseline="0">
              <a:ln>
                <a:noFill/>
              </a:ln>
              <a:solidFill>
                <a:sysClr val="windowText" lastClr="000000"/>
              </a:solidFill>
            </a:rPr>
            <a:t>this amount of federal funding for services for eligible private school students.</a:t>
          </a:r>
          <a:endParaRPr lang="en-US" sz="1100" i="1" baseline="0">
            <a:ln>
              <a:noFill/>
            </a:ln>
            <a:solidFill>
              <a:sysClr val="windowText" lastClr="000000"/>
            </a:solidFill>
          </a:endParaRPr>
        </a:p>
      </xdr:txBody>
    </xdr:sp>
    <xdr:clientData/>
  </xdr:twoCellAnchor>
  <xdr:twoCellAnchor>
    <xdr:from>
      <xdr:col>13</xdr:col>
      <xdr:colOff>133349</xdr:colOff>
      <xdr:row>13</xdr:row>
      <xdr:rowOff>142874</xdr:rowOff>
    </xdr:from>
    <xdr:to>
      <xdr:col>17</xdr:col>
      <xdr:colOff>123824</xdr:colOff>
      <xdr:row>15</xdr:row>
      <xdr:rowOff>0</xdr:rowOff>
    </xdr:to>
    <xdr:sp macro="" textlink="">
      <xdr:nvSpPr>
        <xdr:cNvPr id="11" name="Rectangular Callout 10">
          <a:extLst>
            <a:ext uri="{FF2B5EF4-FFF2-40B4-BE49-F238E27FC236}">
              <a16:creationId xmlns:a16="http://schemas.microsoft.com/office/drawing/2014/main" id="{00000000-0008-0000-0D00-00000B000000}"/>
            </a:ext>
            <a:ext uri="{C183D7F6-B498-43B3-948B-1728B52AA6E4}">
              <adec:decorative xmlns:adec="http://schemas.microsoft.com/office/drawing/2017/decorative" val="1"/>
            </a:ext>
          </a:extLst>
        </xdr:cNvPr>
        <xdr:cNvSpPr/>
      </xdr:nvSpPr>
      <xdr:spPr>
        <a:xfrm>
          <a:off x="10610849" y="5629274"/>
          <a:ext cx="3057525" cy="609601"/>
        </a:xfrm>
        <a:prstGeom prst="wedgeRectCallout">
          <a:avLst>
            <a:gd name="adj1" fmla="val -44028"/>
            <a:gd name="adj2" fmla="val -79976"/>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a:t>
          </a:r>
          <a:r>
            <a:rPr lang="en-US" sz="1100" b="0" baseline="0">
              <a:ln>
                <a:noFill/>
              </a:ln>
              <a:solidFill>
                <a:sysClr val="windowText" lastClr="000000"/>
              </a:solidFill>
            </a:rPr>
            <a:t>:  Districts </a:t>
          </a:r>
          <a:r>
            <a:rPr lang="en-US" sz="1100" b="1" baseline="0">
              <a:ln>
                <a:noFill/>
              </a:ln>
              <a:solidFill>
                <a:sysClr val="windowText" lastClr="000000"/>
              </a:solidFill>
            </a:rPr>
            <a:t>without  </a:t>
          </a:r>
          <a:r>
            <a:rPr lang="en-US" sz="1100" b="0" baseline="0">
              <a:ln>
                <a:noFill/>
              </a:ln>
              <a:solidFill>
                <a:sysClr val="windowText" lastClr="000000"/>
              </a:solidFill>
            </a:rPr>
            <a:t>private schools in their geographic boundaries (answering "no" to this question) may skip to </a:t>
          </a:r>
          <a:r>
            <a:rPr lang="en-US" sz="1100" b="1" baseline="0">
              <a:ln>
                <a:noFill/>
              </a:ln>
              <a:solidFill>
                <a:sysClr val="windowText" lastClr="000000"/>
              </a:solidFill>
            </a:rPr>
            <a:t>Step 9.3.</a:t>
          </a:r>
        </a:p>
      </xdr:txBody>
    </xdr:sp>
    <xdr:clientData/>
  </xdr:twoCellAnchor>
  <xdr:twoCellAnchor>
    <xdr:from>
      <xdr:col>12</xdr:col>
      <xdr:colOff>428624</xdr:colOff>
      <xdr:row>58</xdr:row>
      <xdr:rowOff>133350</xdr:rowOff>
    </xdr:from>
    <xdr:to>
      <xdr:col>18</xdr:col>
      <xdr:colOff>266700</xdr:colOff>
      <xdr:row>60</xdr:row>
      <xdr:rowOff>542925</xdr:rowOff>
    </xdr:to>
    <xdr:sp macro="" textlink="">
      <xdr:nvSpPr>
        <xdr:cNvPr id="12" name="Rectangular Callout 11">
          <a:extLst>
            <a:ext uri="{FF2B5EF4-FFF2-40B4-BE49-F238E27FC236}">
              <a16:creationId xmlns:a16="http://schemas.microsoft.com/office/drawing/2014/main" id="{00000000-0008-0000-0D00-00000C000000}"/>
            </a:ext>
            <a:ext uri="{C183D7F6-B498-43B3-948B-1728B52AA6E4}">
              <adec:decorative xmlns:adec="http://schemas.microsoft.com/office/drawing/2017/decorative" val="1"/>
            </a:ext>
          </a:extLst>
        </xdr:cNvPr>
        <xdr:cNvSpPr/>
      </xdr:nvSpPr>
      <xdr:spPr>
        <a:xfrm>
          <a:off x="10125074" y="27108150"/>
          <a:ext cx="4295776" cy="1866900"/>
        </a:xfrm>
        <a:prstGeom prst="wedgeRectCallout">
          <a:avLst>
            <a:gd name="adj1" fmla="val -57131"/>
            <a:gd name="adj2" fmla="val -30167"/>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sz="1100" b="1" baseline="0">
              <a:ln>
                <a:noFill/>
              </a:ln>
              <a:solidFill>
                <a:sysClr val="windowText" lastClr="000000"/>
              </a:solidFill>
            </a:rPr>
            <a:t>TIP:   </a:t>
          </a:r>
          <a:r>
            <a:rPr lang="en-US" sz="1100" b="1">
              <a:solidFill>
                <a:sysClr val="windowText" lastClr="000000"/>
              </a:solidFill>
              <a:effectLst/>
              <a:latin typeface="+mn-lt"/>
              <a:ea typeface="+mn-ea"/>
              <a:cs typeface="+mn-cs"/>
            </a:rPr>
            <a:t>Child find activities and evaluation activities </a:t>
          </a:r>
          <a:r>
            <a:rPr lang="en-US" sz="1100" b="0">
              <a:solidFill>
                <a:sysClr val="windowText" lastClr="000000"/>
              </a:solidFill>
              <a:effectLst/>
              <a:latin typeface="+mn-lt"/>
              <a:ea typeface="+mn-ea"/>
              <a:cs typeface="+mn-cs"/>
            </a:rPr>
            <a:t>for private</a:t>
          </a:r>
          <a:r>
            <a:rPr lang="en-US" sz="1100" b="0" baseline="0">
              <a:solidFill>
                <a:sysClr val="windowText" lastClr="000000"/>
              </a:solidFill>
              <a:effectLst/>
              <a:latin typeface="+mn-lt"/>
              <a:ea typeface="+mn-ea"/>
              <a:cs typeface="+mn-cs"/>
            </a:rPr>
            <a:t> school/home-schooled students </a:t>
          </a:r>
          <a:r>
            <a:rPr lang="en-US" sz="1100" b="1" baseline="0">
              <a:solidFill>
                <a:sysClr val="windowText" lastClr="000000"/>
              </a:solidFill>
              <a:effectLst/>
              <a:latin typeface="+mn-lt"/>
              <a:ea typeface="+mn-ea"/>
              <a:cs typeface="+mn-cs"/>
            </a:rPr>
            <a:t>may not be paid from proportionate share</a:t>
          </a:r>
          <a:r>
            <a:rPr lang="en-US" sz="1100" b="0">
              <a:solidFill>
                <a:sysClr val="windowText" lastClr="000000"/>
              </a:solidFill>
              <a:effectLst/>
              <a:latin typeface="+mn-lt"/>
              <a:ea typeface="+mn-ea"/>
              <a:cs typeface="+mn-cs"/>
            </a:rPr>
            <a:t>. </a:t>
          </a:r>
          <a:r>
            <a:rPr lang="en-US" sz="1100" b="0" baseline="0">
              <a:solidFill>
                <a:sysClr val="windowText" lastClr="000000"/>
              </a:solidFill>
              <a:effectLst/>
              <a:latin typeface="+mn-lt"/>
              <a:ea typeface="+mn-ea"/>
              <a:cs typeface="+mn-cs"/>
            </a:rPr>
            <a:t>34 CFR § </a:t>
          </a:r>
          <a:r>
            <a:rPr lang="en-US" sz="1100" b="0">
              <a:solidFill>
                <a:sysClr val="windowText" lastClr="000000"/>
              </a:solidFill>
              <a:effectLst/>
              <a:latin typeface="+mn-lt"/>
              <a:ea typeface="+mn-ea"/>
              <a:cs typeface="+mn-cs"/>
            </a:rPr>
            <a:t>300.131(d). </a:t>
          </a:r>
          <a:r>
            <a:rPr lang="en-US" sz="1100" b="0" baseline="0">
              <a:ln>
                <a:noFill/>
              </a:ln>
              <a:solidFill>
                <a:sysClr val="windowText" lastClr="000000"/>
              </a:solidFill>
            </a:rPr>
            <a:t>For more </a:t>
          </a:r>
          <a:r>
            <a:rPr lang="en-US" sz="1100" b="1" baseline="0">
              <a:ln>
                <a:noFill/>
              </a:ln>
              <a:solidFill>
                <a:sysClr val="windowText" lastClr="000000"/>
              </a:solidFill>
            </a:rPr>
            <a:t>information on allowable expenditures </a:t>
          </a:r>
          <a:r>
            <a:rPr lang="en-US" sz="1100" b="0" baseline="0">
              <a:ln>
                <a:noFill/>
              </a:ln>
              <a:solidFill>
                <a:sysClr val="windowText" lastClr="000000"/>
              </a:solidFill>
            </a:rPr>
            <a:t>refer to </a:t>
          </a:r>
          <a:r>
            <a:rPr lang="en-US" sz="1100" b="0" baseline="0">
              <a:ln>
                <a:noFill/>
              </a:ln>
              <a:solidFill>
                <a:srgbClr val="0066FF"/>
              </a:solidFill>
            </a:rPr>
            <a:t>IDEA Proportionate Share Quick Reference Guide </a:t>
          </a:r>
          <a:r>
            <a:rPr lang="en-US" sz="1100" b="0" baseline="0">
              <a:ln>
                <a:noFill/>
              </a:ln>
              <a:solidFill>
                <a:sysClr val="windowText" lastClr="000000"/>
              </a:solidFill>
            </a:rPr>
            <a:t>(and links), as well as IDEA regulations: Equitable services determined (</a:t>
          </a:r>
          <a:r>
            <a:rPr lang="en-US" sz="1100" b="0" baseline="0">
              <a:ln>
                <a:noFill/>
              </a:ln>
              <a:solidFill>
                <a:srgbClr val="0066FF"/>
              </a:solidFill>
            </a:rPr>
            <a:t>34 CFR § 300.137 </a:t>
          </a:r>
          <a:r>
            <a:rPr lang="en-US" sz="1100" b="0" baseline="0">
              <a:ln>
                <a:noFill/>
              </a:ln>
              <a:solidFill>
                <a:sysClr val="windowText" lastClr="000000"/>
              </a:solidFill>
            </a:rPr>
            <a:t>); Equitable services provided (</a:t>
          </a:r>
          <a:r>
            <a:rPr lang="en-US" sz="1100" b="0" baseline="0">
              <a:ln>
                <a:noFill/>
              </a:ln>
              <a:solidFill>
                <a:srgbClr val="0066FF"/>
              </a:solidFill>
            </a:rPr>
            <a:t>34 CFR § 300.138</a:t>
          </a:r>
          <a:r>
            <a:rPr lang="en-US" sz="1100" b="0" baseline="0">
              <a:ln>
                <a:noFill/>
              </a:ln>
              <a:solidFill>
                <a:sysClr val="windowText" lastClr="000000"/>
              </a:solidFill>
            </a:rPr>
            <a:t>); Location of services and transportation (</a:t>
          </a:r>
          <a:r>
            <a:rPr lang="en-US" sz="1100" b="0" baseline="0">
              <a:ln>
                <a:noFill/>
              </a:ln>
              <a:solidFill>
                <a:srgbClr val="0066FF"/>
              </a:solidFill>
            </a:rPr>
            <a:t>34 CFR § 300.139</a:t>
          </a:r>
          <a:r>
            <a:rPr lang="en-US" sz="1100" b="0" baseline="0">
              <a:ln>
                <a:noFill/>
              </a:ln>
              <a:solidFill>
                <a:sysClr val="windowText" lastClr="000000"/>
              </a:solidFill>
            </a:rPr>
            <a:t>); Use of personnel (</a:t>
          </a:r>
          <a:r>
            <a:rPr lang="en-US" sz="1100" b="0" baseline="0">
              <a:ln>
                <a:noFill/>
              </a:ln>
              <a:solidFill>
                <a:srgbClr val="0066FF"/>
              </a:solidFill>
            </a:rPr>
            <a:t>34 CFR § 300.142</a:t>
          </a:r>
          <a:r>
            <a:rPr lang="en-US" sz="1100" b="0" baseline="0">
              <a:ln>
                <a:noFill/>
              </a:ln>
              <a:solidFill>
                <a:sysClr val="windowText" lastClr="000000"/>
              </a:solidFill>
            </a:rPr>
            <a:t>); Separate classes prohibited</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0" baseline="0">
              <a:ln>
                <a:noFill/>
              </a:ln>
              <a:solidFill>
                <a:sysClr val="windowText" lastClr="000000"/>
              </a:solidFill>
            </a:rPr>
            <a:t> (</a:t>
          </a:r>
          <a:r>
            <a:rPr lang="en-US" sz="1100" b="0" baseline="0">
              <a:ln>
                <a:noFill/>
              </a:ln>
              <a:solidFill>
                <a:srgbClr val="0066FF"/>
              </a:solidFill>
            </a:rPr>
            <a:t>34 CFR § 300.143</a:t>
          </a:r>
          <a:r>
            <a:rPr lang="en-US" sz="1100" b="0" baseline="0">
              <a:ln>
                <a:noFill/>
              </a:ln>
              <a:solidFill>
                <a:sysClr val="windowText" lastClr="000000"/>
              </a:solidFill>
            </a:rPr>
            <a:t>); and Property, equipment, and supplies</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0" baseline="0">
              <a:ln>
                <a:noFill/>
              </a:ln>
              <a:solidFill>
                <a:sysClr val="windowText" lastClr="000000"/>
              </a:solidFill>
            </a:rPr>
            <a:t> (</a:t>
          </a:r>
          <a:r>
            <a:rPr lang="en-US" sz="1100" b="0" baseline="0">
              <a:ln>
                <a:noFill/>
              </a:ln>
              <a:solidFill>
                <a:srgbClr val="0066FF"/>
              </a:solidFill>
            </a:rPr>
            <a:t>34 CFR § 300.144</a:t>
          </a:r>
          <a:r>
            <a:rPr lang="en-US" sz="1100" b="0" baseline="0">
              <a:ln>
                <a:noFill/>
              </a:ln>
              <a:solidFill>
                <a:sysClr val="windowText" lastClr="000000"/>
              </a:solidFill>
            </a:rPr>
            <a:t>). </a:t>
          </a:r>
          <a:endParaRPr lang="en-US" sz="1100" b="0" i="1" baseline="0">
            <a:ln>
              <a:noFill/>
            </a:ln>
            <a:solidFill>
              <a:sysClr val="windowText" lastClr="000000"/>
            </a:solidFill>
          </a:endParaRPr>
        </a:p>
      </xdr:txBody>
    </xdr:sp>
    <xdr:clientData/>
  </xdr:twoCellAnchor>
  <xdr:twoCellAnchor>
    <xdr:from>
      <xdr:col>12</xdr:col>
      <xdr:colOff>419100</xdr:colOff>
      <xdr:row>70</xdr:row>
      <xdr:rowOff>257175</xdr:rowOff>
    </xdr:from>
    <xdr:to>
      <xdr:col>17</xdr:col>
      <xdr:colOff>180975</xdr:colOff>
      <xdr:row>76</xdr:row>
      <xdr:rowOff>57150</xdr:rowOff>
    </xdr:to>
    <xdr:sp macro="" textlink="">
      <xdr:nvSpPr>
        <xdr:cNvPr id="13" name="Rectangular Callout 12">
          <a:extLst>
            <a:ext uri="{FF2B5EF4-FFF2-40B4-BE49-F238E27FC236}">
              <a16:creationId xmlns:a16="http://schemas.microsoft.com/office/drawing/2014/main" id="{00000000-0008-0000-0D00-00000D000000}"/>
            </a:ext>
            <a:ext uri="{C183D7F6-B498-43B3-948B-1728B52AA6E4}">
              <adec:decorative xmlns:adec="http://schemas.microsoft.com/office/drawing/2017/decorative" val="1"/>
            </a:ext>
          </a:extLst>
        </xdr:cNvPr>
        <xdr:cNvSpPr/>
      </xdr:nvSpPr>
      <xdr:spPr>
        <a:xfrm>
          <a:off x="10115550" y="34385250"/>
          <a:ext cx="3609975" cy="1885950"/>
        </a:xfrm>
        <a:prstGeom prst="wedgeRectCallout">
          <a:avLst>
            <a:gd name="adj1" fmla="val -59828"/>
            <a:gd name="adj2" fmla="val -16963"/>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mn-lt"/>
              <a:ea typeface="+mn-ea"/>
              <a:cs typeface="+mn-cs"/>
            </a:rPr>
            <a:t>TIP:   </a:t>
          </a:r>
          <a:r>
            <a:rPr kumimoji="0" lang="en-US" sz="1100" b="0" i="0" u="none" strike="noStrike" kern="0" cap="none" spc="0" normalizeH="0" baseline="0" noProof="0">
              <a:ln>
                <a:noFill/>
              </a:ln>
              <a:solidFill>
                <a:sysClr val="windowText" lastClr="000000"/>
              </a:solidFill>
              <a:effectLst/>
              <a:uLnTx/>
              <a:uFillTx/>
              <a:latin typeface="+mn-lt"/>
              <a:ea typeface="+mn-ea"/>
              <a:cs typeface="+mn-cs"/>
            </a:rPr>
            <a:t>For more </a:t>
          </a:r>
          <a:r>
            <a:rPr kumimoji="0" lang="en-US" sz="1100" b="1" i="0" u="none" strike="noStrike" kern="0" cap="none" spc="0" normalizeH="0" baseline="0" noProof="0">
              <a:ln>
                <a:noFill/>
              </a:ln>
              <a:solidFill>
                <a:sysClr val="windowText" lastClr="000000"/>
              </a:solidFill>
              <a:effectLst/>
              <a:uLnTx/>
              <a:uFillTx/>
              <a:latin typeface="+mn-lt"/>
              <a:ea typeface="+mn-ea"/>
              <a:cs typeface="+mn-cs"/>
            </a:rPr>
            <a:t>information on allowable expenditures </a:t>
          </a:r>
          <a:r>
            <a:rPr kumimoji="0" lang="en-US" sz="1100" b="0" i="0" u="none" strike="noStrike" kern="0" cap="none" spc="0" normalizeH="0" baseline="0" noProof="0">
              <a:ln>
                <a:noFill/>
              </a:ln>
              <a:solidFill>
                <a:sysClr val="windowText" lastClr="000000"/>
              </a:solidFill>
              <a:effectLst/>
              <a:uLnTx/>
              <a:uFillTx/>
              <a:latin typeface="+mn-lt"/>
              <a:ea typeface="+mn-ea"/>
              <a:cs typeface="+mn-cs"/>
            </a:rPr>
            <a:t>refer to </a:t>
          </a:r>
          <a:r>
            <a:rPr kumimoji="0" lang="en-US" sz="1100" b="0" i="0" u="none" strike="noStrike" kern="0" cap="none" spc="0" normalizeH="0" baseline="0" noProof="0">
              <a:ln>
                <a:noFill/>
              </a:ln>
              <a:solidFill>
                <a:srgbClr val="0066FF"/>
              </a:solidFill>
              <a:effectLst/>
              <a:uLnTx/>
              <a:uFillTx/>
              <a:latin typeface="+mn-lt"/>
              <a:ea typeface="+mn-ea"/>
              <a:cs typeface="+mn-cs"/>
            </a:rPr>
            <a:t>IDEA Proportionate Share Quick Reference Guide </a:t>
          </a:r>
          <a:r>
            <a:rPr kumimoji="0" lang="en-US" sz="1100" b="0" i="0" u="none" strike="noStrike" kern="0" cap="none" spc="0" normalizeH="0" baseline="0" noProof="0">
              <a:ln>
                <a:noFill/>
              </a:ln>
              <a:solidFill>
                <a:sysClr val="windowText" lastClr="000000"/>
              </a:solidFill>
              <a:effectLst/>
              <a:uLnTx/>
              <a:uFillTx/>
              <a:latin typeface="+mn-lt"/>
              <a:ea typeface="+mn-ea"/>
              <a:cs typeface="+mn-cs"/>
            </a:rPr>
            <a:t>(and links), DESE's </a:t>
          </a:r>
          <a:r>
            <a:rPr kumimoji="0" lang="en-US" sz="1100" b="0" i="0" u="none" strike="noStrike" kern="0" cap="none" spc="0" normalizeH="0" baseline="0" noProof="0">
              <a:ln>
                <a:noFill/>
              </a:ln>
              <a:solidFill>
                <a:srgbClr val="0066FF"/>
              </a:solidFill>
              <a:effectLst/>
              <a:uLnTx/>
              <a:uFillTx/>
              <a:latin typeface="+mn-lt"/>
              <a:ea typeface="+mn-ea"/>
              <a:cs typeface="+mn-cs"/>
            </a:rPr>
            <a:t>Administrative Advisory SPED 2018-1 </a:t>
          </a:r>
          <a:r>
            <a:rPr kumimoji="0" lang="en-US" sz="1100" b="0" i="0" u="none" strike="noStrike" kern="0" cap="none" spc="0" normalizeH="0" baseline="0" noProof="0">
              <a:ln>
                <a:noFill/>
              </a:ln>
              <a:solidFill>
                <a:sysClr val="windowText" lastClr="000000"/>
              </a:solidFill>
              <a:effectLst/>
              <a:uLnTx/>
              <a:uFillTx/>
              <a:latin typeface="+mn-lt"/>
              <a:ea typeface="+mn-ea"/>
              <a:cs typeface="+mn-cs"/>
            </a:rPr>
            <a:t>(Expenditure of Proportionate Share section), as well as IDEA regulations: Equitable services determined (</a:t>
          </a:r>
          <a:r>
            <a:rPr kumimoji="0" lang="en-US" sz="1100" b="0" i="0" u="none" strike="noStrike" kern="0" cap="none" spc="0" normalizeH="0" baseline="0" noProof="0">
              <a:ln>
                <a:noFill/>
              </a:ln>
              <a:solidFill>
                <a:srgbClr val="0066FF"/>
              </a:solidFill>
              <a:effectLst/>
              <a:uLnTx/>
              <a:uFillTx/>
              <a:latin typeface="+mn-lt"/>
              <a:ea typeface="+mn-ea"/>
              <a:cs typeface="+mn-cs"/>
            </a:rPr>
            <a:t>34 CFR § 300.137 </a:t>
          </a:r>
          <a:r>
            <a:rPr kumimoji="0" lang="en-US" sz="1100" b="0" i="0" u="none" strike="noStrike" kern="0" cap="none" spc="0" normalizeH="0" baseline="0" noProof="0">
              <a:ln>
                <a:noFill/>
              </a:ln>
              <a:solidFill>
                <a:sysClr val="windowText" lastClr="000000"/>
              </a:solidFill>
              <a:effectLst/>
              <a:uLnTx/>
              <a:uFillTx/>
              <a:latin typeface="+mn-lt"/>
              <a:ea typeface="+mn-ea"/>
              <a:cs typeface="+mn-cs"/>
            </a:rPr>
            <a:t>); Equitable services provided (</a:t>
          </a:r>
          <a:r>
            <a:rPr kumimoji="0" lang="en-US" sz="1100" b="0" i="0" u="none" strike="noStrike" kern="0" cap="none" spc="0" normalizeH="0" baseline="0" noProof="0">
              <a:ln>
                <a:noFill/>
              </a:ln>
              <a:solidFill>
                <a:srgbClr val="0066FF"/>
              </a:solidFill>
              <a:effectLst/>
              <a:uLnTx/>
              <a:uFillTx/>
              <a:latin typeface="+mn-lt"/>
              <a:ea typeface="+mn-ea"/>
              <a:cs typeface="+mn-cs"/>
            </a:rPr>
            <a:t>34 CFR § 300.138</a:t>
          </a:r>
          <a:r>
            <a:rPr kumimoji="0" lang="en-US" sz="1100" b="0" i="0" u="none" strike="noStrike" kern="0" cap="none" spc="0" normalizeH="0" baseline="0" noProof="0">
              <a:ln>
                <a:noFill/>
              </a:ln>
              <a:solidFill>
                <a:sysClr val="windowText" lastClr="000000"/>
              </a:solidFill>
              <a:effectLst/>
              <a:uLnTx/>
              <a:uFillTx/>
              <a:latin typeface="+mn-lt"/>
              <a:ea typeface="+mn-ea"/>
              <a:cs typeface="+mn-cs"/>
            </a:rPr>
            <a:t>); Location of services and transportation (</a:t>
          </a:r>
          <a:r>
            <a:rPr kumimoji="0" lang="en-US" sz="1100" b="0" i="0" u="none" strike="noStrike" kern="0" cap="none" spc="0" normalizeH="0" baseline="0" noProof="0">
              <a:ln>
                <a:noFill/>
              </a:ln>
              <a:solidFill>
                <a:srgbClr val="0066FF"/>
              </a:solidFill>
              <a:effectLst/>
              <a:uLnTx/>
              <a:uFillTx/>
              <a:latin typeface="+mn-lt"/>
              <a:ea typeface="+mn-ea"/>
              <a:cs typeface="+mn-cs"/>
            </a:rPr>
            <a:t>34 CFR § 300.139</a:t>
          </a:r>
          <a:r>
            <a:rPr kumimoji="0" lang="en-US" sz="1100" b="0" i="0" u="none" strike="noStrike" kern="0" cap="none" spc="0" normalizeH="0" baseline="0" noProof="0">
              <a:ln>
                <a:noFill/>
              </a:ln>
              <a:solidFill>
                <a:sysClr val="windowText" lastClr="000000"/>
              </a:solidFill>
              <a:effectLst/>
              <a:uLnTx/>
              <a:uFillTx/>
              <a:latin typeface="+mn-lt"/>
              <a:ea typeface="+mn-ea"/>
              <a:cs typeface="+mn-cs"/>
            </a:rPr>
            <a:t>); Use of personnel (</a:t>
          </a:r>
          <a:r>
            <a:rPr kumimoji="0" lang="en-US" sz="1100" b="0" i="0" u="none" strike="noStrike" kern="0" cap="none" spc="0" normalizeH="0" baseline="0" noProof="0">
              <a:ln>
                <a:noFill/>
              </a:ln>
              <a:solidFill>
                <a:srgbClr val="0066FF"/>
              </a:solidFill>
              <a:effectLst/>
              <a:uLnTx/>
              <a:uFillTx/>
              <a:latin typeface="+mn-lt"/>
              <a:ea typeface="+mn-ea"/>
              <a:cs typeface="+mn-cs"/>
            </a:rPr>
            <a:t>34 CFR § 300.142</a:t>
          </a:r>
          <a:r>
            <a:rPr kumimoji="0" lang="en-US" sz="1100" b="0" i="0" u="none" strike="noStrike" kern="0" cap="none" spc="0" normalizeH="0" baseline="0" noProof="0">
              <a:ln>
                <a:noFill/>
              </a:ln>
              <a:solidFill>
                <a:sysClr val="windowText" lastClr="000000"/>
              </a:solidFill>
              <a:effectLst/>
              <a:uLnTx/>
              <a:uFillTx/>
              <a:latin typeface="+mn-lt"/>
              <a:ea typeface="+mn-ea"/>
              <a:cs typeface="+mn-cs"/>
            </a:rPr>
            <a:t>); Separate classes prohibited (</a:t>
          </a:r>
          <a:r>
            <a:rPr kumimoji="0" lang="en-US" sz="1100" b="0" i="0" u="none" strike="noStrike" kern="0" cap="none" spc="0" normalizeH="0" baseline="0" noProof="0">
              <a:ln>
                <a:noFill/>
              </a:ln>
              <a:solidFill>
                <a:srgbClr val="0066FF"/>
              </a:solidFill>
              <a:effectLst/>
              <a:uLnTx/>
              <a:uFillTx/>
              <a:latin typeface="+mn-lt"/>
              <a:ea typeface="+mn-ea"/>
              <a:cs typeface="+mn-cs"/>
            </a:rPr>
            <a:t>34 CFR § 300.143</a:t>
          </a:r>
          <a:r>
            <a:rPr kumimoji="0" lang="en-US" sz="1100" b="0" i="0" u="none" strike="noStrike" kern="0" cap="none" spc="0" normalizeH="0" baseline="0" noProof="0">
              <a:ln>
                <a:noFill/>
              </a:ln>
              <a:solidFill>
                <a:sysClr val="windowText" lastClr="000000"/>
              </a:solidFill>
              <a:effectLst/>
              <a:uLnTx/>
              <a:uFillTx/>
              <a:latin typeface="+mn-lt"/>
              <a:ea typeface="+mn-ea"/>
              <a:cs typeface="+mn-cs"/>
            </a:rPr>
            <a:t>); and Property, equipment, and supplies (</a:t>
          </a:r>
          <a:r>
            <a:rPr kumimoji="0" lang="en-US" sz="1100" b="0" i="0" u="none" strike="noStrike" kern="0" cap="none" spc="0" normalizeH="0" baseline="0" noProof="0">
              <a:ln>
                <a:noFill/>
              </a:ln>
              <a:solidFill>
                <a:srgbClr val="0066FF"/>
              </a:solidFill>
              <a:effectLst/>
              <a:uLnTx/>
              <a:uFillTx/>
              <a:latin typeface="+mn-lt"/>
              <a:ea typeface="+mn-ea"/>
              <a:cs typeface="+mn-cs"/>
            </a:rPr>
            <a:t>34 CFR § 300.144</a:t>
          </a:r>
          <a:r>
            <a:rPr kumimoji="0" lang="en-US" sz="1100" b="0" i="0" u="none" strike="noStrike" kern="0" cap="none" spc="0" normalizeH="0" baseline="0" noProof="0">
              <a:ln>
                <a:noFill/>
              </a:ln>
              <a:solidFill>
                <a:sysClr val="windowText" lastClr="000000"/>
              </a:solidFill>
              <a:effectLst/>
              <a:uLnTx/>
              <a:uFillTx/>
              <a:latin typeface="+mn-lt"/>
              <a:ea typeface="+mn-ea"/>
              <a:cs typeface="+mn-cs"/>
            </a:rPr>
            <a:t>). </a:t>
          </a:r>
          <a:endParaRPr kumimoji="0" lang="en-US" sz="1100" b="0" i="1"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14</xdr:col>
      <xdr:colOff>438149</xdr:colOff>
      <xdr:row>31</xdr:row>
      <xdr:rowOff>19051</xdr:rowOff>
    </xdr:from>
    <xdr:to>
      <xdr:col>17</xdr:col>
      <xdr:colOff>390524</xdr:colOff>
      <xdr:row>36</xdr:row>
      <xdr:rowOff>28575</xdr:rowOff>
    </xdr:to>
    <xdr:sp macro="" textlink="">
      <xdr:nvSpPr>
        <xdr:cNvPr id="14" name="Rectangular Callout 13">
          <a:extLst>
            <a:ext uri="{FF2B5EF4-FFF2-40B4-BE49-F238E27FC236}">
              <a16:creationId xmlns:a16="http://schemas.microsoft.com/office/drawing/2014/main" id="{00000000-0008-0000-0D00-00000E000000}"/>
            </a:ext>
            <a:ext uri="{C183D7F6-B498-43B3-948B-1728B52AA6E4}">
              <adec:decorative xmlns:adec="http://schemas.microsoft.com/office/drawing/2017/decorative" val="1"/>
            </a:ext>
          </a:extLst>
        </xdr:cNvPr>
        <xdr:cNvSpPr/>
      </xdr:nvSpPr>
      <xdr:spPr>
        <a:xfrm>
          <a:off x="11182349" y="13163551"/>
          <a:ext cx="2752725" cy="1819274"/>
        </a:xfrm>
        <a:prstGeom prst="wedgeRectCallout">
          <a:avLst>
            <a:gd name="adj1" fmla="val -61117"/>
            <a:gd name="adj2" fmla="val 13278"/>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Unlike for child count in Step 10.2 which counts children at one point in time, the number of students for recordkeeping in Step 10.3 is aggregated at the end of the year and includes the entire school year.   For example, column A would be all private school students living in your district and attending a private school in your district who were evaluated, found eligible and/or served for the entire 2018-2019 school year.</a:t>
          </a:r>
          <a:endParaRPr lang="en-US" sz="1100" b="0" i="1" baseline="0">
            <a:ln>
              <a:noFill/>
            </a:ln>
            <a:solidFill>
              <a:sysClr val="windowText" lastClr="000000"/>
            </a:solidFill>
          </a:endParaRPr>
        </a:p>
      </xdr:txBody>
    </xdr:sp>
    <xdr:clientData/>
  </xdr:twoCellAnchor>
  <xdr:twoCellAnchor>
    <xdr:from>
      <xdr:col>12</xdr:col>
      <xdr:colOff>85725</xdr:colOff>
      <xdr:row>47</xdr:row>
      <xdr:rowOff>123824</xdr:rowOff>
    </xdr:from>
    <xdr:to>
      <xdr:col>17</xdr:col>
      <xdr:colOff>247650</xdr:colOff>
      <xdr:row>50</xdr:row>
      <xdr:rowOff>171449</xdr:rowOff>
    </xdr:to>
    <xdr:sp macro="" textlink="">
      <xdr:nvSpPr>
        <xdr:cNvPr id="15" name="Rectangular Callout 14">
          <a:extLst>
            <a:ext uri="{FF2B5EF4-FFF2-40B4-BE49-F238E27FC236}">
              <a16:creationId xmlns:a16="http://schemas.microsoft.com/office/drawing/2014/main" id="{00000000-0008-0000-0D00-00000F000000}"/>
            </a:ext>
            <a:ext uri="{C183D7F6-B498-43B3-948B-1728B52AA6E4}">
              <adec:decorative xmlns:adec="http://schemas.microsoft.com/office/drawing/2017/decorative" val="1"/>
            </a:ext>
          </a:extLst>
        </xdr:cNvPr>
        <xdr:cNvSpPr/>
      </xdr:nvSpPr>
      <xdr:spPr>
        <a:xfrm>
          <a:off x="9782175" y="21945599"/>
          <a:ext cx="4010025" cy="1781175"/>
        </a:xfrm>
        <a:prstGeom prst="wedgeRectCallout">
          <a:avLst>
            <a:gd name="adj1" fmla="val -76225"/>
            <a:gd name="adj2" fmla="val -7992"/>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The district has the option to reserve additional funding for equitable services for eligible private-school and home-schooled students.  As long as the LEA meets all the other requirements of the IDEA, including providing FAPE to district children with disabilities, it is permissible, but not required for an LEA to spend more than the minimum amount of Part B funds on providing services to children with disabilities placed by their parents in private schools.   See </a:t>
          </a:r>
          <a:r>
            <a:rPr lang="en-US" sz="1100" b="0" baseline="0">
              <a:ln>
                <a:noFill/>
              </a:ln>
              <a:solidFill>
                <a:srgbClr val="0066FF"/>
              </a:solidFill>
            </a:rPr>
            <a:t>Question H-3, Questions and Answers on Serving Children with Disabilities Placed by their Parents in Private Schools, April 2011.</a:t>
          </a:r>
          <a:endParaRPr lang="en-US" sz="1100" i="1" baseline="0">
            <a:ln>
              <a:noFill/>
            </a:ln>
            <a:solidFill>
              <a:sysClr val="windowText" lastClr="000000"/>
            </a:solidFill>
          </a:endParaRPr>
        </a:p>
      </xdr:txBody>
    </xdr:sp>
    <xdr:clientData/>
  </xdr:twoCellAnchor>
  <xdr:twoCellAnchor>
    <xdr:from>
      <xdr:col>12</xdr:col>
      <xdr:colOff>142875</xdr:colOff>
      <xdr:row>49</xdr:row>
      <xdr:rowOff>200025</xdr:rowOff>
    </xdr:from>
    <xdr:to>
      <xdr:col>17</xdr:col>
      <xdr:colOff>95250</xdr:colOff>
      <xdr:row>50</xdr:row>
      <xdr:rowOff>152400</xdr:rowOff>
    </xdr:to>
    <xdr:sp macro="" textlink="">
      <xdr:nvSpPr>
        <xdr:cNvPr id="16" name="Rectangle 15">
          <a:hlinkClick xmlns:r="http://schemas.openxmlformats.org/officeDocument/2006/relationships" r:id="rId2"/>
          <a:extLst>
            <a:ext uri="{FF2B5EF4-FFF2-40B4-BE49-F238E27FC236}">
              <a16:creationId xmlns:a16="http://schemas.microsoft.com/office/drawing/2014/main" id="{00000000-0008-0000-0D00-000010000000}"/>
            </a:ext>
            <a:ext uri="{C183D7F6-B498-43B3-948B-1728B52AA6E4}">
              <adec:decorative xmlns:adec="http://schemas.microsoft.com/office/drawing/2017/decorative" val="1"/>
            </a:ext>
          </a:extLst>
        </xdr:cNvPr>
        <xdr:cNvSpPr/>
      </xdr:nvSpPr>
      <xdr:spPr>
        <a:xfrm>
          <a:off x="9839325" y="23164800"/>
          <a:ext cx="3800475" cy="542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876300</xdr:colOff>
      <xdr:row>10</xdr:row>
      <xdr:rowOff>209550</xdr:rowOff>
    </xdr:from>
    <xdr:to>
      <xdr:col>20</xdr:col>
      <xdr:colOff>28575</xdr:colOff>
      <xdr:row>12</xdr:row>
      <xdr:rowOff>304800</xdr:rowOff>
    </xdr:to>
    <xdr:sp macro="" textlink="">
      <xdr:nvSpPr>
        <xdr:cNvPr id="17" name="Rectangular Callout 16">
          <a:extLst>
            <a:ext uri="{FF2B5EF4-FFF2-40B4-BE49-F238E27FC236}">
              <a16:creationId xmlns:a16="http://schemas.microsoft.com/office/drawing/2014/main" id="{00000000-0008-0000-0D00-000011000000}"/>
            </a:ext>
            <a:ext uri="{C183D7F6-B498-43B3-948B-1728B52AA6E4}">
              <adec:decorative xmlns:adec="http://schemas.microsoft.com/office/drawing/2017/decorative" val="1"/>
            </a:ext>
          </a:extLst>
        </xdr:cNvPr>
        <xdr:cNvSpPr/>
      </xdr:nvSpPr>
      <xdr:spPr>
        <a:xfrm>
          <a:off x="11620500" y="4524375"/>
          <a:ext cx="3781425" cy="895350"/>
        </a:xfrm>
        <a:prstGeom prst="wedgeRectCallout">
          <a:avLst>
            <a:gd name="adj1" fmla="val -71025"/>
            <a:gd name="adj2" fmla="val 31668"/>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In order to be considered an </a:t>
          </a:r>
          <a:r>
            <a:rPr lang="en-US" sz="1100" b="1" baseline="0">
              <a:ln>
                <a:noFill/>
              </a:ln>
              <a:solidFill>
                <a:sysClr val="windowText" lastClr="000000"/>
              </a:solidFill>
            </a:rPr>
            <a:t>elementary school </a:t>
          </a:r>
          <a:r>
            <a:rPr lang="en-US" sz="1100" b="0" baseline="0">
              <a:ln>
                <a:noFill/>
              </a:ln>
              <a:solidFill>
                <a:sysClr val="windowText" lastClr="000000"/>
              </a:solidFill>
            </a:rPr>
            <a:t>for child count, a private school must provide instruction to grades one through five, six, seven or eight.  However, </a:t>
          </a:r>
          <a:r>
            <a:rPr lang="en-US" sz="1100" b="1" baseline="0">
              <a:ln>
                <a:noFill/>
              </a:ln>
              <a:solidFill>
                <a:sysClr val="windowText" lastClr="000000"/>
              </a:solidFill>
            </a:rPr>
            <a:t>stand alone private preschools or childcare centers are not included</a:t>
          </a:r>
          <a:r>
            <a:rPr lang="en-US" sz="1100" b="0" baseline="0">
              <a:ln>
                <a:noFill/>
              </a:ln>
              <a:solidFill>
                <a:sysClr val="windowText" lastClr="000000"/>
              </a:solidFill>
            </a:rPr>
            <a:t>. </a:t>
          </a:r>
          <a:endParaRPr lang="en-US" sz="1100" i="1" baseline="0">
            <a:ln>
              <a:noFill/>
            </a:ln>
            <a:solidFill>
              <a:sysClr val="windowText" lastClr="000000"/>
            </a:solidFill>
          </a:endParaRPr>
        </a:p>
      </xdr:txBody>
    </xdr:sp>
    <xdr:clientData/>
  </xdr:twoCellAnchor>
  <xdr:twoCellAnchor>
    <xdr:from>
      <xdr:col>12</xdr:col>
      <xdr:colOff>523875</xdr:colOff>
      <xdr:row>56</xdr:row>
      <xdr:rowOff>342901</xdr:rowOff>
    </xdr:from>
    <xdr:to>
      <xdr:col>18</xdr:col>
      <xdr:colOff>371475</xdr:colOff>
      <xdr:row>58</xdr:row>
      <xdr:rowOff>28576</xdr:rowOff>
    </xdr:to>
    <xdr:sp macro="" textlink="">
      <xdr:nvSpPr>
        <xdr:cNvPr id="18" name="Rectangular Callout 17">
          <a:hlinkClick xmlns:r="http://schemas.openxmlformats.org/officeDocument/2006/relationships" r:id="rId3"/>
          <a:extLst>
            <a:ext uri="{FF2B5EF4-FFF2-40B4-BE49-F238E27FC236}">
              <a16:creationId xmlns:a16="http://schemas.microsoft.com/office/drawing/2014/main" id="{00000000-0008-0000-0D00-000012000000}"/>
            </a:ext>
            <a:ext uri="{C183D7F6-B498-43B3-948B-1728B52AA6E4}">
              <adec:decorative xmlns:adec="http://schemas.microsoft.com/office/drawing/2017/decorative" val="1"/>
            </a:ext>
          </a:extLst>
        </xdr:cNvPr>
        <xdr:cNvSpPr/>
      </xdr:nvSpPr>
      <xdr:spPr>
        <a:xfrm>
          <a:off x="10220325" y="26222326"/>
          <a:ext cx="4305300" cy="781050"/>
        </a:xfrm>
        <a:prstGeom prst="wedgeRectCallout">
          <a:avLst>
            <a:gd name="adj1" fmla="val -59715"/>
            <a:gd name="adj2" fmla="val -9899"/>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en-US" sz="1100" b="1" baseline="0">
              <a:ln>
                <a:noFill/>
              </a:ln>
              <a:solidFill>
                <a:sysClr val="windowText" lastClr="000000"/>
              </a:solidFill>
            </a:rPr>
            <a:t>TIP:  </a:t>
          </a:r>
          <a:r>
            <a:rPr lang="en-US" sz="1100" b="1" baseline="0">
              <a:solidFill>
                <a:sysClr val="windowText" lastClr="000000"/>
              </a:solidFill>
              <a:effectLst/>
              <a:latin typeface="+mn-lt"/>
              <a:ea typeface="+mn-ea"/>
              <a:cs typeface="+mn-cs"/>
            </a:rPr>
            <a:t>If the private school representatives/parents do not provide the signed written affirmation </a:t>
          </a:r>
          <a:r>
            <a:rPr lang="en-US" sz="1100" b="0" baseline="0">
              <a:solidFill>
                <a:sysClr val="windowText" lastClr="000000"/>
              </a:solidFill>
              <a:effectLst/>
              <a:latin typeface="+mn-lt"/>
              <a:ea typeface="+mn-ea"/>
              <a:cs typeface="+mn-cs"/>
            </a:rPr>
            <a:t>within a reasonable period of time, the district must email supporting documentation of the consultation process to DESE at </a:t>
          </a:r>
          <a:r>
            <a:rPr lang="en-US" sz="1100" b="0" baseline="0">
              <a:solidFill>
                <a:srgbClr val="0066FF"/>
              </a:solidFill>
              <a:effectLst/>
              <a:latin typeface="+mn-lt"/>
              <a:ea typeface="+mn-ea"/>
              <a:cs typeface="+mn-cs"/>
            </a:rPr>
            <a:t>ideaequitableservices@doe.mass.edu. </a:t>
          </a:r>
          <a:endParaRPr lang="en-US">
            <a:solidFill>
              <a:srgbClr val="0066FF"/>
            </a:solidFill>
            <a:effectLst/>
          </a:endParaRPr>
        </a:p>
      </xdr:txBody>
    </xdr:sp>
    <xdr:clientData/>
  </xdr:twoCellAnchor>
  <xdr:twoCellAnchor>
    <xdr:from>
      <xdr:col>14</xdr:col>
      <xdr:colOff>447675</xdr:colOff>
      <xdr:row>71</xdr:row>
      <xdr:rowOff>209551</xdr:rowOff>
    </xdr:from>
    <xdr:to>
      <xdr:col>17</xdr:col>
      <xdr:colOff>19050</xdr:colOff>
      <xdr:row>71</xdr:row>
      <xdr:rowOff>361951</xdr:rowOff>
    </xdr:to>
    <xdr:sp macro="" textlink="">
      <xdr:nvSpPr>
        <xdr:cNvPr id="19" name="Rectangle 18">
          <a:hlinkClick xmlns:r="http://schemas.openxmlformats.org/officeDocument/2006/relationships" r:id="rId1"/>
          <a:extLst>
            <a:ext uri="{FF2B5EF4-FFF2-40B4-BE49-F238E27FC236}">
              <a16:creationId xmlns:a16="http://schemas.microsoft.com/office/drawing/2014/main" id="{00000000-0008-0000-0D00-000013000000}"/>
            </a:ext>
            <a:ext uri="{C183D7F6-B498-43B3-948B-1728B52AA6E4}">
              <adec:decorative xmlns:adec="http://schemas.microsoft.com/office/drawing/2017/decorative" val="1"/>
            </a:ext>
          </a:extLst>
        </xdr:cNvPr>
        <xdr:cNvSpPr/>
      </xdr:nvSpPr>
      <xdr:spPr>
        <a:xfrm>
          <a:off x="11191875" y="34766251"/>
          <a:ext cx="2371725"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247650</xdr:colOff>
      <xdr:row>71</xdr:row>
      <xdr:rowOff>38100</xdr:rowOff>
    </xdr:from>
    <xdr:to>
      <xdr:col>17</xdr:col>
      <xdr:colOff>9525</xdr:colOff>
      <xdr:row>71</xdr:row>
      <xdr:rowOff>238125</xdr:rowOff>
    </xdr:to>
    <xdr:sp macro="" textlink="">
      <xdr:nvSpPr>
        <xdr:cNvPr id="20" name="Rectangle 19">
          <a:hlinkClick xmlns:r="http://schemas.openxmlformats.org/officeDocument/2006/relationships" r:id="rId4"/>
          <a:extLst>
            <a:ext uri="{FF2B5EF4-FFF2-40B4-BE49-F238E27FC236}">
              <a16:creationId xmlns:a16="http://schemas.microsoft.com/office/drawing/2014/main" id="{00000000-0008-0000-0D00-000014000000}"/>
            </a:ext>
            <a:ext uri="{C183D7F6-B498-43B3-948B-1728B52AA6E4}">
              <adec:decorative xmlns:adec="http://schemas.microsoft.com/office/drawing/2017/decorative" val="1"/>
            </a:ext>
          </a:extLst>
        </xdr:cNvPr>
        <xdr:cNvSpPr/>
      </xdr:nvSpPr>
      <xdr:spPr>
        <a:xfrm>
          <a:off x="10725150" y="34594800"/>
          <a:ext cx="2828925"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1066800</xdr:colOff>
      <xdr:row>72</xdr:row>
      <xdr:rowOff>95250</xdr:rowOff>
    </xdr:from>
    <xdr:to>
      <xdr:col>16</xdr:col>
      <xdr:colOff>400050</xdr:colOff>
      <xdr:row>72</xdr:row>
      <xdr:rowOff>209550</xdr:rowOff>
    </xdr:to>
    <xdr:sp macro="" textlink="">
      <xdr:nvSpPr>
        <xdr:cNvPr id="21" name="Rectangle 20">
          <a:hlinkClick xmlns:r="http://schemas.openxmlformats.org/officeDocument/2006/relationships" r:id="rId5"/>
          <a:extLst>
            <a:ext uri="{FF2B5EF4-FFF2-40B4-BE49-F238E27FC236}">
              <a16:creationId xmlns:a16="http://schemas.microsoft.com/office/drawing/2014/main" id="{00000000-0008-0000-0D00-000015000000}"/>
            </a:ext>
            <a:ext uri="{C183D7F6-B498-43B3-948B-1728B52AA6E4}">
              <adec:decorative xmlns:adec="http://schemas.microsoft.com/office/drawing/2017/decorative" val="1"/>
            </a:ext>
          </a:extLst>
        </xdr:cNvPr>
        <xdr:cNvSpPr/>
      </xdr:nvSpPr>
      <xdr:spPr>
        <a:xfrm>
          <a:off x="12992100" y="35156775"/>
          <a:ext cx="5143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523875</xdr:colOff>
      <xdr:row>72</xdr:row>
      <xdr:rowOff>285750</xdr:rowOff>
    </xdr:from>
    <xdr:to>
      <xdr:col>13</xdr:col>
      <xdr:colOff>257175</xdr:colOff>
      <xdr:row>73</xdr:row>
      <xdr:rowOff>47625</xdr:rowOff>
    </xdr:to>
    <xdr:sp macro="" textlink="">
      <xdr:nvSpPr>
        <xdr:cNvPr id="22" name="Rectangle 21">
          <a:hlinkClick xmlns:r="http://schemas.openxmlformats.org/officeDocument/2006/relationships" r:id="rId5"/>
          <a:extLst>
            <a:ext uri="{FF2B5EF4-FFF2-40B4-BE49-F238E27FC236}">
              <a16:creationId xmlns:a16="http://schemas.microsoft.com/office/drawing/2014/main" id="{00000000-0008-0000-0D00-000016000000}"/>
            </a:ext>
            <a:ext uri="{C183D7F6-B498-43B3-948B-1728B52AA6E4}">
              <adec:decorative xmlns:adec="http://schemas.microsoft.com/office/drawing/2017/decorative" val="1"/>
            </a:ext>
          </a:extLst>
        </xdr:cNvPr>
        <xdr:cNvSpPr/>
      </xdr:nvSpPr>
      <xdr:spPr>
        <a:xfrm>
          <a:off x="10220325" y="35347275"/>
          <a:ext cx="5143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466725</xdr:colOff>
      <xdr:row>72</xdr:row>
      <xdr:rowOff>266700</xdr:rowOff>
    </xdr:from>
    <xdr:to>
      <xdr:col>16</xdr:col>
      <xdr:colOff>371475</xdr:colOff>
      <xdr:row>73</xdr:row>
      <xdr:rowOff>19050</xdr:rowOff>
    </xdr:to>
    <xdr:sp macro="" textlink="">
      <xdr:nvSpPr>
        <xdr:cNvPr id="23" name="Rectangle 22">
          <a:hlinkClick xmlns:r="http://schemas.openxmlformats.org/officeDocument/2006/relationships" r:id="rId5"/>
          <a:extLst>
            <a:ext uri="{FF2B5EF4-FFF2-40B4-BE49-F238E27FC236}">
              <a16:creationId xmlns:a16="http://schemas.microsoft.com/office/drawing/2014/main" id="{00000000-0008-0000-0D00-000017000000}"/>
            </a:ext>
            <a:ext uri="{C183D7F6-B498-43B3-948B-1728B52AA6E4}">
              <adec:decorative xmlns:adec="http://schemas.microsoft.com/office/drawing/2017/decorative" val="1"/>
            </a:ext>
          </a:extLst>
        </xdr:cNvPr>
        <xdr:cNvSpPr/>
      </xdr:nvSpPr>
      <xdr:spPr>
        <a:xfrm>
          <a:off x="12392025" y="35328225"/>
          <a:ext cx="1085850" cy="104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495300</xdr:colOff>
      <xdr:row>73</xdr:row>
      <xdr:rowOff>219075</xdr:rowOff>
    </xdr:from>
    <xdr:to>
      <xdr:col>15</xdr:col>
      <xdr:colOff>323850</xdr:colOff>
      <xdr:row>73</xdr:row>
      <xdr:rowOff>361950</xdr:rowOff>
    </xdr:to>
    <xdr:sp macro="" textlink="">
      <xdr:nvSpPr>
        <xdr:cNvPr id="24" name="Rectangle 23">
          <a:hlinkClick xmlns:r="http://schemas.openxmlformats.org/officeDocument/2006/relationships" r:id="rId6"/>
          <a:extLst>
            <a:ext uri="{FF2B5EF4-FFF2-40B4-BE49-F238E27FC236}">
              <a16:creationId xmlns:a16="http://schemas.microsoft.com/office/drawing/2014/main" id="{00000000-0008-0000-0D00-000018000000}"/>
            </a:ext>
            <a:ext uri="{C183D7F6-B498-43B3-948B-1728B52AA6E4}">
              <adec:decorative xmlns:adec="http://schemas.microsoft.com/office/drawing/2017/decorative" val="1"/>
            </a:ext>
          </a:extLst>
        </xdr:cNvPr>
        <xdr:cNvSpPr/>
      </xdr:nvSpPr>
      <xdr:spPr>
        <a:xfrm>
          <a:off x="11239500" y="35633025"/>
          <a:ext cx="1009650"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76200</xdr:colOff>
      <xdr:row>73</xdr:row>
      <xdr:rowOff>409575</xdr:rowOff>
    </xdr:from>
    <xdr:to>
      <xdr:col>14</xdr:col>
      <xdr:colOff>1085850</xdr:colOff>
      <xdr:row>74</xdr:row>
      <xdr:rowOff>133350</xdr:rowOff>
    </xdr:to>
    <xdr:sp macro="" textlink="">
      <xdr:nvSpPr>
        <xdr:cNvPr id="25" name="Rectangle 24">
          <a:hlinkClick xmlns:r="http://schemas.openxmlformats.org/officeDocument/2006/relationships" r:id="rId6"/>
          <a:extLst>
            <a:ext uri="{FF2B5EF4-FFF2-40B4-BE49-F238E27FC236}">
              <a16:creationId xmlns:a16="http://schemas.microsoft.com/office/drawing/2014/main" id="{00000000-0008-0000-0D00-000019000000}"/>
            </a:ext>
            <a:ext uri="{C183D7F6-B498-43B3-948B-1728B52AA6E4}">
              <adec:decorative xmlns:adec="http://schemas.microsoft.com/office/drawing/2017/decorative" val="1"/>
            </a:ext>
          </a:extLst>
        </xdr:cNvPr>
        <xdr:cNvSpPr/>
      </xdr:nvSpPr>
      <xdr:spPr>
        <a:xfrm>
          <a:off x="10820400" y="35823525"/>
          <a:ext cx="1009650"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219075</xdr:colOff>
      <xdr:row>74</xdr:row>
      <xdr:rowOff>133349</xdr:rowOff>
    </xdr:from>
    <xdr:to>
      <xdr:col>15</xdr:col>
      <xdr:colOff>47625</xdr:colOff>
      <xdr:row>75</xdr:row>
      <xdr:rowOff>142874</xdr:rowOff>
    </xdr:to>
    <xdr:sp macro="" textlink="">
      <xdr:nvSpPr>
        <xdr:cNvPr id="26" name="Rectangle 25">
          <a:hlinkClick xmlns:r="http://schemas.openxmlformats.org/officeDocument/2006/relationships" r:id="rId6"/>
          <a:extLst>
            <a:ext uri="{FF2B5EF4-FFF2-40B4-BE49-F238E27FC236}">
              <a16:creationId xmlns:a16="http://schemas.microsoft.com/office/drawing/2014/main" id="{00000000-0008-0000-0D00-00001A000000}"/>
            </a:ext>
            <a:ext uri="{C183D7F6-B498-43B3-948B-1728B52AA6E4}">
              <adec:decorative xmlns:adec="http://schemas.microsoft.com/office/drawing/2017/decorative" val="1"/>
            </a:ext>
          </a:extLst>
        </xdr:cNvPr>
        <xdr:cNvSpPr/>
      </xdr:nvSpPr>
      <xdr:spPr>
        <a:xfrm flipV="1">
          <a:off x="10963275" y="35966399"/>
          <a:ext cx="100965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523875</xdr:colOff>
      <xdr:row>73</xdr:row>
      <xdr:rowOff>66675</xdr:rowOff>
    </xdr:from>
    <xdr:to>
      <xdr:col>16</xdr:col>
      <xdr:colOff>371475</xdr:colOff>
      <xdr:row>73</xdr:row>
      <xdr:rowOff>200025</xdr:rowOff>
    </xdr:to>
    <xdr:sp macro="" textlink="">
      <xdr:nvSpPr>
        <xdr:cNvPr id="27" name="Rectangle 26">
          <a:hlinkClick xmlns:r="http://schemas.openxmlformats.org/officeDocument/2006/relationships" r:id="rId7"/>
          <a:extLst>
            <a:ext uri="{FF2B5EF4-FFF2-40B4-BE49-F238E27FC236}">
              <a16:creationId xmlns:a16="http://schemas.microsoft.com/office/drawing/2014/main" id="{00000000-0008-0000-0D00-00001B000000}"/>
            </a:ext>
            <a:ext uri="{C183D7F6-B498-43B3-948B-1728B52AA6E4}">
              <adec:decorative xmlns:adec="http://schemas.microsoft.com/office/drawing/2017/decorative" val="1"/>
            </a:ext>
          </a:extLst>
        </xdr:cNvPr>
        <xdr:cNvSpPr/>
      </xdr:nvSpPr>
      <xdr:spPr>
        <a:xfrm>
          <a:off x="12449175" y="35480625"/>
          <a:ext cx="1028700"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781049</xdr:colOff>
      <xdr:row>58</xdr:row>
      <xdr:rowOff>676275</xdr:rowOff>
    </xdr:from>
    <xdr:to>
      <xdr:col>18</xdr:col>
      <xdr:colOff>200024</xdr:colOff>
      <xdr:row>59</xdr:row>
      <xdr:rowOff>161925</xdr:rowOff>
    </xdr:to>
    <xdr:sp macro="" textlink="">
      <xdr:nvSpPr>
        <xdr:cNvPr id="28" name="Rectangle 27">
          <a:hlinkClick xmlns:r="http://schemas.openxmlformats.org/officeDocument/2006/relationships" r:id="rId4"/>
          <a:extLst>
            <a:ext uri="{FF2B5EF4-FFF2-40B4-BE49-F238E27FC236}">
              <a16:creationId xmlns:a16="http://schemas.microsoft.com/office/drawing/2014/main" id="{00000000-0008-0000-0D00-00001C000000}"/>
            </a:ext>
            <a:ext uri="{C183D7F6-B498-43B3-948B-1728B52AA6E4}">
              <adec:decorative xmlns:adec="http://schemas.microsoft.com/office/drawing/2017/decorative" val="1"/>
            </a:ext>
          </a:extLst>
        </xdr:cNvPr>
        <xdr:cNvSpPr/>
      </xdr:nvSpPr>
      <xdr:spPr>
        <a:xfrm>
          <a:off x="11525249" y="27651075"/>
          <a:ext cx="2828925"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542924</xdr:colOff>
      <xdr:row>59</xdr:row>
      <xdr:rowOff>333375</xdr:rowOff>
    </xdr:from>
    <xdr:to>
      <xdr:col>14</xdr:col>
      <xdr:colOff>514350</xdr:colOff>
      <xdr:row>59</xdr:row>
      <xdr:rowOff>476250</xdr:rowOff>
    </xdr:to>
    <xdr:sp macro="" textlink="">
      <xdr:nvSpPr>
        <xdr:cNvPr id="29" name="Rectangle 28">
          <a:hlinkClick xmlns:r="http://schemas.openxmlformats.org/officeDocument/2006/relationships" r:id="rId5"/>
          <a:extLst>
            <a:ext uri="{FF2B5EF4-FFF2-40B4-BE49-F238E27FC236}">
              <a16:creationId xmlns:a16="http://schemas.microsoft.com/office/drawing/2014/main" id="{00000000-0008-0000-0D00-00001D000000}"/>
            </a:ext>
            <a:ext uri="{C183D7F6-B498-43B3-948B-1728B52AA6E4}">
              <adec:decorative xmlns:adec="http://schemas.microsoft.com/office/drawing/2017/decorative" val="1"/>
            </a:ext>
          </a:extLst>
        </xdr:cNvPr>
        <xdr:cNvSpPr/>
      </xdr:nvSpPr>
      <xdr:spPr>
        <a:xfrm>
          <a:off x="10239374" y="28022550"/>
          <a:ext cx="1019176"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1047748</xdr:colOff>
      <xdr:row>59</xdr:row>
      <xdr:rowOff>342899</xdr:rowOff>
    </xdr:from>
    <xdr:to>
      <xdr:col>17</xdr:col>
      <xdr:colOff>476249</xdr:colOff>
      <xdr:row>59</xdr:row>
      <xdr:rowOff>504824</xdr:rowOff>
    </xdr:to>
    <xdr:sp macro="" textlink="">
      <xdr:nvSpPr>
        <xdr:cNvPr id="30" name="Rectangle 29">
          <a:hlinkClick xmlns:r="http://schemas.openxmlformats.org/officeDocument/2006/relationships" r:id="rId5"/>
          <a:extLst>
            <a:ext uri="{FF2B5EF4-FFF2-40B4-BE49-F238E27FC236}">
              <a16:creationId xmlns:a16="http://schemas.microsoft.com/office/drawing/2014/main" id="{00000000-0008-0000-0D00-00001E000000}"/>
            </a:ext>
            <a:ext uri="{C183D7F6-B498-43B3-948B-1728B52AA6E4}">
              <adec:decorative xmlns:adec="http://schemas.microsoft.com/office/drawing/2017/decorative" val="1"/>
            </a:ext>
          </a:extLst>
        </xdr:cNvPr>
        <xdr:cNvSpPr/>
      </xdr:nvSpPr>
      <xdr:spPr>
        <a:xfrm>
          <a:off x="12973048" y="28032074"/>
          <a:ext cx="1047751"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561974</xdr:colOff>
      <xdr:row>59</xdr:row>
      <xdr:rowOff>504825</xdr:rowOff>
    </xdr:from>
    <xdr:to>
      <xdr:col>16</xdr:col>
      <xdr:colOff>409574</xdr:colOff>
      <xdr:row>59</xdr:row>
      <xdr:rowOff>638175</xdr:rowOff>
    </xdr:to>
    <xdr:sp macro="" textlink="">
      <xdr:nvSpPr>
        <xdr:cNvPr id="31" name="Rectangle 30">
          <a:hlinkClick xmlns:r="http://schemas.openxmlformats.org/officeDocument/2006/relationships" r:id="rId7"/>
          <a:extLst>
            <a:ext uri="{FF2B5EF4-FFF2-40B4-BE49-F238E27FC236}">
              <a16:creationId xmlns:a16="http://schemas.microsoft.com/office/drawing/2014/main" id="{00000000-0008-0000-0D00-00001F000000}"/>
            </a:ext>
            <a:ext uri="{C183D7F6-B498-43B3-948B-1728B52AA6E4}">
              <adec:decorative xmlns:adec="http://schemas.microsoft.com/office/drawing/2017/decorative" val="1"/>
            </a:ext>
          </a:extLst>
        </xdr:cNvPr>
        <xdr:cNvSpPr/>
      </xdr:nvSpPr>
      <xdr:spPr>
        <a:xfrm>
          <a:off x="12487274" y="28194000"/>
          <a:ext cx="1028700"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104774</xdr:colOff>
      <xdr:row>59</xdr:row>
      <xdr:rowOff>676275</xdr:rowOff>
    </xdr:from>
    <xdr:to>
      <xdr:col>14</xdr:col>
      <xdr:colOff>1114424</xdr:colOff>
      <xdr:row>60</xdr:row>
      <xdr:rowOff>76200</xdr:rowOff>
    </xdr:to>
    <xdr:sp macro="" textlink="">
      <xdr:nvSpPr>
        <xdr:cNvPr id="32" name="Rectangle 31">
          <a:hlinkClick xmlns:r="http://schemas.openxmlformats.org/officeDocument/2006/relationships" r:id="rId6"/>
          <a:extLst>
            <a:ext uri="{FF2B5EF4-FFF2-40B4-BE49-F238E27FC236}">
              <a16:creationId xmlns:a16="http://schemas.microsoft.com/office/drawing/2014/main" id="{00000000-0008-0000-0D00-000020000000}"/>
            </a:ext>
            <a:ext uri="{C183D7F6-B498-43B3-948B-1728B52AA6E4}">
              <adec:decorative xmlns:adec="http://schemas.microsoft.com/office/drawing/2017/decorative" val="1"/>
            </a:ext>
          </a:extLst>
        </xdr:cNvPr>
        <xdr:cNvSpPr/>
      </xdr:nvSpPr>
      <xdr:spPr>
        <a:xfrm>
          <a:off x="10848974" y="28365450"/>
          <a:ext cx="1009650"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600074</xdr:colOff>
      <xdr:row>60</xdr:row>
      <xdr:rowOff>95250</xdr:rowOff>
    </xdr:from>
    <xdr:to>
      <xdr:col>14</xdr:col>
      <xdr:colOff>561974</xdr:colOff>
      <xdr:row>60</xdr:row>
      <xdr:rowOff>238125</xdr:rowOff>
    </xdr:to>
    <xdr:sp macro="" textlink="">
      <xdr:nvSpPr>
        <xdr:cNvPr id="33" name="Rectangle 32">
          <a:hlinkClick xmlns:r="http://schemas.openxmlformats.org/officeDocument/2006/relationships" r:id="rId6"/>
          <a:extLst>
            <a:ext uri="{FF2B5EF4-FFF2-40B4-BE49-F238E27FC236}">
              <a16:creationId xmlns:a16="http://schemas.microsoft.com/office/drawing/2014/main" id="{00000000-0008-0000-0D00-000021000000}"/>
            </a:ext>
            <a:ext uri="{C183D7F6-B498-43B3-948B-1728B52AA6E4}">
              <adec:decorative xmlns:adec="http://schemas.microsoft.com/office/drawing/2017/decorative" val="1"/>
            </a:ext>
          </a:extLst>
        </xdr:cNvPr>
        <xdr:cNvSpPr/>
      </xdr:nvSpPr>
      <xdr:spPr>
        <a:xfrm>
          <a:off x="10296524" y="28527375"/>
          <a:ext cx="1009650"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600074</xdr:colOff>
      <xdr:row>60</xdr:row>
      <xdr:rowOff>314325</xdr:rowOff>
    </xdr:from>
    <xdr:to>
      <xdr:col>14</xdr:col>
      <xdr:colOff>561974</xdr:colOff>
      <xdr:row>60</xdr:row>
      <xdr:rowOff>457200</xdr:rowOff>
    </xdr:to>
    <xdr:sp macro="" textlink="">
      <xdr:nvSpPr>
        <xdr:cNvPr id="34" name="Rectangle 33">
          <a:hlinkClick xmlns:r="http://schemas.openxmlformats.org/officeDocument/2006/relationships" r:id="rId6"/>
          <a:extLst>
            <a:ext uri="{FF2B5EF4-FFF2-40B4-BE49-F238E27FC236}">
              <a16:creationId xmlns:a16="http://schemas.microsoft.com/office/drawing/2014/main" id="{00000000-0008-0000-0D00-000022000000}"/>
            </a:ext>
            <a:ext uri="{C183D7F6-B498-43B3-948B-1728B52AA6E4}">
              <adec:decorative xmlns:adec="http://schemas.microsoft.com/office/drawing/2017/decorative" val="1"/>
            </a:ext>
          </a:extLst>
        </xdr:cNvPr>
        <xdr:cNvSpPr/>
      </xdr:nvSpPr>
      <xdr:spPr>
        <a:xfrm>
          <a:off x="10296524" y="28746450"/>
          <a:ext cx="1009650"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16</xdr:col>
      <xdr:colOff>418703</xdr:colOff>
      <xdr:row>5</xdr:row>
      <xdr:rowOff>113768</xdr:rowOff>
    </xdr:from>
    <xdr:to>
      <xdr:col>22</xdr:col>
      <xdr:colOff>275166</xdr:colOff>
      <xdr:row>16</xdr:row>
      <xdr:rowOff>158749</xdr:rowOff>
    </xdr:to>
    <xdr:sp macro="" textlink="">
      <xdr:nvSpPr>
        <xdr:cNvPr id="2" name="Rectangular Callout 1">
          <a:extLst>
            <a:ext uri="{FF2B5EF4-FFF2-40B4-BE49-F238E27FC236}">
              <a16:creationId xmlns:a16="http://schemas.microsoft.com/office/drawing/2014/main" id="{00000000-0008-0000-0E00-000002000000}"/>
            </a:ext>
            <a:ext uri="{C183D7F6-B498-43B3-948B-1728B52AA6E4}">
              <adec:decorative xmlns:adec="http://schemas.microsoft.com/office/drawing/2017/decorative" val="1"/>
            </a:ext>
          </a:extLst>
        </xdr:cNvPr>
        <xdr:cNvSpPr/>
      </xdr:nvSpPr>
      <xdr:spPr>
        <a:xfrm>
          <a:off x="12544028" y="1237718"/>
          <a:ext cx="3514063" cy="2931056"/>
        </a:xfrm>
        <a:prstGeom prst="wedgeRectCallout">
          <a:avLst>
            <a:gd name="adj1" fmla="val -60061"/>
            <a:gd name="adj2" fmla="val -11801"/>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aseline="0">
            <a:ln>
              <a:noFill/>
            </a:ln>
            <a:solidFill>
              <a:sysClr val="windowText" lastClr="000000"/>
            </a:solidFill>
          </a:endParaRPr>
        </a:p>
        <a:p>
          <a:pPr algn="l"/>
          <a:r>
            <a:rPr lang="en-US" sz="1100" b="1" baseline="0">
              <a:ln>
                <a:noFill/>
              </a:ln>
              <a:solidFill>
                <a:sysClr val="windowText" lastClr="000000"/>
              </a:solidFill>
            </a:rPr>
            <a:t>TIP:  </a:t>
          </a:r>
          <a:r>
            <a:rPr lang="en-US" sz="1100" baseline="0">
              <a:ln>
                <a:noFill/>
              </a:ln>
              <a:solidFill>
                <a:sysClr val="windowText" lastClr="000000"/>
              </a:solidFill>
            </a:rPr>
            <a:t>The Center for IDEA Fiscal Reporting (</a:t>
          </a:r>
          <a:r>
            <a:rPr lang="en-US" sz="1100" b="1" baseline="0">
              <a:ln>
                <a:noFill/>
              </a:ln>
              <a:solidFill>
                <a:sysClr val="windowText" lastClr="000000"/>
              </a:solidFill>
            </a:rPr>
            <a:t>CIFR</a:t>
          </a:r>
          <a:r>
            <a:rPr lang="en-US" sz="1100" baseline="0">
              <a:ln>
                <a:noFill/>
              </a:ln>
              <a:solidFill>
                <a:sysClr val="windowText" lastClr="000000"/>
              </a:solidFill>
            </a:rPr>
            <a:t>) has developed a Local Education Agency (LEA) </a:t>
          </a:r>
        </a:p>
        <a:p>
          <a:pPr algn="l"/>
          <a:r>
            <a:rPr lang="en-US" sz="1100" baseline="0">
              <a:ln>
                <a:noFill/>
              </a:ln>
              <a:solidFill>
                <a:srgbClr val="0066FF"/>
              </a:solidFill>
            </a:rPr>
            <a:t>Maintenance of Effort Calculator and supporting materials  </a:t>
          </a:r>
          <a:r>
            <a:rPr lang="en-US" sz="1100" baseline="0">
              <a:ln>
                <a:noFill/>
              </a:ln>
              <a:solidFill>
                <a:sysClr val="windowText" lastClr="000000"/>
              </a:solidFill>
            </a:rPr>
            <a:t>that may be helpful to districts for calculating the information collected in this workbook tab for FY20.  The calculator is free of charge and includes functionality for accounting for any exceptions and adjustments and warehousing MOE historical data over multiple years</a:t>
          </a:r>
          <a:r>
            <a:rPr lang="en-US" sz="1100" b="1" baseline="0">
              <a:ln>
                <a:noFill/>
              </a:ln>
              <a:solidFill>
                <a:sysClr val="windowText" lastClr="000000"/>
              </a:solidFill>
            </a:rPr>
            <a:t>.  CIFR </a:t>
          </a:r>
          <a:r>
            <a:rPr lang="en-US" sz="1100" baseline="0">
              <a:ln>
                <a:noFill/>
              </a:ln>
              <a:solidFill>
                <a:sysClr val="windowText" lastClr="000000"/>
              </a:solidFill>
            </a:rPr>
            <a:t>has also developed </a:t>
          </a:r>
          <a:r>
            <a:rPr lang="en-US" sz="1100" baseline="0">
              <a:ln>
                <a:noFill/>
              </a:ln>
              <a:solidFill>
                <a:srgbClr val="0066FF"/>
              </a:solidFill>
            </a:rPr>
            <a:t>a suite of resources </a:t>
          </a:r>
          <a:r>
            <a:rPr lang="en-US" sz="1100" baseline="0">
              <a:ln>
                <a:noFill/>
              </a:ln>
              <a:solidFill>
                <a:sysClr val="windowText" lastClr="000000"/>
              </a:solidFill>
            </a:rPr>
            <a:t>that may be helpful, in addition to the federal statute, </a:t>
          </a:r>
          <a:r>
            <a:rPr lang="en-US" sz="1100" baseline="0">
              <a:ln>
                <a:noFill/>
              </a:ln>
              <a:solidFill>
                <a:srgbClr val="0066FF"/>
              </a:solidFill>
            </a:rPr>
            <a:t>regulations ( </a:t>
          </a:r>
          <a:r>
            <a:rPr lang="en-US" sz="1100" b="0" i="0" u="none" strike="noStrike">
              <a:solidFill>
                <a:srgbClr val="0066FF"/>
              </a:solidFill>
              <a:effectLst/>
              <a:latin typeface="+mn-lt"/>
              <a:ea typeface="+mn-ea"/>
              <a:cs typeface="+mn-cs"/>
            </a:rPr>
            <a:t>34 CFR §§300.203(a), 300.204, and 300.205. Other IDEA reuglations that may apply include §§300.12, 300.28, 300.209, 300.221, 300.227, 300.228, and 300.608</a:t>
          </a:r>
          <a:r>
            <a:rPr lang="en-US" sz="1100" b="0" i="0" u="none" strike="noStrike">
              <a:solidFill>
                <a:sysClr val="windowText" lastClr="000000"/>
              </a:solidFill>
              <a:effectLst/>
              <a:latin typeface="+mn-lt"/>
              <a:ea typeface="+mn-ea"/>
              <a:cs typeface="+mn-cs"/>
            </a:rPr>
            <a:t>) .</a:t>
          </a:r>
          <a:r>
            <a:rPr lang="en-US" sz="1100" baseline="0">
              <a:ln>
                <a:noFill/>
              </a:ln>
              <a:solidFill>
                <a:sysClr val="windowText" lastClr="000000"/>
              </a:solidFill>
            </a:rPr>
            <a:t>and </a:t>
          </a:r>
          <a:r>
            <a:rPr lang="en-US" sz="1100" baseline="0">
              <a:ln>
                <a:noFill/>
              </a:ln>
              <a:solidFill>
                <a:srgbClr val="0066FF"/>
              </a:solidFill>
            </a:rPr>
            <a:t>non-regulatory guidance</a:t>
          </a:r>
          <a:r>
            <a:rPr lang="en-US" sz="1100" baseline="0">
              <a:ln>
                <a:noFill/>
              </a:ln>
              <a:solidFill>
                <a:sysClr val="windowText" lastClr="000000"/>
              </a:solidFill>
            </a:rPr>
            <a:t>.</a:t>
          </a:r>
        </a:p>
      </xdr:txBody>
    </xdr:sp>
    <xdr:clientData/>
  </xdr:twoCellAnchor>
  <xdr:twoCellAnchor>
    <xdr:from>
      <xdr:col>16</xdr:col>
      <xdr:colOff>500722</xdr:colOff>
      <xdr:row>6</xdr:row>
      <xdr:rowOff>143538</xdr:rowOff>
    </xdr:from>
    <xdr:to>
      <xdr:col>22</xdr:col>
      <xdr:colOff>158750</xdr:colOff>
      <xdr:row>7</xdr:row>
      <xdr:rowOff>52917</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00000000-0008-0000-0E00-000003000000}"/>
            </a:ext>
            <a:ext uri="{C183D7F6-B498-43B3-948B-1728B52AA6E4}">
              <adec:decorative xmlns:adec="http://schemas.microsoft.com/office/drawing/2017/decorative" val="1"/>
            </a:ext>
          </a:extLst>
        </xdr:cNvPr>
        <xdr:cNvSpPr/>
      </xdr:nvSpPr>
      <xdr:spPr>
        <a:xfrm>
          <a:off x="12626047" y="1772313"/>
          <a:ext cx="3315628" cy="1951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0066FF"/>
            </a:solidFill>
          </a:endParaRPr>
        </a:p>
      </xdr:txBody>
    </xdr:sp>
    <xdr:clientData/>
  </xdr:twoCellAnchor>
  <xdr:twoCellAnchor>
    <xdr:from>
      <xdr:col>2</xdr:col>
      <xdr:colOff>74084</xdr:colOff>
      <xdr:row>22</xdr:row>
      <xdr:rowOff>10583</xdr:rowOff>
    </xdr:from>
    <xdr:to>
      <xdr:col>3</xdr:col>
      <xdr:colOff>1121173</xdr:colOff>
      <xdr:row>23</xdr:row>
      <xdr:rowOff>253999</xdr:rowOff>
    </xdr:to>
    <xdr:sp macro="" textlink="">
      <xdr:nvSpPr>
        <xdr:cNvPr id="4" name="Rectangular Callout 3">
          <a:extLst>
            <a:ext uri="{FF2B5EF4-FFF2-40B4-BE49-F238E27FC236}">
              <a16:creationId xmlns:a16="http://schemas.microsoft.com/office/drawing/2014/main" id="{00000000-0008-0000-0E00-000004000000}"/>
            </a:ext>
            <a:ext uri="{C183D7F6-B498-43B3-948B-1728B52AA6E4}">
              <adec:decorative xmlns:adec="http://schemas.microsoft.com/office/drawing/2017/decorative" val="1"/>
            </a:ext>
          </a:extLst>
        </xdr:cNvPr>
        <xdr:cNvSpPr/>
      </xdr:nvSpPr>
      <xdr:spPr>
        <a:xfrm>
          <a:off x="1750484" y="7459133"/>
          <a:ext cx="1475714" cy="957791"/>
        </a:xfrm>
        <a:prstGeom prst="wedgeRectCallout">
          <a:avLst>
            <a:gd name="adj1" fmla="val 53504"/>
            <a:gd name="adj2" fmla="val 126011"/>
          </a:avLst>
        </a:prstGeom>
        <a:solidFill>
          <a:srgbClr val="FBC1F0"/>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b="1">
              <a:solidFill>
                <a:sysClr val="windowText" lastClr="000000"/>
              </a:solidFill>
            </a:rPr>
            <a:t>TIP:</a:t>
          </a:r>
          <a:r>
            <a:rPr lang="en-US" sz="1200" b="1" baseline="0">
              <a:solidFill>
                <a:sysClr val="windowText" lastClr="000000"/>
              </a:solidFill>
            </a:rPr>
            <a:t>  </a:t>
          </a:r>
          <a:r>
            <a:rPr lang="en-US" sz="1200" b="0" baseline="0">
              <a:solidFill>
                <a:sysClr val="windowText" lastClr="000000"/>
              </a:solidFill>
            </a:rPr>
            <a:t>G</a:t>
          </a:r>
          <a:r>
            <a:rPr lang="en-US" sz="1100">
              <a:solidFill>
                <a:sysClr val="windowText" lastClr="000000"/>
              </a:solidFill>
            </a:rPr>
            <a:t>ray cells in this chart will prepopulate.  Enter</a:t>
          </a:r>
          <a:r>
            <a:rPr lang="en-US" sz="1100" baseline="0">
              <a:solidFill>
                <a:sysClr val="windowText" lastClr="000000"/>
              </a:solidFill>
            </a:rPr>
            <a:t> data in yellow cells only, when applicable.</a:t>
          </a:r>
          <a:endParaRPr lang="en-US" sz="1100">
            <a:solidFill>
              <a:sysClr val="windowText" lastClr="000000"/>
            </a:solidFill>
          </a:endParaRPr>
        </a:p>
      </xdr:txBody>
    </xdr:sp>
    <xdr:clientData/>
  </xdr:twoCellAnchor>
  <xdr:twoCellAnchor>
    <xdr:from>
      <xdr:col>4</xdr:col>
      <xdr:colOff>878131</xdr:colOff>
      <xdr:row>48</xdr:row>
      <xdr:rowOff>61231</xdr:rowOff>
    </xdr:from>
    <xdr:to>
      <xdr:col>13</xdr:col>
      <xdr:colOff>509698</xdr:colOff>
      <xdr:row>52</xdr:row>
      <xdr:rowOff>40065</xdr:rowOff>
    </xdr:to>
    <xdr:sp macro="" textlink="">
      <xdr:nvSpPr>
        <xdr:cNvPr id="5" name="Rectangular Callout 4">
          <a:extLst>
            <a:ext uri="{FF2B5EF4-FFF2-40B4-BE49-F238E27FC236}">
              <a16:creationId xmlns:a16="http://schemas.microsoft.com/office/drawing/2014/main" id="{00000000-0008-0000-0E00-000005000000}"/>
            </a:ext>
            <a:ext uri="{C183D7F6-B498-43B3-948B-1728B52AA6E4}">
              <adec:decorative xmlns:adec="http://schemas.microsoft.com/office/drawing/2017/decorative" val="1"/>
            </a:ext>
          </a:extLst>
        </xdr:cNvPr>
        <xdr:cNvSpPr/>
      </xdr:nvSpPr>
      <xdr:spPr>
        <a:xfrm>
          <a:off x="4154731" y="20549506"/>
          <a:ext cx="6441942" cy="1464734"/>
        </a:xfrm>
        <a:prstGeom prst="wedgeRectCallout">
          <a:avLst>
            <a:gd name="adj1" fmla="val -18915"/>
            <a:gd name="adj2" fmla="val -65737"/>
          </a:avLst>
        </a:prstGeom>
        <a:solidFill>
          <a:srgbClr val="FBC1F0"/>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b="1">
              <a:solidFill>
                <a:sysClr val="windowText" lastClr="000000"/>
              </a:solidFill>
            </a:rPr>
            <a:t>TIP: </a:t>
          </a:r>
          <a:r>
            <a:rPr lang="en-US" sz="1100" b="0">
              <a:solidFill>
                <a:sysClr val="windowText" lastClr="000000"/>
              </a:solidFill>
            </a:rPr>
            <a:t>To to take advantage of the 50% Adjustment, a</a:t>
          </a:r>
          <a:r>
            <a:rPr lang="en-US" sz="1100" b="0" baseline="0">
              <a:solidFill>
                <a:sysClr val="windowText" lastClr="000000"/>
              </a:solidFill>
            </a:rPr>
            <a:t> district </a:t>
          </a:r>
          <a:r>
            <a:rPr lang="en-US" sz="1100" b="0">
              <a:solidFill>
                <a:sysClr val="windowText" lastClr="000000"/>
              </a:solidFill>
            </a:rPr>
            <a:t>must ensure that it provides FAPE for children with disabilities; the district must attain a “meets requirements” of the IDEA Part B from DESE; DESE must not have taken action against the district under IDEA Section 616; and the district must not have been identified as having significant disproportionality </a:t>
          </a:r>
          <a:r>
            <a:rPr lang="en-US" sz="1100" b="0" baseline="0"/>
            <a:t> </a:t>
          </a:r>
          <a:r>
            <a:rPr lang="en-US" sz="1100" b="0" baseline="0">
              <a:solidFill>
                <a:sysClr val="windowText" lastClr="000000"/>
              </a:solidFill>
            </a:rPr>
            <a:t>based on race or ethnicity with respect to identification of children as children with disabilities, including identification as children with particular impairments, placement in particular educational settings, or the incidence, duration, and type of disciplinary actions.  See DESE's </a:t>
          </a:r>
          <a:r>
            <a:rPr lang="en-US" sz="1100" b="0" baseline="0">
              <a:solidFill>
                <a:srgbClr val="0066FF"/>
              </a:solidFill>
            </a:rPr>
            <a:t>Administrative Advisory SPED 2016-2, Section F, CIFR Quick Reference Guide, </a:t>
          </a:r>
          <a:r>
            <a:rPr lang="en-US" sz="1100" b="0" baseline="0">
              <a:solidFill>
                <a:sysClr val="windowText" lastClr="000000"/>
              </a:solidFill>
            </a:rPr>
            <a:t>and </a:t>
          </a:r>
          <a:r>
            <a:rPr lang="en-US" sz="1100" b="0" baseline="0">
              <a:solidFill>
                <a:srgbClr val="0066FF"/>
              </a:solidFill>
              <a:effectLst/>
              <a:latin typeface="+mn-lt"/>
              <a:ea typeface="+mn-ea"/>
              <a:cs typeface="+mn-cs"/>
            </a:rPr>
            <a:t>34 CRF §300.205(c). </a:t>
          </a:r>
          <a:endParaRPr lang="en-US" sz="1100" b="0" baseline="0">
            <a:solidFill>
              <a:srgbClr val="0066FF"/>
            </a:solidFill>
          </a:endParaRPr>
        </a:p>
        <a:p>
          <a:pPr algn="l"/>
          <a:r>
            <a:rPr lang="en-US" sz="1100" b="0" baseline="0">
              <a:solidFill>
                <a:srgbClr val="0066FF"/>
              </a:solidFill>
            </a:rPr>
            <a:t>.  </a:t>
          </a:r>
        </a:p>
      </xdr:txBody>
    </xdr:sp>
    <xdr:clientData/>
  </xdr:twoCellAnchor>
  <xdr:twoCellAnchor>
    <xdr:from>
      <xdr:col>3</xdr:col>
      <xdr:colOff>32544</xdr:colOff>
      <xdr:row>5</xdr:row>
      <xdr:rowOff>30559</xdr:rowOff>
    </xdr:from>
    <xdr:to>
      <xdr:col>8</xdr:col>
      <xdr:colOff>300831</xdr:colOff>
      <xdr:row>5</xdr:row>
      <xdr:rowOff>216694</xdr:rowOff>
    </xdr:to>
    <xdr:sp macro="" textlink="">
      <xdr:nvSpPr>
        <xdr:cNvPr id="6" name="Rectangle 5">
          <a:hlinkClick xmlns:r="http://schemas.openxmlformats.org/officeDocument/2006/relationships" r:id="rId2"/>
          <a:extLst>
            <a:ext uri="{FF2B5EF4-FFF2-40B4-BE49-F238E27FC236}">
              <a16:creationId xmlns:a16="http://schemas.microsoft.com/office/drawing/2014/main" id="{00000000-0008-0000-0E00-000006000000}"/>
            </a:ext>
            <a:ext uri="{C183D7F6-B498-43B3-948B-1728B52AA6E4}">
              <adec:decorative xmlns:adec="http://schemas.microsoft.com/office/drawing/2017/decorative" val="1"/>
            </a:ext>
          </a:extLst>
        </xdr:cNvPr>
        <xdr:cNvSpPr/>
      </xdr:nvSpPr>
      <xdr:spPr>
        <a:xfrm>
          <a:off x="2137569" y="1154509"/>
          <a:ext cx="6049962" cy="1861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857251</xdr:colOff>
      <xdr:row>30</xdr:row>
      <xdr:rowOff>211666</xdr:rowOff>
    </xdr:from>
    <xdr:to>
      <xdr:col>7</xdr:col>
      <xdr:colOff>95251</xdr:colOff>
      <xdr:row>33</xdr:row>
      <xdr:rowOff>409575</xdr:rowOff>
    </xdr:to>
    <xdr:sp macro="" textlink="">
      <xdr:nvSpPr>
        <xdr:cNvPr id="7" name="Rectangular Callout 6">
          <a:extLst>
            <a:ext uri="{FF2B5EF4-FFF2-40B4-BE49-F238E27FC236}">
              <a16:creationId xmlns:a16="http://schemas.microsoft.com/office/drawing/2014/main" id="{00000000-0008-0000-0E00-000007000000}"/>
            </a:ext>
            <a:ext uri="{C183D7F6-B498-43B3-948B-1728B52AA6E4}">
              <adec:decorative xmlns:adec="http://schemas.microsoft.com/office/drawing/2017/decorative" val="1"/>
            </a:ext>
          </a:extLst>
        </xdr:cNvPr>
        <xdr:cNvSpPr/>
      </xdr:nvSpPr>
      <xdr:spPr>
        <a:xfrm>
          <a:off x="1190626" y="13308541"/>
          <a:ext cx="5724525" cy="1398059"/>
        </a:xfrm>
        <a:prstGeom prst="wedgeRectCallout">
          <a:avLst>
            <a:gd name="adj1" fmla="val 17973"/>
            <a:gd name="adj2" fmla="val -111850"/>
          </a:avLst>
        </a:prstGeom>
        <a:solidFill>
          <a:srgbClr val="FBC1F0"/>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200" b="1">
              <a:solidFill>
                <a:sysClr val="windowText" lastClr="000000"/>
              </a:solidFill>
            </a:rPr>
            <a:t>TIP:</a:t>
          </a:r>
          <a:r>
            <a:rPr lang="en-US" sz="1200" b="1" baseline="0">
              <a:solidFill>
                <a:sysClr val="windowText" lastClr="000000"/>
              </a:solidFill>
            </a:rPr>
            <a:t>  </a:t>
          </a:r>
          <a:r>
            <a:rPr lang="en-US" sz="1200" b="0" baseline="0">
              <a:solidFill>
                <a:sysClr val="windowText" lastClr="000000"/>
              </a:solidFill>
            </a:rPr>
            <a:t>If one of the the two gray boxes turns</a:t>
          </a:r>
          <a:r>
            <a:rPr lang="en-US" sz="1200" b="0" baseline="0">
              <a:ln>
                <a:solidFill>
                  <a:schemeClr val="accent6">
                    <a:lumMod val="75000"/>
                  </a:schemeClr>
                </a:solidFill>
              </a:ln>
              <a:solidFill>
                <a:srgbClr val="00B050"/>
              </a:solidFill>
            </a:rPr>
            <a:t> </a:t>
          </a:r>
          <a:r>
            <a:rPr lang="en-US" sz="1200" b="0" cap="none" spc="0" baseline="0">
              <a:ln w="3175">
                <a:solidFill>
                  <a:schemeClr val="accent6">
                    <a:lumMod val="75000"/>
                  </a:schemeClr>
                </a:solidFill>
              </a:ln>
              <a:solidFill>
                <a:srgbClr val="00B050"/>
              </a:solidFill>
              <a:effectLst/>
            </a:rPr>
            <a:t>green</a:t>
          </a:r>
          <a:r>
            <a:rPr lang="en-US" sz="1200" b="0" baseline="0">
              <a:ln>
                <a:solidFill>
                  <a:schemeClr val="accent6">
                    <a:lumMod val="75000"/>
                  </a:schemeClr>
                </a:solidFill>
              </a:ln>
              <a:solidFill>
                <a:srgbClr val="00B050"/>
              </a:solidFill>
            </a:rPr>
            <a:t> </a:t>
          </a:r>
          <a:r>
            <a:rPr lang="en-US" sz="1200" b="0" baseline="0">
              <a:solidFill>
                <a:sysClr val="windowText" lastClr="000000"/>
              </a:solidFill>
            </a:rPr>
            <a:t>for at least one method for which you have entered information, </a:t>
          </a:r>
          <a:r>
            <a:rPr lang="en-US" sz="1200" b="1" baseline="0">
              <a:solidFill>
                <a:sysClr val="windowText" lastClr="000000"/>
              </a:solidFill>
            </a:rPr>
            <a:t>your district has met the MOE eligibility standard</a:t>
          </a:r>
          <a:r>
            <a:rPr lang="en-US" sz="1200" b="0" baseline="0">
              <a:solidFill>
                <a:sysClr val="windowText" lastClr="000000"/>
              </a:solidFill>
            </a:rPr>
            <a:t> and you may  move to the next workbook tab applicable to your district.  If all boxes for which you entered information are</a:t>
          </a:r>
          <a:r>
            <a:rPr lang="en-US" sz="1200" b="0" baseline="0">
              <a:ln>
                <a:solidFill>
                  <a:schemeClr val="bg1">
                    <a:lumMod val="50000"/>
                  </a:schemeClr>
                </a:solidFill>
              </a:ln>
              <a:solidFill>
                <a:sysClr val="windowText" lastClr="000000"/>
              </a:solidFill>
            </a:rPr>
            <a:t> </a:t>
          </a:r>
          <a:r>
            <a:rPr lang="en-US" sz="1200" b="0" baseline="0">
              <a:ln>
                <a:solidFill>
                  <a:schemeClr val="accent2">
                    <a:lumMod val="50000"/>
                  </a:schemeClr>
                </a:solidFill>
              </a:ln>
              <a:solidFill>
                <a:srgbClr val="FF0000"/>
              </a:solidFill>
            </a:rPr>
            <a:t>red</a:t>
          </a:r>
          <a:r>
            <a:rPr lang="en-US" sz="1200" b="0" baseline="0">
              <a:solidFill>
                <a:sysClr val="windowText" lastClr="000000"/>
              </a:solidFill>
            </a:rPr>
            <a:t>, you </a:t>
          </a:r>
          <a:r>
            <a:rPr lang="en-US" sz="1200" b="1" baseline="0">
              <a:solidFill>
                <a:sysClr val="windowText" lastClr="000000"/>
              </a:solidFill>
            </a:rPr>
            <a:t>should proceed to Step 5A.3 and you will be contacted by our Audit Group after submitting your application </a:t>
          </a:r>
          <a:r>
            <a:rPr lang="en-US" sz="1200" b="0" baseline="0">
              <a:solidFill>
                <a:sysClr val="windowText" lastClr="000000"/>
              </a:solidFill>
            </a:rPr>
            <a:t>to work with you to determine  whether an exception or adjustment will allow your district to meet the MOE eligibility standard.</a:t>
          </a:r>
          <a:endParaRPr lang="en-US" sz="1100" b="0">
            <a:solidFill>
              <a:sysClr val="windowText" lastClr="000000"/>
            </a:solidFill>
          </a:endParaRPr>
        </a:p>
      </xdr:txBody>
    </xdr:sp>
    <xdr:clientData/>
  </xdr:twoCellAnchor>
  <xdr:twoCellAnchor>
    <xdr:from>
      <xdr:col>19</xdr:col>
      <xdr:colOff>91017</xdr:colOff>
      <xdr:row>10</xdr:row>
      <xdr:rowOff>19050</xdr:rowOff>
    </xdr:from>
    <xdr:to>
      <xdr:col>20</xdr:col>
      <xdr:colOff>499533</xdr:colOff>
      <xdr:row>10</xdr:row>
      <xdr:rowOff>135467</xdr:rowOff>
    </xdr:to>
    <xdr:sp macro="" textlink="">
      <xdr:nvSpPr>
        <xdr:cNvPr id="9" name="Rectangle 8">
          <a:hlinkClick xmlns:r="http://schemas.openxmlformats.org/officeDocument/2006/relationships" r:id="rId3"/>
          <a:extLst>
            <a:ext uri="{FF2B5EF4-FFF2-40B4-BE49-F238E27FC236}">
              <a16:creationId xmlns:a16="http://schemas.microsoft.com/office/drawing/2014/main" id="{00000000-0008-0000-0E00-000009000000}"/>
            </a:ext>
            <a:ext uri="{C183D7F6-B498-43B3-948B-1728B52AA6E4}">
              <adec:decorative xmlns:adec="http://schemas.microsoft.com/office/drawing/2017/decorative" val="1"/>
            </a:ext>
          </a:extLst>
        </xdr:cNvPr>
        <xdr:cNvSpPr/>
      </xdr:nvSpPr>
      <xdr:spPr>
        <a:xfrm>
          <a:off x="14045142" y="2857500"/>
          <a:ext cx="1018116" cy="1164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495300</xdr:colOff>
      <xdr:row>14</xdr:row>
      <xdr:rowOff>84666</xdr:rowOff>
    </xdr:from>
    <xdr:to>
      <xdr:col>19</xdr:col>
      <xdr:colOff>124883</xdr:colOff>
      <xdr:row>15</xdr:row>
      <xdr:rowOff>63499</xdr:rowOff>
    </xdr:to>
    <xdr:sp macro="" textlink="">
      <xdr:nvSpPr>
        <xdr:cNvPr id="10" name="Rectangle 9">
          <a:hlinkClick xmlns:r="http://schemas.openxmlformats.org/officeDocument/2006/relationships" r:id="rId2"/>
          <a:extLst>
            <a:ext uri="{FF2B5EF4-FFF2-40B4-BE49-F238E27FC236}">
              <a16:creationId xmlns:a16="http://schemas.microsoft.com/office/drawing/2014/main" id="{00000000-0008-0000-0E00-00000A000000}"/>
            </a:ext>
            <a:ext uri="{C183D7F6-B498-43B3-948B-1728B52AA6E4}">
              <adec:decorative xmlns:adec="http://schemas.microsoft.com/office/drawing/2017/decorative" val="1"/>
            </a:ext>
          </a:extLst>
        </xdr:cNvPr>
        <xdr:cNvSpPr/>
      </xdr:nvSpPr>
      <xdr:spPr>
        <a:xfrm>
          <a:off x="12620625" y="3704166"/>
          <a:ext cx="1458383" cy="1693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518584</xdr:colOff>
      <xdr:row>10</xdr:row>
      <xdr:rowOff>190500</xdr:rowOff>
    </xdr:from>
    <xdr:to>
      <xdr:col>22</xdr:col>
      <xdr:colOff>169334</xdr:colOff>
      <xdr:row>14</xdr:row>
      <xdr:rowOff>0</xdr:rowOff>
    </xdr:to>
    <xdr:sp macro="" textlink="">
      <xdr:nvSpPr>
        <xdr:cNvPr id="11" name="Rectangle 10">
          <a:hlinkClick xmlns:r="http://schemas.openxmlformats.org/officeDocument/2006/relationships" r:id="rId4"/>
          <a:extLst>
            <a:ext uri="{FF2B5EF4-FFF2-40B4-BE49-F238E27FC236}">
              <a16:creationId xmlns:a16="http://schemas.microsoft.com/office/drawing/2014/main" id="{00000000-0008-0000-0E00-00000B000000}"/>
            </a:ext>
            <a:ext uri="{C183D7F6-B498-43B3-948B-1728B52AA6E4}">
              <adec:decorative xmlns:adec="http://schemas.microsoft.com/office/drawing/2017/decorative" val="1"/>
            </a:ext>
          </a:extLst>
        </xdr:cNvPr>
        <xdr:cNvSpPr/>
      </xdr:nvSpPr>
      <xdr:spPr>
        <a:xfrm>
          <a:off x="12643909" y="3028950"/>
          <a:ext cx="3308350" cy="590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222250</xdr:colOff>
      <xdr:row>22</xdr:row>
      <xdr:rowOff>402168</xdr:rowOff>
    </xdr:from>
    <xdr:to>
      <xdr:col>12</xdr:col>
      <xdr:colOff>42333</xdr:colOff>
      <xdr:row>22</xdr:row>
      <xdr:rowOff>592668</xdr:rowOff>
    </xdr:to>
    <xdr:sp macro="" textlink="">
      <xdr:nvSpPr>
        <xdr:cNvPr id="12" name="Rectangle 11">
          <a:hlinkClick xmlns:r="http://schemas.openxmlformats.org/officeDocument/2006/relationships" r:id="rId5"/>
          <a:extLst>
            <a:ext uri="{FF2B5EF4-FFF2-40B4-BE49-F238E27FC236}">
              <a16:creationId xmlns:a16="http://schemas.microsoft.com/office/drawing/2014/main" id="{00000000-0008-0000-0E00-00000C000000}"/>
            </a:ext>
            <a:ext uri="{C183D7F6-B498-43B3-948B-1728B52AA6E4}">
              <adec:decorative xmlns:adec="http://schemas.microsoft.com/office/drawing/2017/decorative" val="1"/>
            </a:ext>
          </a:extLst>
        </xdr:cNvPr>
        <xdr:cNvSpPr/>
      </xdr:nvSpPr>
      <xdr:spPr>
        <a:xfrm>
          <a:off x="8947150" y="7850718"/>
          <a:ext cx="1029758"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222250</xdr:colOff>
      <xdr:row>39</xdr:row>
      <xdr:rowOff>359833</xdr:rowOff>
    </xdr:from>
    <xdr:to>
      <xdr:col>12</xdr:col>
      <xdr:colOff>31749</xdr:colOff>
      <xdr:row>39</xdr:row>
      <xdr:rowOff>582083</xdr:rowOff>
    </xdr:to>
    <xdr:sp macro="" textlink="">
      <xdr:nvSpPr>
        <xdr:cNvPr id="13" name="Rectangle 12">
          <a:hlinkClick xmlns:r="http://schemas.openxmlformats.org/officeDocument/2006/relationships" r:id="rId6"/>
          <a:extLst>
            <a:ext uri="{FF2B5EF4-FFF2-40B4-BE49-F238E27FC236}">
              <a16:creationId xmlns:a16="http://schemas.microsoft.com/office/drawing/2014/main" id="{00000000-0008-0000-0E00-00000D000000}"/>
            </a:ext>
            <a:ext uri="{C183D7F6-B498-43B3-948B-1728B52AA6E4}">
              <adec:decorative xmlns:adec="http://schemas.microsoft.com/office/drawing/2017/decorative" val="1"/>
            </a:ext>
          </a:extLst>
        </xdr:cNvPr>
        <xdr:cNvSpPr/>
      </xdr:nvSpPr>
      <xdr:spPr>
        <a:xfrm>
          <a:off x="8108950" y="16152283"/>
          <a:ext cx="1857374" cy="222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496358</xdr:colOff>
      <xdr:row>6</xdr:row>
      <xdr:rowOff>133350</xdr:rowOff>
    </xdr:from>
    <xdr:to>
      <xdr:col>22</xdr:col>
      <xdr:colOff>152400</xdr:colOff>
      <xdr:row>7</xdr:row>
      <xdr:rowOff>80433</xdr:rowOff>
    </xdr:to>
    <xdr:sp macro="" textlink="">
      <xdr:nvSpPr>
        <xdr:cNvPr id="14" name="Rectangle 13">
          <a:hlinkClick xmlns:r="http://schemas.openxmlformats.org/officeDocument/2006/relationships" r:id="rId1"/>
          <a:extLst>
            <a:ext uri="{FF2B5EF4-FFF2-40B4-BE49-F238E27FC236}">
              <a16:creationId xmlns:a16="http://schemas.microsoft.com/office/drawing/2014/main" id="{00000000-0008-0000-0E00-00000E000000}"/>
            </a:ext>
            <a:ext uri="{C183D7F6-B498-43B3-948B-1728B52AA6E4}">
              <adec:decorative xmlns:adec="http://schemas.microsoft.com/office/drawing/2017/decorative" val="1"/>
            </a:ext>
          </a:extLst>
        </xdr:cNvPr>
        <xdr:cNvSpPr/>
      </xdr:nvSpPr>
      <xdr:spPr>
        <a:xfrm>
          <a:off x="12621683" y="1762125"/>
          <a:ext cx="3313642" cy="2328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264583</xdr:colOff>
      <xdr:row>51</xdr:row>
      <xdr:rowOff>148167</xdr:rowOff>
    </xdr:from>
    <xdr:to>
      <xdr:col>8</xdr:col>
      <xdr:colOff>740834</xdr:colOff>
      <xdr:row>51</xdr:row>
      <xdr:rowOff>296334</xdr:rowOff>
    </xdr:to>
    <xdr:sp macro="" textlink="">
      <xdr:nvSpPr>
        <xdr:cNvPr id="15" name="Rectangle 14">
          <a:hlinkClick xmlns:r="http://schemas.openxmlformats.org/officeDocument/2006/relationships" r:id="rId7"/>
          <a:extLst>
            <a:ext uri="{FF2B5EF4-FFF2-40B4-BE49-F238E27FC236}">
              <a16:creationId xmlns:a16="http://schemas.microsoft.com/office/drawing/2014/main" id="{00000000-0008-0000-0E00-00000F000000}"/>
            </a:ext>
            <a:ext uri="{C183D7F6-B498-43B3-948B-1728B52AA6E4}">
              <adec:decorative xmlns:adec="http://schemas.microsoft.com/office/drawing/2017/decorative" val="1"/>
            </a:ext>
          </a:extLst>
        </xdr:cNvPr>
        <xdr:cNvSpPr/>
      </xdr:nvSpPr>
      <xdr:spPr>
        <a:xfrm>
          <a:off x="7084483" y="21750867"/>
          <a:ext cx="1543051" cy="1481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190499</xdr:colOff>
      <xdr:row>51</xdr:row>
      <xdr:rowOff>137583</xdr:rowOff>
    </xdr:from>
    <xdr:to>
      <xdr:col>13</xdr:col>
      <xdr:colOff>0</xdr:colOff>
      <xdr:row>51</xdr:row>
      <xdr:rowOff>275166</xdr:rowOff>
    </xdr:to>
    <xdr:sp macro="" textlink="">
      <xdr:nvSpPr>
        <xdr:cNvPr id="16" name="Rectangle 15">
          <a:hlinkClick xmlns:r="http://schemas.openxmlformats.org/officeDocument/2006/relationships" r:id="rId6"/>
          <a:extLst>
            <a:ext uri="{FF2B5EF4-FFF2-40B4-BE49-F238E27FC236}">
              <a16:creationId xmlns:a16="http://schemas.microsoft.com/office/drawing/2014/main" id="{00000000-0008-0000-0E00-000010000000}"/>
            </a:ext>
            <a:ext uri="{C183D7F6-B498-43B3-948B-1728B52AA6E4}">
              <adec:decorative xmlns:adec="http://schemas.microsoft.com/office/drawing/2017/decorative" val="1"/>
            </a:ext>
          </a:extLst>
        </xdr:cNvPr>
        <xdr:cNvSpPr/>
      </xdr:nvSpPr>
      <xdr:spPr>
        <a:xfrm>
          <a:off x="8915399" y="21740283"/>
          <a:ext cx="1171576" cy="1375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52916</xdr:colOff>
      <xdr:row>5</xdr:row>
      <xdr:rowOff>243417</xdr:rowOff>
    </xdr:from>
    <xdr:to>
      <xdr:col>6</xdr:col>
      <xdr:colOff>444500</xdr:colOff>
      <xdr:row>5</xdr:row>
      <xdr:rowOff>402167</xdr:rowOff>
    </xdr:to>
    <xdr:sp macro="" textlink="">
      <xdr:nvSpPr>
        <xdr:cNvPr id="17" name="Rectangle 16">
          <a:hlinkClick xmlns:r="http://schemas.openxmlformats.org/officeDocument/2006/relationships" r:id="rId8"/>
          <a:extLst>
            <a:ext uri="{FF2B5EF4-FFF2-40B4-BE49-F238E27FC236}">
              <a16:creationId xmlns:a16="http://schemas.microsoft.com/office/drawing/2014/main" id="{00000000-0008-0000-0E00-000011000000}"/>
            </a:ext>
            <a:ext uri="{C183D7F6-B498-43B3-948B-1728B52AA6E4}">
              <adec:decorative xmlns:adec="http://schemas.microsoft.com/office/drawing/2017/decorative" val="1"/>
            </a:ext>
          </a:extLst>
        </xdr:cNvPr>
        <xdr:cNvSpPr/>
      </xdr:nvSpPr>
      <xdr:spPr>
        <a:xfrm>
          <a:off x="386291" y="1367367"/>
          <a:ext cx="5811309" cy="158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179917</xdr:colOff>
      <xdr:row>22</xdr:row>
      <xdr:rowOff>402166</xdr:rowOff>
    </xdr:from>
    <xdr:to>
      <xdr:col>16</xdr:col>
      <xdr:colOff>603250</xdr:colOff>
      <xdr:row>22</xdr:row>
      <xdr:rowOff>603250</xdr:rowOff>
    </xdr:to>
    <xdr:sp macro="" textlink="">
      <xdr:nvSpPr>
        <xdr:cNvPr id="18" name="Rectangle 17">
          <a:hlinkClick xmlns:r="http://schemas.openxmlformats.org/officeDocument/2006/relationships" r:id="rId8"/>
          <a:extLst>
            <a:ext uri="{FF2B5EF4-FFF2-40B4-BE49-F238E27FC236}">
              <a16:creationId xmlns:a16="http://schemas.microsoft.com/office/drawing/2014/main" id="{00000000-0008-0000-0E00-000012000000}"/>
            </a:ext>
            <a:ext uri="{C183D7F6-B498-43B3-948B-1728B52AA6E4}">
              <adec:decorative xmlns:adec="http://schemas.microsoft.com/office/drawing/2017/decorative" val="1"/>
            </a:ext>
          </a:extLst>
        </xdr:cNvPr>
        <xdr:cNvSpPr/>
      </xdr:nvSpPr>
      <xdr:spPr>
        <a:xfrm>
          <a:off x="10266892" y="7850716"/>
          <a:ext cx="2461683" cy="2010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1037166</xdr:colOff>
      <xdr:row>51</xdr:row>
      <xdr:rowOff>127000</xdr:rowOff>
    </xdr:from>
    <xdr:to>
      <xdr:col>6</xdr:col>
      <xdr:colOff>656166</xdr:colOff>
      <xdr:row>51</xdr:row>
      <xdr:rowOff>306917</xdr:rowOff>
    </xdr:to>
    <xdr:sp macro="" textlink="">
      <xdr:nvSpPr>
        <xdr:cNvPr id="19" name="Rectangle 18">
          <a:hlinkClick xmlns:r="http://schemas.openxmlformats.org/officeDocument/2006/relationships" r:id="rId8"/>
          <a:extLst>
            <a:ext uri="{FF2B5EF4-FFF2-40B4-BE49-F238E27FC236}">
              <a16:creationId xmlns:a16="http://schemas.microsoft.com/office/drawing/2014/main" id="{00000000-0008-0000-0E00-000013000000}"/>
            </a:ext>
            <a:ext uri="{C183D7F6-B498-43B3-948B-1728B52AA6E4}">
              <adec:decorative xmlns:adec="http://schemas.microsoft.com/office/drawing/2017/decorative" val="1"/>
            </a:ext>
          </a:extLst>
        </xdr:cNvPr>
        <xdr:cNvSpPr/>
      </xdr:nvSpPr>
      <xdr:spPr>
        <a:xfrm>
          <a:off x="4313766" y="21729700"/>
          <a:ext cx="2095500" cy="1799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47625</xdr:colOff>
      <xdr:row>39</xdr:row>
      <xdr:rowOff>400050</xdr:rowOff>
    </xdr:from>
    <xdr:to>
      <xdr:col>16</xdr:col>
      <xdr:colOff>539750</xdr:colOff>
      <xdr:row>39</xdr:row>
      <xdr:rowOff>582085</xdr:rowOff>
    </xdr:to>
    <xdr:sp macro="" textlink="">
      <xdr:nvSpPr>
        <xdr:cNvPr id="20" name="Rectangle 19">
          <a:hlinkClick xmlns:r="http://schemas.openxmlformats.org/officeDocument/2006/relationships" r:id="rId8"/>
          <a:extLst>
            <a:ext uri="{FF2B5EF4-FFF2-40B4-BE49-F238E27FC236}">
              <a16:creationId xmlns:a16="http://schemas.microsoft.com/office/drawing/2014/main" id="{00000000-0008-0000-0E00-000014000000}"/>
            </a:ext>
            <a:ext uri="{C183D7F6-B498-43B3-948B-1728B52AA6E4}">
              <adec:decorative xmlns:adec="http://schemas.microsoft.com/office/drawing/2017/decorative" val="1"/>
            </a:ext>
          </a:extLst>
        </xdr:cNvPr>
        <xdr:cNvSpPr/>
      </xdr:nvSpPr>
      <xdr:spPr>
        <a:xfrm>
          <a:off x="10134600" y="16192500"/>
          <a:ext cx="2530475" cy="1820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17</xdr:col>
      <xdr:colOff>473856</xdr:colOff>
      <xdr:row>48</xdr:row>
      <xdr:rowOff>4474</xdr:rowOff>
    </xdr:from>
    <xdr:to>
      <xdr:col>21</xdr:col>
      <xdr:colOff>487966</xdr:colOff>
      <xdr:row>50</xdr:row>
      <xdr:rowOff>201336</xdr:rowOff>
    </xdr:to>
    <xdr:sp macro="" textlink="">
      <xdr:nvSpPr>
        <xdr:cNvPr id="21" name="Rectangular Callout 20">
          <a:extLst>
            <a:ext uri="{FF2B5EF4-FFF2-40B4-BE49-F238E27FC236}">
              <a16:creationId xmlns:a16="http://schemas.microsoft.com/office/drawing/2014/main" id="{00000000-0008-0000-0E00-000015000000}"/>
            </a:ext>
            <a:ext uri="{C183D7F6-B498-43B3-948B-1728B52AA6E4}">
              <adec:decorative xmlns:adec="http://schemas.microsoft.com/office/drawing/2017/decorative" val="1"/>
            </a:ext>
          </a:extLst>
        </xdr:cNvPr>
        <xdr:cNvSpPr/>
      </xdr:nvSpPr>
      <xdr:spPr>
        <a:xfrm>
          <a:off x="13208781" y="20492749"/>
          <a:ext cx="2452510" cy="939812"/>
        </a:xfrm>
        <a:prstGeom prst="wedgeRectCallout">
          <a:avLst>
            <a:gd name="adj1" fmla="val -18915"/>
            <a:gd name="adj2" fmla="val -71707"/>
          </a:avLst>
        </a:prstGeom>
        <a:solidFill>
          <a:srgbClr val="FBC1F0"/>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b="1">
              <a:solidFill>
                <a:sysClr val="windowText" lastClr="000000"/>
              </a:solidFill>
            </a:rPr>
            <a:t>TIP: </a:t>
          </a:r>
          <a:r>
            <a:rPr lang="en-US" sz="1100" b="0" baseline="0">
              <a:solidFill>
                <a:schemeClr val="tx1"/>
              </a:solidFill>
            </a:rPr>
            <a:t>Be sure to indicate whether after applying an exception or adjustment your district will meet the MOE eligibility standard for FY20</a:t>
          </a:r>
          <a:r>
            <a:rPr lang="en-US" sz="1100" b="0" baseline="0">
              <a:solidFill>
                <a:srgbClr val="0066FF"/>
              </a:solidFill>
            </a:rPr>
            <a:t>.</a:t>
          </a:r>
        </a:p>
      </xdr:txBody>
    </xdr:sp>
    <xdr:clientData/>
  </xdr:twoCellAnchor>
  <xdr:twoCellAnchor>
    <xdr:from>
      <xdr:col>14</xdr:col>
      <xdr:colOff>328083</xdr:colOff>
      <xdr:row>43</xdr:row>
      <xdr:rowOff>201083</xdr:rowOff>
    </xdr:from>
    <xdr:to>
      <xdr:col>18</xdr:col>
      <xdr:colOff>444500</xdr:colOff>
      <xdr:row>43</xdr:row>
      <xdr:rowOff>359833</xdr:rowOff>
    </xdr:to>
    <xdr:sp macro="" textlink="">
      <xdr:nvSpPr>
        <xdr:cNvPr id="22" name="Rectangle 21">
          <a:hlinkClick xmlns:r="http://schemas.openxmlformats.org/officeDocument/2006/relationships" r:id="rId1"/>
          <a:extLst>
            <a:ext uri="{FF2B5EF4-FFF2-40B4-BE49-F238E27FC236}">
              <a16:creationId xmlns:a16="http://schemas.microsoft.com/office/drawing/2014/main" id="{00000000-0008-0000-0E00-000016000000}"/>
            </a:ext>
            <a:ext uri="{C183D7F6-B498-43B3-948B-1728B52AA6E4}">
              <adec:decorative xmlns:adec="http://schemas.microsoft.com/office/drawing/2017/decorative" val="1"/>
            </a:ext>
          </a:extLst>
        </xdr:cNvPr>
        <xdr:cNvSpPr/>
      </xdr:nvSpPr>
      <xdr:spPr>
        <a:xfrm>
          <a:off x="11024658" y="18479558"/>
          <a:ext cx="2764367" cy="158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42523</xdr:colOff>
      <xdr:row>24</xdr:row>
      <xdr:rowOff>153080</xdr:rowOff>
    </xdr:from>
    <xdr:to>
      <xdr:col>1</xdr:col>
      <xdr:colOff>1183162</xdr:colOff>
      <xdr:row>27</xdr:row>
      <xdr:rowOff>229621</xdr:rowOff>
    </xdr:to>
    <xdr:sp macro="" textlink="">
      <xdr:nvSpPr>
        <xdr:cNvPr id="24" name="Rectangular Callout 23">
          <a:extLst>
            <a:ext uri="{FF2B5EF4-FFF2-40B4-BE49-F238E27FC236}">
              <a16:creationId xmlns:a16="http://schemas.microsoft.com/office/drawing/2014/main" id="{00000000-0008-0000-0E00-000018000000}"/>
            </a:ext>
            <a:ext uri="{C183D7F6-B498-43B3-948B-1728B52AA6E4}">
              <adec:decorative xmlns:adec="http://schemas.microsoft.com/office/drawing/2017/decorative" val="1"/>
            </a:ext>
          </a:extLst>
        </xdr:cNvPr>
        <xdr:cNvSpPr/>
      </xdr:nvSpPr>
      <xdr:spPr>
        <a:xfrm>
          <a:off x="42523" y="8935130"/>
          <a:ext cx="1474014" cy="2019641"/>
        </a:xfrm>
        <a:prstGeom prst="wedgeRectCallout">
          <a:avLst>
            <a:gd name="adj1" fmla="val 57548"/>
            <a:gd name="adj2" fmla="val -23255"/>
          </a:avLst>
        </a:prstGeom>
        <a:solidFill>
          <a:srgbClr val="FBC1F0"/>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b="1">
              <a:solidFill>
                <a:sysClr val="windowText" lastClr="000000"/>
              </a:solidFill>
            </a:rPr>
            <a:t>TIP:</a:t>
          </a:r>
          <a:r>
            <a:rPr lang="en-US" sz="1200" b="1" baseline="0">
              <a:solidFill>
                <a:sysClr val="windowText" lastClr="000000"/>
              </a:solidFill>
            </a:rPr>
            <a:t>  </a:t>
          </a:r>
          <a:r>
            <a:rPr lang="en-US" sz="1100" b="0" baseline="0">
              <a:solidFill>
                <a:sysClr val="windowText" lastClr="000000"/>
              </a:solidFill>
            </a:rPr>
            <a:t>Calculating MOE using local funds only (either in the aggregate or per pupil) is not available because the method of disbursing Chapter 70 funds prevents tracking as a separate state educational funding source.</a:t>
          </a:r>
          <a:endParaRPr lang="en-US" sz="1100" b="0">
            <a:solidFill>
              <a:sysClr val="windowText" lastClr="000000"/>
            </a:solidFill>
          </a:endParaRPr>
        </a:p>
      </xdr:txBody>
    </xdr:sp>
    <xdr:clientData/>
  </xdr:twoCellAnchor>
  <xdr:twoCellAnchor>
    <xdr:from>
      <xdr:col>8</xdr:col>
      <xdr:colOff>164647</xdr:colOff>
      <xdr:row>19</xdr:row>
      <xdr:rowOff>56697</xdr:rowOff>
    </xdr:from>
    <xdr:to>
      <xdr:col>20</xdr:col>
      <xdr:colOff>435429</xdr:colOff>
      <xdr:row>21</xdr:row>
      <xdr:rowOff>268062</xdr:rowOff>
    </xdr:to>
    <xdr:sp macro="" textlink="">
      <xdr:nvSpPr>
        <xdr:cNvPr id="25" name="Rectangular Callout 24">
          <a:hlinkClick xmlns:r="http://schemas.openxmlformats.org/officeDocument/2006/relationships" r:id="rId9"/>
          <a:extLst>
            <a:ext uri="{FF2B5EF4-FFF2-40B4-BE49-F238E27FC236}">
              <a16:creationId xmlns:a16="http://schemas.microsoft.com/office/drawing/2014/main" id="{00000000-0008-0000-0E00-000019000000}"/>
            </a:ext>
            <a:ext uri="{C183D7F6-B498-43B3-948B-1728B52AA6E4}">
              <adec:decorative xmlns:adec="http://schemas.microsoft.com/office/drawing/2017/decorative" val="1"/>
            </a:ext>
          </a:extLst>
        </xdr:cNvPr>
        <xdr:cNvSpPr/>
      </xdr:nvSpPr>
      <xdr:spPr>
        <a:xfrm>
          <a:off x="8629197" y="6413047"/>
          <a:ext cx="7084332" cy="909865"/>
        </a:xfrm>
        <a:prstGeom prst="wedgeRectCallout">
          <a:avLst>
            <a:gd name="adj1" fmla="val -58697"/>
            <a:gd name="adj2" fmla="val 53813"/>
          </a:avLst>
        </a:prstGeom>
        <a:solidFill>
          <a:srgbClr val="FBC1F0"/>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b="1">
              <a:solidFill>
                <a:sysClr val="windowText" lastClr="000000"/>
              </a:solidFill>
            </a:rPr>
            <a:t>TIP:</a:t>
          </a:r>
          <a:r>
            <a:rPr lang="en-US" sz="1200" b="1" baseline="0">
              <a:solidFill>
                <a:sysClr val="windowText" lastClr="000000"/>
              </a:solidFill>
            </a:rPr>
            <a:t>  </a:t>
          </a:r>
          <a:r>
            <a:rPr lang="en-US" sz="1200" b="0" baseline="0">
              <a:solidFill>
                <a:sysClr val="windowText" lastClr="000000"/>
              </a:solidFill>
            </a:rPr>
            <a:t>IF you are uncertain as to the last year that your district met Maintenance of Effort using either the combination of state and local funds in the aggregate or per pupil, Federal Grants will be publishing a list on its website and will send to districts in the second or third week of July.  In the interim, if you need help with this information, contact </a:t>
          </a:r>
          <a:r>
            <a:rPr lang="en-US" sz="1200" b="0" baseline="0">
              <a:solidFill>
                <a:srgbClr val="0066FF"/>
              </a:solidFill>
            </a:rPr>
            <a:t>Caitlin Hogan </a:t>
          </a:r>
          <a:r>
            <a:rPr lang="en-US" sz="1200" b="0" baseline="0">
              <a:solidFill>
                <a:sysClr val="windowText" lastClr="000000"/>
              </a:solidFill>
            </a:rPr>
            <a:t>in DESE's Audit and Compliance Unit, 781-338-6511.</a:t>
          </a:r>
          <a:endParaRPr lang="en-US" sz="1100">
            <a:solidFill>
              <a:sysClr val="windowText" lastClr="000000"/>
            </a:solidFill>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14</xdr:col>
      <xdr:colOff>123824</xdr:colOff>
      <xdr:row>7</xdr:row>
      <xdr:rowOff>717550</xdr:rowOff>
    </xdr:from>
    <xdr:to>
      <xdr:col>16</xdr:col>
      <xdr:colOff>381000</xdr:colOff>
      <xdr:row>11</xdr:row>
      <xdr:rowOff>220980</xdr:rowOff>
    </xdr:to>
    <xdr:sp macro="" textlink="">
      <xdr:nvSpPr>
        <xdr:cNvPr id="2" name="Rectangular Callout 1">
          <a:extLst>
            <a:ext uri="{FF2B5EF4-FFF2-40B4-BE49-F238E27FC236}">
              <a16:creationId xmlns:a16="http://schemas.microsoft.com/office/drawing/2014/main" id="{00000000-0008-0000-0F00-000002000000}"/>
            </a:ext>
            <a:ext uri="{C183D7F6-B498-43B3-948B-1728B52AA6E4}">
              <adec:decorative xmlns:adec="http://schemas.microsoft.com/office/drawing/2017/decorative" val="1"/>
            </a:ext>
          </a:extLst>
        </xdr:cNvPr>
        <xdr:cNvSpPr/>
      </xdr:nvSpPr>
      <xdr:spPr>
        <a:xfrm>
          <a:off x="10868024" y="4060825"/>
          <a:ext cx="2619376" cy="1475105"/>
        </a:xfrm>
        <a:prstGeom prst="wedgeRectCallout">
          <a:avLst>
            <a:gd name="adj1" fmla="val -61656"/>
            <a:gd name="adj2" fmla="val 71888"/>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Charter schools, virtual schools and career/technical vocational schools </a:t>
          </a:r>
          <a:r>
            <a:rPr lang="en-US" sz="1100" b="0" baseline="0">
              <a:ln>
                <a:noFill/>
              </a:ln>
              <a:solidFill>
                <a:sysClr val="windowText" lastClr="000000"/>
              </a:solidFill>
            </a:rPr>
            <a:t>are not required to complete the entire tab.  However, each of these schools/districts </a:t>
          </a:r>
          <a:r>
            <a:rPr lang="en-US" sz="1100" b="1" baseline="0">
              <a:ln>
                <a:noFill/>
              </a:ln>
              <a:solidFill>
                <a:sysClr val="windowText" lastClr="000000"/>
              </a:solidFill>
            </a:rPr>
            <a:t>must select their school type from the drop down in order to demonstrate this exemption.</a:t>
          </a:r>
        </a:p>
      </xdr:txBody>
    </xdr:sp>
    <xdr:clientData/>
  </xdr:twoCellAnchor>
  <xdr:twoCellAnchor>
    <xdr:from>
      <xdr:col>3</xdr:col>
      <xdr:colOff>180974</xdr:colOff>
      <xdr:row>5</xdr:row>
      <xdr:rowOff>238125</xdr:rowOff>
    </xdr:from>
    <xdr:to>
      <xdr:col>12</xdr:col>
      <xdr:colOff>504825</xdr:colOff>
      <xdr:row>6</xdr:row>
      <xdr:rowOff>85725</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00000000-0008-0000-0F00-000003000000}"/>
            </a:ext>
            <a:ext uri="{C183D7F6-B498-43B3-948B-1728B52AA6E4}">
              <adec:decorative xmlns:adec="http://schemas.microsoft.com/office/drawing/2017/decorative" val="1"/>
            </a:ext>
          </a:extLst>
        </xdr:cNvPr>
        <xdr:cNvSpPr/>
      </xdr:nvSpPr>
      <xdr:spPr>
        <a:xfrm>
          <a:off x="1771649" y="2266950"/>
          <a:ext cx="8429626" cy="4095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23</xdr:row>
      <xdr:rowOff>161924</xdr:rowOff>
    </xdr:from>
    <xdr:to>
      <xdr:col>4</xdr:col>
      <xdr:colOff>190500</xdr:colOff>
      <xdr:row>24</xdr:row>
      <xdr:rowOff>361950</xdr:rowOff>
    </xdr:to>
    <xdr:sp macro="" textlink="">
      <xdr:nvSpPr>
        <xdr:cNvPr id="4" name="Rectangular Callout 3">
          <a:extLst>
            <a:ext uri="{FF2B5EF4-FFF2-40B4-BE49-F238E27FC236}">
              <a16:creationId xmlns:a16="http://schemas.microsoft.com/office/drawing/2014/main" id="{00000000-0008-0000-0F00-000004000000}"/>
            </a:ext>
            <a:ext uri="{C183D7F6-B498-43B3-948B-1728B52AA6E4}">
              <adec:decorative xmlns:adec="http://schemas.microsoft.com/office/drawing/2017/decorative" val="1"/>
            </a:ext>
          </a:extLst>
        </xdr:cNvPr>
        <xdr:cNvSpPr/>
      </xdr:nvSpPr>
      <xdr:spPr>
        <a:xfrm>
          <a:off x="238125" y="9677399"/>
          <a:ext cx="3048000" cy="666751"/>
        </a:xfrm>
        <a:prstGeom prst="wedgeRectCallout">
          <a:avLst>
            <a:gd name="adj1" fmla="val -11078"/>
            <a:gd name="adj2" fmla="val 103568"/>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All responses in Step 4.2 should reflect the count conducted </a:t>
          </a:r>
          <a:r>
            <a:rPr lang="en-US" sz="1100" b="1" baseline="0">
              <a:solidFill>
                <a:sysClr val="windowText" lastClr="000000"/>
              </a:solidFill>
              <a:effectLst/>
              <a:latin typeface="+mn-lt"/>
              <a:ea typeface="+mn-ea"/>
              <a:cs typeface="+mn-cs"/>
            </a:rPr>
            <a:t>on </a:t>
          </a:r>
          <a:r>
            <a:rPr lang="en-US" sz="1100" b="1" baseline="0">
              <a:ln>
                <a:noFill/>
              </a:ln>
              <a:solidFill>
                <a:sysClr val="windowText" lastClr="000000"/>
              </a:solidFill>
            </a:rPr>
            <a:t>any date between October 1 and December 1 of 2018.</a:t>
          </a:r>
        </a:p>
      </xdr:txBody>
    </xdr:sp>
    <xdr:clientData/>
  </xdr:twoCellAnchor>
  <xdr:twoCellAnchor>
    <xdr:from>
      <xdr:col>4</xdr:col>
      <xdr:colOff>923925</xdr:colOff>
      <xdr:row>21</xdr:row>
      <xdr:rowOff>0</xdr:rowOff>
    </xdr:from>
    <xdr:to>
      <xdr:col>9</xdr:col>
      <xdr:colOff>876300</xdr:colOff>
      <xdr:row>24</xdr:row>
      <xdr:rowOff>161925</xdr:rowOff>
    </xdr:to>
    <xdr:sp macro="" textlink="">
      <xdr:nvSpPr>
        <xdr:cNvPr id="5" name="Rectangular Callout 4">
          <a:extLst>
            <a:ext uri="{FF2B5EF4-FFF2-40B4-BE49-F238E27FC236}">
              <a16:creationId xmlns:a16="http://schemas.microsoft.com/office/drawing/2014/main" id="{00000000-0008-0000-0F00-000005000000}"/>
            </a:ext>
            <a:ext uri="{C183D7F6-B498-43B3-948B-1728B52AA6E4}">
              <adec:decorative xmlns:adec="http://schemas.microsoft.com/office/drawing/2017/decorative" val="1"/>
            </a:ext>
          </a:extLst>
        </xdr:cNvPr>
        <xdr:cNvSpPr/>
      </xdr:nvSpPr>
      <xdr:spPr>
        <a:xfrm>
          <a:off x="4019550" y="9124950"/>
          <a:ext cx="3429000" cy="1019175"/>
        </a:xfrm>
        <a:prstGeom prst="wedgeRectCallout">
          <a:avLst>
            <a:gd name="adj1" fmla="val 54436"/>
            <a:gd name="adj2" fmla="val -15514"/>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sz="1100" b="1" baseline="0">
              <a:ln>
                <a:noFill/>
              </a:ln>
              <a:solidFill>
                <a:sysClr val="windowText" lastClr="000000"/>
              </a:solidFill>
            </a:rPr>
            <a:t>TIP:  </a:t>
          </a:r>
          <a:r>
            <a:rPr lang="en-US" sz="1100" b="0" baseline="0">
              <a:ln>
                <a:noFill/>
              </a:ln>
              <a:solidFill>
                <a:sysClr val="windowText" lastClr="000000"/>
              </a:solidFill>
            </a:rPr>
            <a:t>"Eligible" </a:t>
          </a:r>
          <a:r>
            <a:rPr lang="en-US" sz="1100" b="0" baseline="0">
              <a:ln>
                <a:noFill/>
              </a:ln>
              <a:solidFill>
                <a:sysClr val="windowText" lastClr="000000"/>
              </a:solidFill>
              <a:effectLst/>
              <a:latin typeface="+mn-lt"/>
              <a:ea typeface="+mn-ea"/>
              <a:cs typeface="+mn-cs"/>
            </a:rPr>
            <a:t>i</a:t>
          </a:r>
          <a:r>
            <a:rPr lang="en-US" sz="1100" b="0" baseline="0">
              <a:solidFill>
                <a:sysClr val="windowText" lastClr="000000"/>
              </a:solidFill>
              <a:effectLst/>
              <a:latin typeface="+mn-lt"/>
              <a:ea typeface="+mn-ea"/>
              <a:cs typeface="+mn-cs"/>
            </a:rPr>
            <a:t>ncludes all students who are determined to be eligible for special education services</a:t>
          </a:r>
          <a:r>
            <a:rPr lang="en-US" sz="1100" b="1" baseline="0">
              <a:solidFill>
                <a:sysClr val="windowText" lastClr="000000"/>
              </a:solidFill>
              <a:effectLst/>
              <a:latin typeface="+mn-lt"/>
              <a:ea typeface="+mn-ea"/>
              <a:cs typeface="+mn-cs"/>
            </a:rPr>
            <a:t>, regardless of  whether they actually receive(d) services</a:t>
          </a:r>
          <a:r>
            <a:rPr lang="en-US" sz="1100" b="0" baseline="0">
              <a:solidFill>
                <a:sysClr val="windowText" lastClr="000000"/>
              </a:solidFill>
              <a:effectLst/>
              <a:latin typeface="+mn-lt"/>
              <a:ea typeface="+mn-ea"/>
              <a:cs typeface="+mn-cs"/>
            </a:rPr>
            <a:t>. </a:t>
          </a:r>
          <a:r>
            <a:rPr lang="en-US" sz="1100" b="0" baseline="0">
              <a:ln>
                <a:noFill/>
              </a:ln>
              <a:solidFill>
                <a:sysClr val="windowText" lastClr="000000"/>
              </a:solidFill>
            </a:rPr>
            <a:t>Keep in mind a student remains eligible for 3 years following identification. </a:t>
          </a:r>
          <a:endParaRPr lang="en-US" sz="1100" baseline="0">
            <a:ln>
              <a:noFill/>
            </a:ln>
            <a:solidFill>
              <a:sysClr val="windowText" lastClr="000000"/>
            </a:solidFill>
          </a:endParaRPr>
        </a:p>
      </xdr:txBody>
    </xdr:sp>
    <xdr:clientData/>
  </xdr:twoCellAnchor>
  <xdr:twoCellAnchor>
    <xdr:from>
      <xdr:col>3</xdr:col>
      <xdr:colOff>190500</xdr:colOff>
      <xdr:row>6</xdr:row>
      <xdr:rowOff>295275</xdr:rowOff>
    </xdr:from>
    <xdr:to>
      <xdr:col>11</xdr:col>
      <xdr:colOff>600075</xdr:colOff>
      <xdr:row>6</xdr:row>
      <xdr:rowOff>542925</xdr:rowOff>
    </xdr:to>
    <xdr:sp macro="" textlink="">
      <xdr:nvSpPr>
        <xdr:cNvPr id="6" name="Rectangle 5">
          <a:hlinkClick xmlns:r="http://schemas.openxmlformats.org/officeDocument/2006/relationships" r:id="rId2"/>
          <a:extLst>
            <a:ext uri="{FF2B5EF4-FFF2-40B4-BE49-F238E27FC236}">
              <a16:creationId xmlns:a16="http://schemas.microsoft.com/office/drawing/2014/main" id="{00000000-0008-0000-0F00-000006000000}"/>
            </a:ext>
            <a:ext uri="{C183D7F6-B498-43B3-948B-1728B52AA6E4}">
              <adec:decorative xmlns:adec="http://schemas.microsoft.com/office/drawing/2017/decorative" val="1"/>
            </a:ext>
          </a:extLst>
        </xdr:cNvPr>
        <xdr:cNvSpPr/>
      </xdr:nvSpPr>
      <xdr:spPr>
        <a:xfrm flipV="1">
          <a:off x="1781175" y="2886075"/>
          <a:ext cx="7477125" cy="2476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247649</xdr:colOff>
      <xdr:row>21</xdr:row>
      <xdr:rowOff>76200</xdr:rowOff>
    </xdr:from>
    <xdr:to>
      <xdr:col>18</xdr:col>
      <xdr:colOff>228600</xdr:colOff>
      <xdr:row>25</xdr:row>
      <xdr:rowOff>628650</xdr:rowOff>
    </xdr:to>
    <xdr:sp macro="" textlink="">
      <xdr:nvSpPr>
        <xdr:cNvPr id="7" name="Rectangular Callout 6">
          <a:extLst>
            <a:ext uri="{FF2B5EF4-FFF2-40B4-BE49-F238E27FC236}">
              <a16:creationId xmlns:a16="http://schemas.microsoft.com/office/drawing/2014/main" id="{00000000-0008-0000-0F00-000007000000}"/>
            </a:ext>
            <a:ext uri="{C183D7F6-B498-43B3-948B-1728B52AA6E4}">
              <adec:decorative xmlns:adec="http://schemas.microsoft.com/office/drawing/2017/decorative" val="1"/>
            </a:ext>
          </a:extLst>
        </xdr:cNvPr>
        <xdr:cNvSpPr/>
      </xdr:nvSpPr>
      <xdr:spPr>
        <a:xfrm>
          <a:off x="10991849" y="9201150"/>
          <a:ext cx="3390901" cy="2162175"/>
        </a:xfrm>
        <a:prstGeom prst="wedgeRectCallout">
          <a:avLst>
            <a:gd name="adj1" fmla="val -57092"/>
            <a:gd name="adj2" fmla="val -37341"/>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Which students are counted?</a:t>
          </a:r>
        </a:p>
        <a:p>
          <a:pPr algn="l"/>
          <a:endParaRPr lang="en-US" sz="300" b="1" baseline="0">
            <a:ln>
              <a:noFill/>
            </a:ln>
            <a:solidFill>
              <a:sysClr val="windowText" lastClr="000000"/>
            </a:solidFill>
          </a:endParaRPr>
        </a:p>
        <a:p>
          <a:pPr algn="l"/>
          <a:r>
            <a:rPr lang="en-US" sz="1100" b="1" baseline="0">
              <a:ln>
                <a:noFill/>
              </a:ln>
              <a:solidFill>
                <a:sysClr val="windowText" lastClr="000000"/>
              </a:solidFill>
              <a:latin typeface="Calibri" panose="020F0502020204030204" pitchFamily="34" charset="0"/>
              <a:cs typeface="Calibri" panose="020F0502020204030204" pitchFamily="34" charset="0"/>
            </a:rPr>
            <a:t>•  </a:t>
          </a:r>
          <a:r>
            <a:rPr lang="en-US" sz="1100" b="0" baseline="0">
              <a:ln>
                <a:noFill/>
              </a:ln>
              <a:solidFill>
                <a:sysClr val="windowText" lastClr="000000"/>
              </a:solidFill>
            </a:rPr>
            <a:t>Your </a:t>
          </a:r>
          <a:r>
            <a:rPr lang="en-US" sz="1100" b="1" baseline="0">
              <a:ln>
                <a:noFill/>
              </a:ln>
              <a:solidFill>
                <a:sysClr val="windowText" lastClr="000000"/>
              </a:solidFill>
            </a:rPr>
            <a:t>child count includes only eligible students attending private school </a:t>
          </a:r>
          <a:r>
            <a:rPr lang="en-US" sz="1100" b="1" i="1" baseline="0">
              <a:ln>
                <a:noFill/>
              </a:ln>
              <a:solidFill>
                <a:sysClr val="windowText" lastClr="000000"/>
              </a:solidFill>
            </a:rPr>
            <a:t>in your district</a:t>
          </a:r>
          <a:r>
            <a:rPr lang="en-US" sz="1100" b="0" baseline="0">
              <a:ln>
                <a:noFill/>
              </a:ln>
              <a:solidFill>
                <a:sysClr val="windowText" lastClr="000000"/>
              </a:solidFill>
            </a:rPr>
            <a:t>.  Do not count students receiving services based on an IEP from your district </a:t>
          </a:r>
          <a:r>
            <a:rPr lang="en-US" sz="1100" b="0" i="1" baseline="0">
              <a:ln>
                <a:noFill/>
              </a:ln>
              <a:solidFill>
                <a:sysClr val="windowText" lastClr="000000"/>
              </a:solidFill>
            </a:rPr>
            <a:t>but attending private school in another district.</a:t>
          </a:r>
        </a:p>
        <a:p>
          <a:pPr algn="l"/>
          <a:endParaRPr lang="en-US" sz="800" b="0" i="1" baseline="0">
            <a:ln>
              <a:noFill/>
            </a:ln>
            <a:solidFill>
              <a:sysClr val="windowText" lastClr="000000"/>
            </a:solidFill>
          </a:endParaRPr>
        </a:p>
        <a:p>
          <a:pPr algn="l"/>
          <a:r>
            <a:rPr lang="en-US" sz="1100" b="1" baseline="0">
              <a:solidFill>
                <a:sysClr val="windowText" lastClr="000000"/>
              </a:solidFill>
              <a:effectLst/>
              <a:latin typeface="+mn-lt"/>
              <a:ea typeface="+mn-ea"/>
              <a:cs typeface="+mn-cs"/>
            </a:rPr>
            <a:t>•  All eligible private school and home-schooled students are counted, </a:t>
          </a:r>
          <a:r>
            <a:rPr lang="en-US" sz="1100" b="1" i="1" baseline="0">
              <a:solidFill>
                <a:sysClr val="windowText" lastClr="000000"/>
              </a:solidFill>
              <a:effectLst/>
              <a:latin typeface="+mn-lt"/>
              <a:ea typeface="+mn-ea"/>
              <a:cs typeface="+mn-cs"/>
            </a:rPr>
            <a:t>even if parents decline services</a:t>
          </a:r>
          <a:r>
            <a:rPr lang="en-US" sz="1100" b="1" baseline="0">
              <a:solidFill>
                <a:sysClr val="windowText" lastClr="000000"/>
              </a:solidFill>
              <a:effectLst/>
              <a:latin typeface="+mn-lt"/>
              <a:ea typeface="+mn-ea"/>
              <a:cs typeface="+mn-cs"/>
            </a:rPr>
            <a:t>.  </a:t>
          </a:r>
          <a:r>
            <a:rPr lang="en-US" sz="1100" b="0" baseline="0">
              <a:solidFill>
                <a:sysClr val="windowText" lastClr="000000"/>
              </a:solidFill>
              <a:effectLst/>
              <a:latin typeface="+mn-lt"/>
              <a:ea typeface="+mn-ea"/>
              <a:cs typeface="+mn-cs"/>
            </a:rPr>
            <a:t>Students whose parents do not consent to initial evaluation or reevaluation are not "eligible" and therefore are not counted. § 300.300(d)(4); USED guidance at Question H-12.</a:t>
          </a:r>
          <a:endParaRPr lang="en-US" sz="1100" b="0" i="1" baseline="0">
            <a:ln>
              <a:noFill/>
            </a:ln>
            <a:solidFill>
              <a:sysClr val="windowText" lastClr="000000"/>
            </a:solidFill>
          </a:endParaRPr>
        </a:p>
      </xdr:txBody>
    </xdr:sp>
    <xdr:clientData/>
  </xdr:twoCellAnchor>
  <xdr:twoCellAnchor>
    <xdr:from>
      <xdr:col>11</xdr:col>
      <xdr:colOff>1019175</xdr:colOff>
      <xdr:row>26</xdr:row>
      <xdr:rowOff>200024</xdr:rowOff>
    </xdr:from>
    <xdr:to>
      <xdr:col>16</xdr:col>
      <xdr:colOff>352425</xdr:colOff>
      <xdr:row>29</xdr:row>
      <xdr:rowOff>19050</xdr:rowOff>
    </xdr:to>
    <xdr:sp macro="" textlink="">
      <xdr:nvSpPr>
        <xdr:cNvPr id="8" name="Rectangular Callout 7">
          <a:extLst>
            <a:ext uri="{FF2B5EF4-FFF2-40B4-BE49-F238E27FC236}">
              <a16:creationId xmlns:a16="http://schemas.microsoft.com/office/drawing/2014/main" id="{00000000-0008-0000-0F00-000008000000}"/>
            </a:ext>
            <a:ext uri="{C183D7F6-B498-43B3-948B-1728B52AA6E4}">
              <adec:decorative xmlns:adec="http://schemas.microsoft.com/office/drawing/2017/decorative" val="1"/>
            </a:ext>
          </a:extLst>
        </xdr:cNvPr>
        <xdr:cNvSpPr/>
      </xdr:nvSpPr>
      <xdr:spPr>
        <a:xfrm>
          <a:off x="9677400" y="11582399"/>
          <a:ext cx="3781425" cy="1295401"/>
        </a:xfrm>
        <a:prstGeom prst="wedgeRectCallout">
          <a:avLst>
            <a:gd name="adj1" fmla="val -74552"/>
            <a:gd name="adj2" fmla="val -59737"/>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In order to be considered an </a:t>
          </a:r>
          <a:r>
            <a:rPr lang="en-US" sz="1100" b="1" baseline="0">
              <a:ln>
                <a:noFill/>
              </a:ln>
              <a:solidFill>
                <a:sysClr val="windowText" lastClr="000000"/>
              </a:solidFill>
            </a:rPr>
            <a:t>elementary school </a:t>
          </a:r>
          <a:r>
            <a:rPr lang="en-US" sz="1100" b="0" baseline="0">
              <a:ln>
                <a:noFill/>
              </a:ln>
              <a:solidFill>
                <a:sysClr val="windowText" lastClr="000000"/>
              </a:solidFill>
            </a:rPr>
            <a:t>for child count, a private school must provide instruction to grades one through five, six, seven or eight.  </a:t>
          </a:r>
          <a:r>
            <a:rPr lang="en-US" sz="1100" b="1" baseline="0">
              <a:ln>
                <a:noFill/>
              </a:ln>
              <a:solidFill>
                <a:sysClr val="windowText" lastClr="000000"/>
              </a:solidFill>
            </a:rPr>
            <a:t>S</a:t>
          </a:r>
          <a:r>
            <a:rPr lang="en-US" sz="1100" b="1" baseline="0">
              <a:solidFill>
                <a:sysClr val="windowText" lastClr="000000"/>
              </a:solidFill>
              <a:effectLst/>
              <a:latin typeface="+mn-lt"/>
              <a:ea typeface="+mn-ea"/>
              <a:cs typeface="+mn-cs"/>
            </a:rPr>
            <a:t>tand alone private preschools or childcare centers are not included</a:t>
          </a:r>
          <a:r>
            <a:rPr lang="en-US" sz="1100" b="0" baseline="0">
              <a:solidFill>
                <a:sysClr val="windowText" lastClr="000000"/>
              </a:solidFill>
              <a:effectLst/>
              <a:latin typeface="+mn-lt"/>
              <a:ea typeface="+mn-ea"/>
              <a:cs typeface="+mn-cs"/>
            </a:rPr>
            <a:t>. </a:t>
          </a:r>
          <a:r>
            <a:rPr lang="en-US" sz="1100" b="0" baseline="0">
              <a:ln>
                <a:noFill/>
              </a:ln>
              <a:solidFill>
                <a:sysClr val="windowText" lastClr="000000"/>
              </a:solidFill>
            </a:rPr>
            <a:t>If a school meets the definition of elementary school, it may also count eligible students in  prekindergarten or kindergarten grades in that school.  </a:t>
          </a:r>
          <a:endParaRPr lang="en-US" sz="1100" i="1" baseline="0">
            <a:ln>
              <a:noFill/>
            </a:ln>
            <a:solidFill>
              <a:sysClr val="windowText" lastClr="000000"/>
            </a:solidFill>
          </a:endParaRPr>
        </a:p>
      </xdr:txBody>
    </xdr:sp>
    <xdr:clientData/>
  </xdr:twoCellAnchor>
  <xdr:twoCellAnchor>
    <xdr:from>
      <xdr:col>14</xdr:col>
      <xdr:colOff>238125</xdr:colOff>
      <xdr:row>12</xdr:row>
      <xdr:rowOff>123824</xdr:rowOff>
    </xdr:from>
    <xdr:to>
      <xdr:col>16</xdr:col>
      <xdr:colOff>190500</xdr:colOff>
      <xdr:row>14</xdr:row>
      <xdr:rowOff>171450</xdr:rowOff>
    </xdr:to>
    <xdr:sp macro="" textlink="">
      <xdr:nvSpPr>
        <xdr:cNvPr id="9" name="Rectangular Callout 8">
          <a:extLst>
            <a:ext uri="{FF2B5EF4-FFF2-40B4-BE49-F238E27FC236}">
              <a16:creationId xmlns:a16="http://schemas.microsoft.com/office/drawing/2014/main" id="{00000000-0008-0000-0F00-000009000000}"/>
            </a:ext>
            <a:ext uri="{C183D7F6-B498-43B3-948B-1728B52AA6E4}">
              <adec:decorative xmlns:adec="http://schemas.microsoft.com/office/drawing/2017/decorative" val="1"/>
            </a:ext>
          </a:extLst>
        </xdr:cNvPr>
        <xdr:cNvSpPr/>
      </xdr:nvSpPr>
      <xdr:spPr>
        <a:xfrm>
          <a:off x="10982325" y="5838824"/>
          <a:ext cx="2314575" cy="819151"/>
        </a:xfrm>
        <a:prstGeom prst="wedgeRectCallout">
          <a:avLst>
            <a:gd name="adj1" fmla="val -68583"/>
            <a:gd name="adj2" fmla="val 44194"/>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Home-schooled students </a:t>
          </a:r>
          <a:r>
            <a:rPr lang="en-US" sz="1100" b="0" baseline="0">
              <a:ln>
                <a:noFill/>
              </a:ln>
              <a:solidFill>
                <a:sysClr val="windowText" lastClr="000000"/>
              </a:solidFill>
            </a:rPr>
            <a:t>are those who are educated at home under a plan reviewed and approved by the district.  </a:t>
          </a:r>
        </a:p>
      </xdr:txBody>
    </xdr:sp>
    <xdr:clientData/>
  </xdr:twoCellAnchor>
  <xdr:twoCellAnchor>
    <xdr:from>
      <xdr:col>4</xdr:col>
      <xdr:colOff>876301</xdr:colOff>
      <xdr:row>36</xdr:row>
      <xdr:rowOff>47625</xdr:rowOff>
    </xdr:from>
    <xdr:to>
      <xdr:col>8</xdr:col>
      <xdr:colOff>104776</xdr:colOff>
      <xdr:row>36</xdr:row>
      <xdr:rowOff>552450</xdr:rowOff>
    </xdr:to>
    <xdr:sp macro="" textlink="">
      <xdr:nvSpPr>
        <xdr:cNvPr id="10" name="Rectangular Callout 9">
          <a:extLst>
            <a:ext uri="{FF2B5EF4-FFF2-40B4-BE49-F238E27FC236}">
              <a16:creationId xmlns:a16="http://schemas.microsoft.com/office/drawing/2014/main" id="{00000000-0008-0000-0F00-00000A000000}"/>
            </a:ext>
            <a:ext uri="{C183D7F6-B498-43B3-948B-1728B52AA6E4}">
              <adec:decorative xmlns:adec="http://schemas.microsoft.com/office/drawing/2017/decorative" val="1"/>
            </a:ext>
          </a:extLst>
        </xdr:cNvPr>
        <xdr:cNvSpPr/>
      </xdr:nvSpPr>
      <xdr:spPr>
        <a:xfrm>
          <a:off x="3971926" y="15459075"/>
          <a:ext cx="2095500" cy="504825"/>
        </a:xfrm>
        <a:prstGeom prst="wedgeRectCallout">
          <a:avLst>
            <a:gd name="adj1" fmla="val 73785"/>
            <a:gd name="adj2" fmla="val 71417"/>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All yellow cells must contain a number.  If none, enter "0".</a:t>
          </a:r>
          <a:endParaRPr lang="en-US" sz="1100" i="1" baseline="0">
            <a:ln>
              <a:noFill/>
            </a:ln>
            <a:solidFill>
              <a:sysClr val="windowText" lastClr="000000"/>
            </a:solidFill>
          </a:endParaRPr>
        </a:p>
      </xdr:txBody>
    </xdr:sp>
    <xdr:clientData/>
  </xdr:twoCellAnchor>
  <xdr:twoCellAnchor>
    <xdr:from>
      <xdr:col>12</xdr:col>
      <xdr:colOff>66675</xdr:colOff>
      <xdr:row>46</xdr:row>
      <xdr:rowOff>409575</xdr:rowOff>
    </xdr:from>
    <xdr:to>
      <xdr:col>15</xdr:col>
      <xdr:colOff>447674</xdr:colOff>
      <xdr:row>48</xdr:row>
      <xdr:rowOff>285750</xdr:rowOff>
    </xdr:to>
    <xdr:sp macro="" textlink="">
      <xdr:nvSpPr>
        <xdr:cNvPr id="11" name="Rectangular Callout 10">
          <a:extLst>
            <a:ext uri="{FF2B5EF4-FFF2-40B4-BE49-F238E27FC236}">
              <a16:creationId xmlns:a16="http://schemas.microsoft.com/office/drawing/2014/main" id="{00000000-0008-0000-0F00-00000B000000}"/>
            </a:ext>
            <a:ext uri="{C183D7F6-B498-43B3-948B-1728B52AA6E4}">
              <adec:decorative xmlns:adec="http://schemas.microsoft.com/office/drawing/2017/decorative" val="1"/>
            </a:ext>
          </a:extLst>
        </xdr:cNvPr>
        <xdr:cNvSpPr/>
      </xdr:nvSpPr>
      <xdr:spPr>
        <a:xfrm>
          <a:off x="9763125" y="21469350"/>
          <a:ext cx="2609849" cy="838200"/>
        </a:xfrm>
        <a:prstGeom prst="wedgeRectCallout">
          <a:avLst>
            <a:gd name="adj1" fmla="val -89379"/>
            <a:gd name="adj2" fmla="val 46391"/>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The district must reserve </a:t>
          </a:r>
          <a:r>
            <a:rPr lang="en-US" sz="1100" b="0" i="1" baseline="0">
              <a:ln>
                <a:noFill/>
              </a:ln>
              <a:solidFill>
                <a:sysClr val="windowText" lastClr="000000"/>
              </a:solidFill>
            </a:rPr>
            <a:t>at least </a:t>
          </a:r>
          <a:r>
            <a:rPr lang="en-US" sz="1100" b="0" baseline="0">
              <a:ln>
                <a:noFill/>
              </a:ln>
              <a:solidFill>
                <a:sysClr val="windowText" lastClr="000000"/>
              </a:solidFill>
            </a:rPr>
            <a:t>this amount of federal funding for equitable services for eligible private school  and home-schooled students.</a:t>
          </a:r>
          <a:endParaRPr lang="en-US" sz="1100" i="1" baseline="0">
            <a:ln>
              <a:noFill/>
            </a:ln>
            <a:solidFill>
              <a:sysClr val="windowText" lastClr="000000"/>
            </a:solidFill>
          </a:endParaRPr>
        </a:p>
      </xdr:txBody>
    </xdr:sp>
    <xdr:clientData/>
  </xdr:twoCellAnchor>
  <xdr:twoCellAnchor>
    <xdr:from>
      <xdr:col>14</xdr:col>
      <xdr:colOff>238125</xdr:colOff>
      <xdr:row>15</xdr:row>
      <xdr:rowOff>38101</xdr:rowOff>
    </xdr:from>
    <xdr:to>
      <xdr:col>15</xdr:col>
      <xdr:colOff>1095375</xdr:colOff>
      <xdr:row>17</xdr:row>
      <xdr:rowOff>123826</xdr:rowOff>
    </xdr:to>
    <xdr:sp macro="" textlink="">
      <xdr:nvSpPr>
        <xdr:cNvPr id="12" name="Rectangular Callout 11">
          <a:extLst>
            <a:ext uri="{FF2B5EF4-FFF2-40B4-BE49-F238E27FC236}">
              <a16:creationId xmlns:a16="http://schemas.microsoft.com/office/drawing/2014/main" id="{00000000-0008-0000-0F00-00000C000000}"/>
            </a:ext>
            <a:ext uri="{C183D7F6-B498-43B3-948B-1728B52AA6E4}">
              <adec:decorative xmlns:adec="http://schemas.microsoft.com/office/drawing/2017/decorative" val="1"/>
            </a:ext>
          </a:extLst>
        </xdr:cNvPr>
        <xdr:cNvSpPr/>
      </xdr:nvSpPr>
      <xdr:spPr>
        <a:xfrm>
          <a:off x="10982325" y="6886576"/>
          <a:ext cx="2038350" cy="838200"/>
        </a:xfrm>
        <a:prstGeom prst="wedgeRectCallout">
          <a:avLst>
            <a:gd name="adj1" fmla="val -70344"/>
            <a:gd name="adj2" fmla="val -47165"/>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a:t>
          </a:r>
          <a:r>
            <a:rPr lang="en-US" sz="1100" b="0" baseline="0">
              <a:ln>
                <a:noFill/>
              </a:ln>
              <a:solidFill>
                <a:sysClr val="windowText" lastClr="000000"/>
              </a:solidFill>
            </a:rPr>
            <a:t>:  Districts </a:t>
          </a:r>
          <a:r>
            <a:rPr lang="en-US" sz="1100" b="1" baseline="0">
              <a:ln>
                <a:noFill/>
              </a:ln>
              <a:solidFill>
                <a:sysClr val="windowText" lastClr="000000"/>
              </a:solidFill>
            </a:rPr>
            <a:t>without  </a:t>
          </a:r>
          <a:r>
            <a:rPr lang="en-US" sz="1100" b="0" baseline="0">
              <a:ln>
                <a:noFill/>
              </a:ln>
              <a:solidFill>
                <a:sysClr val="windowText" lastClr="000000"/>
              </a:solidFill>
            </a:rPr>
            <a:t>private </a:t>
          </a:r>
          <a:r>
            <a:rPr lang="en-US" sz="1100" b="1" i="0" baseline="0">
              <a:ln>
                <a:noFill/>
              </a:ln>
              <a:solidFill>
                <a:sysClr val="windowText" lastClr="000000"/>
              </a:solidFill>
            </a:rPr>
            <a:t>and</a:t>
          </a:r>
          <a:r>
            <a:rPr lang="en-US" sz="1100" b="0" i="0" baseline="0">
              <a:ln>
                <a:noFill/>
              </a:ln>
              <a:solidFill>
                <a:sysClr val="windowText" lastClr="000000"/>
              </a:solidFill>
            </a:rPr>
            <a:t> </a:t>
          </a:r>
          <a:r>
            <a:rPr lang="en-US" sz="1100" b="0" baseline="0">
              <a:ln>
                <a:noFill/>
              </a:ln>
              <a:solidFill>
                <a:sysClr val="windowText" lastClr="000000"/>
              </a:solidFill>
            </a:rPr>
            <a:t>home-schooled students (answering "no" to both questions) may skip to </a:t>
          </a:r>
          <a:r>
            <a:rPr lang="en-US" sz="1100" b="1" baseline="0">
              <a:ln>
                <a:noFill/>
              </a:ln>
              <a:solidFill>
                <a:sysClr val="windowText" lastClr="000000"/>
              </a:solidFill>
            </a:rPr>
            <a:t>Step 4.3.</a:t>
          </a:r>
        </a:p>
      </xdr:txBody>
    </xdr:sp>
    <xdr:clientData/>
  </xdr:twoCellAnchor>
  <xdr:twoCellAnchor>
    <xdr:from>
      <xdr:col>12</xdr:col>
      <xdr:colOff>312561</xdr:colOff>
      <xdr:row>62</xdr:row>
      <xdr:rowOff>496005</xdr:rowOff>
    </xdr:from>
    <xdr:to>
      <xdr:col>18</xdr:col>
      <xdr:colOff>95250</xdr:colOff>
      <xdr:row>67</xdr:row>
      <xdr:rowOff>505530</xdr:rowOff>
    </xdr:to>
    <xdr:sp macro="" textlink="">
      <xdr:nvSpPr>
        <xdr:cNvPr id="13" name="Rectangular Callout 12">
          <a:extLst>
            <a:ext uri="{FF2B5EF4-FFF2-40B4-BE49-F238E27FC236}">
              <a16:creationId xmlns:a16="http://schemas.microsoft.com/office/drawing/2014/main" id="{00000000-0008-0000-0F00-00000D000000}"/>
            </a:ext>
            <a:ext uri="{C183D7F6-B498-43B3-948B-1728B52AA6E4}">
              <adec:decorative xmlns:adec="http://schemas.microsoft.com/office/drawing/2017/decorative" val="1"/>
            </a:ext>
          </a:extLst>
        </xdr:cNvPr>
        <xdr:cNvSpPr/>
      </xdr:nvSpPr>
      <xdr:spPr>
        <a:xfrm>
          <a:off x="10009011" y="29728230"/>
          <a:ext cx="4240389" cy="1933575"/>
        </a:xfrm>
        <a:prstGeom prst="wedgeRectCallout">
          <a:avLst>
            <a:gd name="adj1" fmla="val -55782"/>
            <a:gd name="adj2" fmla="val -19479"/>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sz="1100" b="1" baseline="0">
              <a:ln>
                <a:noFill/>
              </a:ln>
              <a:solidFill>
                <a:sysClr val="windowText" lastClr="000000"/>
              </a:solidFill>
            </a:rPr>
            <a:t>TIP:   </a:t>
          </a:r>
          <a:r>
            <a:rPr lang="en-US" sz="1100" b="1">
              <a:solidFill>
                <a:sysClr val="windowText" lastClr="000000"/>
              </a:solidFill>
              <a:effectLst/>
              <a:latin typeface="+mn-lt"/>
              <a:ea typeface="+mn-ea"/>
              <a:cs typeface="+mn-cs"/>
            </a:rPr>
            <a:t>Child find activities and evaluation activities </a:t>
          </a:r>
          <a:r>
            <a:rPr lang="en-US" sz="1100" b="0">
              <a:solidFill>
                <a:sysClr val="windowText" lastClr="000000"/>
              </a:solidFill>
              <a:effectLst/>
              <a:latin typeface="+mn-lt"/>
              <a:ea typeface="+mn-ea"/>
              <a:cs typeface="+mn-cs"/>
            </a:rPr>
            <a:t>for private</a:t>
          </a:r>
          <a:r>
            <a:rPr lang="en-US" sz="1100" b="0" baseline="0">
              <a:solidFill>
                <a:sysClr val="windowText" lastClr="000000"/>
              </a:solidFill>
              <a:effectLst/>
              <a:latin typeface="+mn-lt"/>
              <a:ea typeface="+mn-ea"/>
              <a:cs typeface="+mn-cs"/>
            </a:rPr>
            <a:t> school/home-schooled students </a:t>
          </a:r>
          <a:r>
            <a:rPr lang="en-US" sz="1100" b="1" baseline="0">
              <a:solidFill>
                <a:sysClr val="windowText" lastClr="000000"/>
              </a:solidFill>
              <a:effectLst/>
              <a:latin typeface="+mn-lt"/>
              <a:ea typeface="+mn-ea"/>
              <a:cs typeface="+mn-cs"/>
            </a:rPr>
            <a:t>may not be paid from proportionate share</a:t>
          </a:r>
          <a:r>
            <a:rPr lang="en-US" sz="1100" b="0">
              <a:solidFill>
                <a:sysClr val="windowText" lastClr="000000"/>
              </a:solidFill>
              <a:effectLst/>
              <a:latin typeface="+mn-lt"/>
              <a:ea typeface="+mn-ea"/>
              <a:cs typeface="+mn-cs"/>
            </a:rPr>
            <a:t>. </a:t>
          </a:r>
          <a:r>
            <a:rPr lang="en-US" sz="1100" b="0" baseline="0">
              <a:solidFill>
                <a:sysClr val="windowText" lastClr="000000"/>
              </a:solidFill>
              <a:effectLst/>
              <a:latin typeface="+mn-lt"/>
              <a:ea typeface="+mn-ea"/>
              <a:cs typeface="+mn-cs"/>
            </a:rPr>
            <a:t>34 CFR § </a:t>
          </a:r>
          <a:r>
            <a:rPr lang="en-US" sz="1100" b="0">
              <a:solidFill>
                <a:sysClr val="windowText" lastClr="000000"/>
              </a:solidFill>
              <a:effectLst/>
              <a:latin typeface="+mn-lt"/>
              <a:ea typeface="+mn-ea"/>
              <a:cs typeface="+mn-cs"/>
            </a:rPr>
            <a:t>300.131(d). </a:t>
          </a:r>
          <a:r>
            <a:rPr lang="en-US" sz="1100" b="0" baseline="0">
              <a:ln>
                <a:noFill/>
              </a:ln>
              <a:solidFill>
                <a:sysClr val="windowText" lastClr="000000"/>
              </a:solidFill>
            </a:rPr>
            <a:t>For more </a:t>
          </a:r>
          <a:r>
            <a:rPr lang="en-US" sz="1100" b="1" baseline="0">
              <a:ln>
                <a:noFill/>
              </a:ln>
              <a:solidFill>
                <a:sysClr val="windowText" lastClr="000000"/>
              </a:solidFill>
            </a:rPr>
            <a:t>information on allowable expenditures </a:t>
          </a:r>
          <a:r>
            <a:rPr lang="en-US" sz="1100" b="0" baseline="0">
              <a:ln>
                <a:noFill/>
              </a:ln>
              <a:solidFill>
                <a:sysClr val="windowText" lastClr="000000"/>
              </a:solidFill>
            </a:rPr>
            <a:t>refer to </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0" baseline="0">
              <a:ln>
                <a:noFill/>
              </a:ln>
              <a:solidFill>
                <a:srgbClr val="0066FF"/>
              </a:solidFill>
            </a:rPr>
            <a:t>IDEA Proportionate Share Quick Reference Guide </a:t>
          </a:r>
          <a:r>
            <a:rPr lang="en-US" sz="1100" b="0" baseline="0">
              <a:ln>
                <a:noFill/>
              </a:ln>
              <a:solidFill>
                <a:sysClr val="windowText" lastClr="000000"/>
              </a:solidFill>
            </a:rPr>
            <a:t>(and links), as well as IDEA regulations: Equitable services determined (</a:t>
          </a:r>
          <a:r>
            <a:rPr lang="en-US" sz="1100" b="0" baseline="0">
              <a:ln>
                <a:noFill/>
              </a:ln>
              <a:solidFill>
                <a:srgbClr val="0066FF"/>
              </a:solidFill>
            </a:rPr>
            <a:t>34 CFR § 300.137 </a:t>
          </a:r>
          <a:r>
            <a:rPr lang="en-US" sz="1100" b="0" baseline="0">
              <a:ln>
                <a:noFill/>
              </a:ln>
              <a:solidFill>
                <a:sysClr val="windowText" lastClr="000000"/>
              </a:solidFill>
            </a:rPr>
            <a:t>); Equitable services provided (</a:t>
          </a:r>
          <a:r>
            <a:rPr lang="en-US" sz="1100" b="0" baseline="0">
              <a:ln>
                <a:noFill/>
              </a:ln>
              <a:solidFill>
                <a:srgbClr val="0066FF"/>
              </a:solidFill>
            </a:rPr>
            <a:t>34 CFR § 300.138</a:t>
          </a:r>
          <a:r>
            <a:rPr lang="en-US" sz="1100" b="0" baseline="0">
              <a:ln>
                <a:noFill/>
              </a:ln>
              <a:solidFill>
                <a:sysClr val="windowText" lastClr="000000"/>
              </a:solidFill>
            </a:rPr>
            <a:t>); Location of services and transportation (</a:t>
          </a:r>
          <a:r>
            <a:rPr lang="en-US" sz="1100" b="0" baseline="0">
              <a:ln>
                <a:noFill/>
              </a:ln>
              <a:solidFill>
                <a:srgbClr val="0066FF"/>
              </a:solidFill>
            </a:rPr>
            <a:t>34 CFR § 300.139</a:t>
          </a:r>
          <a:r>
            <a:rPr lang="en-US" sz="1100" b="0" baseline="0">
              <a:ln>
                <a:noFill/>
              </a:ln>
              <a:solidFill>
                <a:sysClr val="windowText" lastClr="000000"/>
              </a:solidFill>
            </a:rPr>
            <a:t>); Use of personnel (</a:t>
          </a:r>
          <a:r>
            <a:rPr lang="en-US" sz="1100" b="0" baseline="0">
              <a:ln>
                <a:noFill/>
              </a:ln>
              <a:solidFill>
                <a:srgbClr val="0066FF"/>
              </a:solidFill>
            </a:rPr>
            <a:t>34 CFR § 300.142</a:t>
          </a:r>
          <a:r>
            <a:rPr lang="en-US" sz="1100" b="0" baseline="0">
              <a:ln>
                <a:noFill/>
              </a:ln>
              <a:solidFill>
                <a:sysClr val="windowText" lastClr="000000"/>
              </a:solidFill>
            </a:rPr>
            <a:t>); Separate classes prohibited (</a:t>
          </a:r>
          <a:r>
            <a:rPr lang="en-US" sz="1100" b="0" baseline="0">
              <a:ln>
                <a:noFill/>
              </a:ln>
              <a:solidFill>
                <a:srgbClr val="0066FF"/>
              </a:solidFill>
            </a:rPr>
            <a:t>34 CFR § 300.143</a:t>
          </a:r>
          <a:r>
            <a:rPr lang="en-US" sz="1100" b="0" baseline="0">
              <a:ln>
                <a:noFill/>
              </a:ln>
              <a:solidFill>
                <a:sysClr val="windowText" lastClr="000000"/>
              </a:solidFill>
            </a:rPr>
            <a:t>); and Property, equipment, and supplies (</a:t>
          </a:r>
          <a:r>
            <a:rPr lang="en-US" sz="1100" b="0" baseline="0">
              <a:ln>
                <a:noFill/>
              </a:ln>
              <a:solidFill>
                <a:srgbClr val="0066FF"/>
              </a:solidFill>
            </a:rPr>
            <a:t>34 CFR § 300.144</a:t>
          </a:r>
          <a:r>
            <a:rPr lang="en-US" sz="1100" b="0" baseline="0">
              <a:ln>
                <a:noFill/>
              </a:ln>
              <a:solidFill>
                <a:sysClr val="windowText" lastClr="000000"/>
              </a:solidFill>
            </a:rPr>
            <a:t>). </a:t>
          </a:r>
          <a:endParaRPr lang="en-US" sz="1100" b="0" i="1" baseline="0">
            <a:ln>
              <a:noFill/>
            </a:ln>
            <a:solidFill>
              <a:sysClr val="windowText" lastClr="000000"/>
            </a:solidFill>
          </a:endParaRPr>
        </a:p>
      </xdr:txBody>
    </xdr:sp>
    <xdr:clientData/>
  </xdr:twoCellAnchor>
  <xdr:twoCellAnchor>
    <xdr:from>
      <xdr:col>12</xdr:col>
      <xdr:colOff>423334</xdr:colOff>
      <xdr:row>71</xdr:row>
      <xdr:rowOff>358422</xdr:rowOff>
    </xdr:from>
    <xdr:to>
      <xdr:col>17</xdr:col>
      <xdr:colOff>95250</xdr:colOff>
      <xdr:row>75</xdr:row>
      <xdr:rowOff>6350</xdr:rowOff>
    </xdr:to>
    <xdr:sp macro="" textlink="">
      <xdr:nvSpPr>
        <xdr:cNvPr id="14" name="Rectangular Callout 13">
          <a:extLst>
            <a:ext uri="{FF2B5EF4-FFF2-40B4-BE49-F238E27FC236}">
              <a16:creationId xmlns:a16="http://schemas.microsoft.com/office/drawing/2014/main" id="{00000000-0008-0000-0F00-00000E000000}"/>
            </a:ext>
            <a:ext uri="{C183D7F6-B498-43B3-948B-1728B52AA6E4}">
              <adec:decorative xmlns:adec="http://schemas.microsoft.com/office/drawing/2017/decorative" val="1"/>
            </a:ext>
          </a:extLst>
        </xdr:cNvPr>
        <xdr:cNvSpPr/>
      </xdr:nvSpPr>
      <xdr:spPr>
        <a:xfrm>
          <a:off x="10119784" y="33962622"/>
          <a:ext cx="3520016" cy="1981553"/>
        </a:xfrm>
        <a:prstGeom prst="wedgeRectCallout">
          <a:avLst>
            <a:gd name="adj1" fmla="val -59828"/>
            <a:gd name="adj2" fmla="val -16963"/>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For more </a:t>
          </a:r>
          <a:r>
            <a:rPr lang="en-US" sz="1100" b="1" baseline="0">
              <a:ln>
                <a:noFill/>
              </a:ln>
              <a:solidFill>
                <a:sysClr val="windowText" lastClr="000000"/>
              </a:solidFill>
            </a:rPr>
            <a:t>information on allowable expenditures </a:t>
          </a:r>
          <a:r>
            <a:rPr lang="en-US" sz="1100" b="0" baseline="0">
              <a:ln>
                <a:noFill/>
              </a:ln>
              <a:solidFill>
                <a:sysClr val="windowText" lastClr="000000"/>
              </a:solidFill>
            </a:rPr>
            <a:t>refer to </a:t>
          </a:r>
          <a:r>
            <a:rPr lang="en-US" sz="1100" b="0" baseline="0">
              <a:ln>
                <a:noFill/>
              </a:ln>
              <a:solidFill>
                <a:srgbClr val="0066FF"/>
              </a:solidFill>
            </a:rPr>
            <a:t>IDEA Proportionate Share Quick Reference Guide </a:t>
          </a:r>
          <a:r>
            <a:rPr lang="en-US" sz="1100" b="0" baseline="0">
              <a:ln>
                <a:noFill/>
              </a:ln>
              <a:solidFill>
                <a:sysClr val="windowText" lastClr="000000"/>
              </a:solidFill>
            </a:rPr>
            <a:t>(and links), DESE's </a:t>
          </a:r>
          <a:r>
            <a:rPr lang="en-US" sz="1100" b="0" baseline="0">
              <a:ln>
                <a:noFill/>
              </a:ln>
              <a:solidFill>
                <a:srgbClr val="0066FF"/>
              </a:solidFill>
            </a:rPr>
            <a:t>Administrative Advisory SPED 2018-1 </a:t>
          </a:r>
          <a:r>
            <a:rPr lang="en-US" sz="1100" b="0" baseline="0">
              <a:ln>
                <a:noFill/>
              </a:ln>
              <a:solidFill>
                <a:sysClr val="windowText" lastClr="000000"/>
              </a:solidFill>
            </a:rPr>
            <a:t>(Expenditure of Proportionate Share section), as well as IDEA regulations: Equitable services determined (</a:t>
          </a:r>
          <a:r>
            <a:rPr lang="en-US" sz="1100" b="0" baseline="0">
              <a:ln>
                <a:noFill/>
              </a:ln>
              <a:solidFill>
                <a:srgbClr val="0066FF"/>
              </a:solidFill>
            </a:rPr>
            <a:t>34 CFR § 300.137 </a:t>
          </a:r>
          <a:r>
            <a:rPr lang="en-US" sz="1100" b="0" baseline="0">
              <a:ln>
                <a:noFill/>
              </a:ln>
              <a:solidFill>
                <a:sysClr val="windowText" lastClr="000000"/>
              </a:solidFill>
            </a:rPr>
            <a:t>); Equitable services provided (</a:t>
          </a:r>
          <a:r>
            <a:rPr lang="en-US" sz="1100" b="0" baseline="0">
              <a:ln>
                <a:noFill/>
              </a:ln>
              <a:solidFill>
                <a:srgbClr val="0066FF"/>
              </a:solidFill>
            </a:rPr>
            <a:t>34 CFR § 300.138</a:t>
          </a:r>
          <a:r>
            <a:rPr lang="en-US" sz="1100" b="0" baseline="0">
              <a:ln>
                <a:noFill/>
              </a:ln>
              <a:solidFill>
                <a:sysClr val="windowText" lastClr="000000"/>
              </a:solidFill>
            </a:rPr>
            <a:t>); Location of services and transportation (</a:t>
          </a:r>
          <a:r>
            <a:rPr lang="en-US" sz="1100" b="0" baseline="0">
              <a:ln>
                <a:noFill/>
              </a:ln>
              <a:solidFill>
                <a:srgbClr val="0066FF"/>
              </a:solidFill>
            </a:rPr>
            <a:t>34 CFR § 300.139</a:t>
          </a:r>
          <a:r>
            <a:rPr lang="en-US" sz="1100" b="0" baseline="0">
              <a:ln>
                <a:noFill/>
              </a:ln>
              <a:solidFill>
                <a:sysClr val="windowText" lastClr="000000"/>
              </a:solidFill>
            </a:rPr>
            <a:t>); Use of personnel (</a:t>
          </a:r>
          <a:r>
            <a:rPr lang="en-US" sz="1100" b="0" baseline="0">
              <a:ln>
                <a:noFill/>
              </a:ln>
              <a:solidFill>
                <a:srgbClr val="0066FF"/>
              </a:solidFill>
            </a:rPr>
            <a:t>34 CFR § 300.142</a:t>
          </a:r>
          <a:r>
            <a:rPr lang="en-US" sz="1100" b="0" baseline="0">
              <a:ln>
                <a:noFill/>
              </a:ln>
              <a:solidFill>
                <a:sysClr val="windowText" lastClr="000000"/>
              </a:solidFill>
            </a:rPr>
            <a:t>); Separate classes prohibited (</a:t>
          </a:r>
          <a:r>
            <a:rPr lang="en-US" sz="1100" b="0" baseline="0">
              <a:ln>
                <a:noFill/>
              </a:ln>
              <a:solidFill>
                <a:srgbClr val="0066FF"/>
              </a:solidFill>
            </a:rPr>
            <a:t>34 CFR § 300.143</a:t>
          </a:r>
          <a:r>
            <a:rPr lang="en-US" sz="1100" b="0" baseline="0">
              <a:ln>
                <a:noFill/>
              </a:ln>
              <a:solidFill>
                <a:sysClr val="windowText" lastClr="000000"/>
              </a:solidFill>
            </a:rPr>
            <a:t>); and Property, equipment, and supplies (</a:t>
          </a:r>
          <a:r>
            <a:rPr lang="en-US" sz="1100" b="0" baseline="0">
              <a:ln>
                <a:noFill/>
              </a:ln>
              <a:solidFill>
                <a:srgbClr val="0066FF"/>
              </a:solidFill>
            </a:rPr>
            <a:t>34 CFR § 300.144</a:t>
          </a:r>
          <a:r>
            <a:rPr lang="en-US" sz="1100" b="0" baseline="0">
              <a:ln>
                <a:noFill/>
              </a:ln>
              <a:solidFill>
                <a:sysClr val="windowText" lastClr="000000"/>
              </a:solidFill>
            </a:rPr>
            <a:t>). </a:t>
          </a:r>
          <a:endParaRPr lang="en-US" sz="1100" b="0" i="1" baseline="0">
            <a:ln>
              <a:noFill/>
            </a:ln>
            <a:solidFill>
              <a:sysClr val="windowText" lastClr="000000"/>
            </a:solidFill>
          </a:endParaRPr>
        </a:p>
      </xdr:txBody>
    </xdr:sp>
    <xdr:clientData/>
  </xdr:twoCellAnchor>
  <xdr:twoCellAnchor>
    <xdr:from>
      <xdr:col>14</xdr:col>
      <xdr:colOff>419099</xdr:colOff>
      <xdr:row>33</xdr:row>
      <xdr:rowOff>266701</xdr:rowOff>
    </xdr:from>
    <xdr:to>
      <xdr:col>17</xdr:col>
      <xdr:colOff>371474</xdr:colOff>
      <xdr:row>37</xdr:row>
      <xdr:rowOff>571500</xdr:rowOff>
    </xdr:to>
    <xdr:sp macro="" textlink="">
      <xdr:nvSpPr>
        <xdr:cNvPr id="15" name="Rectangular Callout 14">
          <a:extLst>
            <a:ext uri="{FF2B5EF4-FFF2-40B4-BE49-F238E27FC236}">
              <a16:creationId xmlns:a16="http://schemas.microsoft.com/office/drawing/2014/main" id="{00000000-0008-0000-0F00-00000F000000}"/>
            </a:ext>
            <a:ext uri="{C183D7F6-B498-43B3-948B-1728B52AA6E4}">
              <adec:decorative xmlns:adec="http://schemas.microsoft.com/office/drawing/2017/decorative" val="1"/>
            </a:ext>
          </a:extLst>
        </xdr:cNvPr>
        <xdr:cNvSpPr/>
      </xdr:nvSpPr>
      <xdr:spPr>
        <a:xfrm>
          <a:off x="11163299" y="14868526"/>
          <a:ext cx="2752725" cy="1819274"/>
        </a:xfrm>
        <a:prstGeom prst="wedgeRectCallout">
          <a:avLst>
            <a:gd name="adj1" fmla="val -59387"/>
            <a:gd name="adj2" fmla="val -8712"/>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Unlike for child count in Step 4.2 which counts children at one point in time, the number of students for recordkeeping in Step 4.3 is aggregated at the end of the year and includes the entire school year.   For example, column A would be all private school students living in your district and attending a private school in your district who were evaluated, found eligible and/or served for the entire 2018-2019 school year.</a:t>
          </a:r>
          <a:endParaRPr lang="en-US" sz="1100" b="0" i="1" baseline="0">
            <a:ln>
              <a:noFill/>
            </a:ln>
            <a:solidFill>
              <a:sysClr val="windowText" lastClr="000000"/>
            </a:solidFill>
          </a:endParaRPr>
        </a:p>
      </xdr:txBody>
    </xdr:sp>
    <xdr:clientData/>
  </xdr:twoCellAnchor>
  <xdr:twoCellAnchor>
    <xdr:from>
      <xdr:col>12</xdr:col>
      <xdr:colOff>400050</xdr:colOff>
      <xdr:row>63</xdr:row>
      <xdr:rowOff>552450</xdr:rowOff>
    </xdr:from>
    <xdr:to>
      <xdr:col>15</xdr:col>
      <xdr:colOff>1000125</xdr:colOff>
      <xdr:row>64</xdr:row>
      <xdr:rowOff>85725</xdr:rowOff>
    </xdr:to>
    <xdr:sp macro="" textlink="">
      <xdr:nvSpPr>
        <xdr:cNvPr id="16" name="Rectangle 15">
          <a:hlinkClick xmlns:r="http://schemas.openxmlformats.org/officeDocument/2006/relationships" r:id="rId3"/>
          <a:extLst>
            <a:ext uri="{FF2B5EF4-FFF2-40B4-BE49-F238E27FC236}">
              <a16:creationId xmlns:a16="http://schemas.microsoft.com/office/drawing/2014/main" id="{00000000-0008-0000-0F00-000010000000}"/>
            </a:ext>
            <a:ext uri="{C183D7F6-B498-43B3-948B-1728B52AA6E4}">
              <adec:decorative xmlns:adec="http://schemas.microsoft.com/office/drawing/2017/decorative" val="1"/>
            </a:ext>
          </a:extLst>
        </xdr:cNvPr>
        <xdr:cNvSpPr/>
      </xdr:nvSpPr>
      <xdr:spPr>
        <a:xfrm>
          <a:off x="10096500" y="30441900"/>
          <a:ext cx="2828925"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542925</xdr:colOff>
      <xdr:row>72</xdr:row>
      <xdr:rowOff>333375</xdr:rowOff>
    </xdr:from>
    <xdr:to>
      <xdr:col>16</xdr:col>
      <xdr:colOff>381000</xdr:colOff>
      <xdr:row>73</xdr:row>
      <xdr:rowOff>85725</xdr:rowOff>
    </xdr:to>
    <xdr:sp macro="" textlink="">
      <xdr:nvSpPr>
        <xdr:cNvPr id="17" name="Rectangle 16">
          <a:hlinkClick xmlns:r="http://schemas.openxmlformats.org/officeDocument/2006/relationships" r:id="rId1"/>
          <a:extLst>
            <a:ext uri="{FF2B5EF4-FFF2-40B4-BE49-F238E27FC236}">
              <a16:creationId xmlns:a16="http://schemas.microsoft.com/office/drawing/2014/main" id="{00000000-0008-0000-0F00-000011000000}"/>
            </a:ext>
            <a:ext uri="{C183D7F6-B498-43B3-948B-1728B52AA6E4}">
              <adec:decorative xmlns:adec="http://schemas.microsoft.com/office/drawing/2017/decorative" val="1"/>
            </a:ext>
          </a:extLst>
        </xdr:cNvPr>
        <xdr:cNvSpPr/>
      </xdr:nvSpPr>
      <xdr:spPr>
        <a:xfrm>
          <a:off x="11287125" y="34347150"/>
          <a:ext cx="2200275"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190500</xdr:colOff>
      <xdr:row>72</xdr:row>
      <xdr:rowOff>142875</xdr:rowOff>
    </xdr:from>
    <xdr:to>
      <xdr:col>16</xdr:col>
      <xdr:colOff>390525</xdr:colOff>
      <xdr:row>72</xdr:row>
      <xdr:rowOff>342900</xdr:rowOff>
    </xdr:to>
    <xdr:sp macro="" textlink="">
      <xdr:nvSpPr>
        <xdr:cNvPr id="18" name="Rectangle 17">
          <a:hlinkClick xmlns:r="http://schemas.openxmlformats.org/officeDocument/2006/relationships" r:id="rId3"/>
          <a:extLst>
            <a:ext uri="{FF2B5EF4-FFF2-40B4-BE49-F238E27FC236}">
              <a16:creationId xmlns:a16="http://schemas.microsoft.com/office/drawing/2014/main" id="{00000000-0008-0000-0F00-000012000000}"/>
            </a:ext>
            <a:ext uri="{C183D7F6-B498-43B3-948B-1728B52AA6E4}">
              <adec:decorative xmlns:adec="http://schemas.microsoft.com/office/drawing/2017/decorative" val="1"/>
            </a:ext>
          </a:extLst>
        </xdr:cNvPr>
        <xdr:cNvSpPr/>
      </xdr:nvSpPr>
      <xdr:spPr>
        <a:xfrm>
          <a:off x="10668000" y="34156650"/>
          <a:ext cx="2828925"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485775</xdr:colOff>
      <xdr:row>73</xdr:row>
      <xdr:rowOff>476250</xdr:rowOff>
    </xdr:from>
    <xdr:to>
      <xdr:col>13</xdr:col>
      <xdr:colOff>219075</xdr:colOff>
      <xdr:row>73</xdr:row>
      <xdr:rowOff>590550</xdr:rowOff>
    </xdr:to>
    <xdr:sp macro="" textlink="">
      <xdr:nvSpPr>
        <xdr:cNvPr id="19" name="Rectangle 18">
          <a:hlinkClick xmlns:r="http://schemas.openxmlformats.org/officeDocument/2006/relationships" r:id="rId4"/>
          <a:extLst>
            <a:ext uri="{FF2B5EF4-FFF2-40B4-BE49-F238E27FC236}">
              <a16:creationId xmlns:a16="http://schemas.microsoft.com/office/drawing/2014/main" id="{00000000-0008-0000-0F00-000013000000}"/>
            </a:ext>
            <a:ext uri="{C183D7F6-B498-43B3-948B-1728B52AA6E4}">
              <adec:decorative xmlns:adec="http://schemas.microsoft.com/office/drawing/2017/decorative" val="1"/>
            </a:ext>
          </a:extLst>
        </xdr:cNvPr>
        <xdr:cNvSpPr/>
      </xdr:nvSpPr>
      <xdr:spPr>
        <a:xfrm>
          <a:off x="10182225" y="34899600"/>
          <a:ext cx="5143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1076325</xdr:colOff>
      <xdr:row>73</xdr:row>
      <xdr:rowOff>304800</xdr:rowOff>
    </xdr:from>
    <xdr:to>
      <xdr:col>16</xdr:col>
      <xdr:colOff>409575</xdr:colOff>
      <xdr:row>73</xdr:row>
      <xdr:rowOff>419100</xdr:rowOff>
    </xdr:to>
    <xdr:sp macro="" textlink="">
      <xdr:nvSpPr>
        <xdr:cNvPr id="20" name="Rectangle 19">
          <a:hlinkClick xmlns:r="http://schemas.openxmlformats.org/officeDocument/2006/relationships" r:id="rId4"/>
          <a:extLst>
            <a:ext uri="{FF2B5EF4-FFF2-40B4-BE49-F238E27FC236}">
              <a16:creationId xmlns:a16="http://schemas.microsoft.com/office/drawing/2014/main" id="{00000000-0008-0000-0F00-000014000000}"/>
            </a:ext>
            <a:ext uri="{C183D7F6-B498-43B3-948B-1728B52AA6E4}">
              <adec:decorative xmlns:adec="http://schemas.microsoft.com/office/drawing/2017/decorative" val="1"/>
            </a:ext>
          </a:extLst>
        </xdr:cNvPr>
        <xdr:cNvSpPr/>
      </xdr:nvSpPr>
      <xdr:spPr>
        <a:xfrm>
          <a:off x="13001625" y="34728150"/>
          <a:ext cx="5143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523875</xdr:colOff>
      <xdr:row>73</xdr:row>
      <xdr:rowOff>438150</xdr:rowOff>
    </xdr:from>
    <xdr:to>
      <xdr:col>16</xdr:col>
      <xdr:colOff>342900</xdr:colOff>
      <xdr:row>73</xdr:row>
      <xdr:rowOff>571500</xdr:rowOff>
    </xdr:to>
    <xdr:sp macro="" textlink="">
      <xdr:nvSpPr>
        <xdr:cNvPr id="21" name="Rectangle 20">
          <a:hlinkClick xmlns:r="http://schemas.openxmlformats.org/officeDocument/2006/relationships" r:id="rId4"/>
          <a:extLst>
            <a:ext uri="{FF2B5EF4-FFF2-40B4-BE49-F238E27FC236}">
              <a16:creationId xmlns:a16="http://schemas.microsoft.com/office/drawing/2014/main" id="{00000000-0008-0000-0F00-000015000000}"/>
            </a:ext>
            <a:ext uri="{C183D7F6-B498-43B3-948B-1728B52AA6E4}">
              <adec:decorative xmlns:adec="http://schemas.microsoft.com/office/drawing/2017/decorative" val="1"/>
            </a:ext>
          </a:extLst>
        </xdr:cNvPr>
        <xdr:cNvSpPr/>
      </xdr:nvSpPr>
      <xdr:spPr>
        <a:xfrm>
          <a:off x="12449175" y="34861500"/>
          <a:ext cx="1000125"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1047750</xdr:colOff>
      <xdr:row>74</xdr:row>
      <xdr:rowOff>209550</xdr:rowOff>
    </xdr:from>
    <xdr:to>
      <xdr:col>15</xdr:col>
      <xdr:colOff>876300</xdr:colOff>
      <xdr:row>74</xdr:row>
      <xdr:rowOff>314325</xdr:rowOff>
    </xdr:to>
    <xdr:sp macro="" textlink="">
      <xdr:nvSpPr>
        <xdr:cNvPr id="22" name="Rectangle 21">
          <a:hlinkClick xmlns:r="http://schemas.openxmlformats.org/officeDocument/2006/relationships" r:id="rId5"/>
          <a:extLst>
            <a:ext uri="{FF2B5EF4-FFF2-40B4-BE49-F238E27FC236}">
              <a16:creationId xmlns:a16="http://schemas.microsoft.com/office/drawing/2014/main" id="{00000000-0008-0000-0F00-000016000000}"/>
            </a:ext>
            <a:ext uri="{C183D7F6-B498-43B3-948B-1728B52AA6E4}">
              <adec:decorative xmlns:adec="http://schemas.microsoft.com/office/drawing/2017/decorative" val="1"/>
            </a:ext>
          </a:extLst>
        </xdr:cNvPr>
        <xdr:cNvSpPr/>
      </xdr:nvSpPr>
      <xdr:spPr>
        <a:xfrm>
          <a:off x="11791950" y="35242500"/>
          <a:ext cx="1009650" cy="104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590550</xdr:colOff>
      <xdr:row>74</xdr:row>
      <xdr:rowOff>361950</xdr:rowOff>
    </xdr:from>
    <xdr:to>
      <xdr:col>15</xdr:col>
      <xdr:colOff>419100</xdr:colOff>
      <xdr:row>74</xdr:row>
      <xdr:rowOff>504825</xdr:rowOff>
    </xdr:to>
    <xdr:sp macro="" textlink="">
      <xdr:nvSpPr>
        <xdr:cNvPr id="23" name="Rectangle 22">
          <a:hlinkClick xmlns:r="http://schemas.openxmlformats.org/officeDocument/2006/relationships" r:id="rId5"/>
          <a:extLst>
            <a:ext uri="{FF2B5EF4-FFF2-40B4-BE49-F238E27FC236}">
              <a16:creationId xmlns:a16="http://schemas.microsoft.com/office/drawing/2014/main" id="{00000000-0008-0000-0F00-000017000000}"/>
            </a:ext>
            <a:ext uri="{C183D7F6-B498-43B3-948B-1728B52AA6E4}">
              <adec:decorative xmlns:adec="http://schemas.microsoft.com/office/drawing/2017/decorative" val="1"/>
            </a:ext>
          </a:extLst>
        </xdr:cNvPr>
        <xdr:cNvSpPr/>
      </xdr:nvSpPr>
      <xdr:spPr>
        <a:xfrm>
          <a:off x="11334750" y="35394900"/>
          <a:ext cx="1009650"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419100</xdr:colOff>
      <xdr:row>74</xdr:row>
      <xdr:rowOff>171450</xdr:rowOff>
    </xdr:from>
    <xdr:to>
      <xdr:col>14</xdr:col>
      <xdr:colOff>161925</xdr:colOff>
      <xdr:row>74</xdr:row>
      <xdr:rowOff>295275</xdr:rowOff>
    </xdr:to>
    <xdr:sp macro="" textlink="">
      <xdr:nvSpPr>
        <xdr:cNvPr id="24" name="Rectangle 23">
          <a:hlinkClick xmlns:r="http://schemas.openxmlformats.org/officeDocument/2006/relationships" r:id="rId6"/>
          <a:extLst>
            <a:ext uri="{FF2B5EF4-FFF2-40B4-BE49-F238E27FC236}">
              <a16:creationId xmlns:a16="http://schemas.microsoft.com/office/drawing/2014/main" id="{00000000-0008-0000-0F00-000018000000}"/>
            </a:ext>
            <a:ext uri="{C183D7F6-B498-43B3-948B-1728B52AA6E4}">
              <adec:decorative xmlns:adec="http://schemas.microsoft.com/office/drawing/2017/decorative" val="1"/>
            </a:ext>
          </a:extLst>
        </xdr:cNvPr>
        <xdr:cNvSpPr/>
      </xdr:nvSpPr>
      <xdr:spPr>
        <a:xfrm>
          <a:off x="10115550" y="35204400"/>
          <a:ext cx="790575"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1000123</xdr:colOff>
      <xdr:row>64</xdr:row>
      <xdr:rowOff>114300</xdr:rowOff>
    </xdr:from>
    <xdr:to>
      <xdr:col>17</xdr:col>
      <xdr:colOff>447674</xdr:colOff>
      <xdr:row>65</xdr:row>
      <xdr:rowOff>57150</xdr:rowOff>
    </xdr:to>
    <xdr:sp macro="" textlink="">
      <xdr:nvSpPr>
        <xdr:cNvPr id="25" name="Rectangle 24">
          <a:hlinkClick xmlns:r="http://schemas.openxmlformats.org/officeDocument/2006/relationships" r:id="rId4"/>
          <a:extLst>
            <a:ext uri="{FF2B5EF4-FFF2-40B4-BE49-F238E27FC236}">
              <a16:creationId xmlns:a16="http://schemas.microsoft.com/office/drawing/2014/main" id="{00000000-0008-0000-0F00-000019000000}"/>
            </a:ext>
            <a:ext uri="{C183D7F6-B498-43B3-948B-1728B52AA6E4}">
              <adec:decorative xmlns:adec="http://schemas.microsoft.com/office/drawing/2017/decorative" val="1"/>
            </a:ext>
          </a:extLst>
        </xdr:cNvPr>
        <xdr:cNvSpPr/>
      </xdr:nvSpPr>
      <xdr:spPr>
        <a:xfrm>
          <a:off x="12925423" y="30670500"/>
          <a:ext cx="1066801"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190499</xdr:colOff>
      <xdr:row>66</xdr:row>
      <xdr:rowOff>57149</xdr:rowOff>
    </xdr:from>
    <xdr:to>
      <xdr:col>17</xdr:col>
      <xdr:colOff>533400</xdr:colOff>
      <xdr:row>66</xdr:row>
      <xdr:rowOff>200024</xdr:rowOff>
    </xdr:to>
    <xdr:sp macro="" textlink="">
      <xdr:nvSpPr>
        <xdr:cNvPr id="26" name="Rectangle 25">
          <a:hlinkClick xmlns:r="http://schemas.openxmlformats.org/officeDocument/2006/relationships" r:id="rId5"/>
          <a:extLst>
            <a:ext uri="{FF2B5EF4-FFF2-40B4-BE49-F238E27FC236}">
              <a16:creationId xmlns:a16="http://schemas.microsoft.com/office/drawing/2014/main" id="{00000000-0008-0000-0F00-00001A000000}"/>
            </a:ext>
            <a:ext uri="{C183D7F6-B498-43B3-948B-1728B52AA6E4}">
              <adec:decorative xmlns:adec="http://schemas.microsoft.com/office/drawing/2017/decorative" val="1"/>
            </a:ext>
          </a:extLst>
        </xdr:cNvPr>
        <xdr:cNvSpPr/>
      </xdr:nvSpPr>
      <xdr:spPr>
        <a:xfrm>
          <a:off x="13296899" y="31003874"/>
          <a:ext cx="781051"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380999</xdr:colOff>
      <xdr:row>66</xdr:row>
      <xdr:rowOff>200026</xdr:rowOff>
    </xdr:from>
    <xdr:to>
      <xdr:col>13</xdr:col>
      <xdr:colOff>219075</xdr:colOff>
      <xdr:row>67</xdr:row>
      <xdr:rowOff>142876</xdr:rowOff>
    </xdr:to>
    <xdr:sp macro="" textlink="">
      <xdr:nvSpPr>
        <xdr:cNvPr id="27" name="Rectangle 26">
          <a:hlinkClick xmlns:r="http://schemas.openxmlformats.org/officeDocument/2006/relationships" r:id="rId5"/>
          <a:extLst>
            <a:ext uri="{FF2B5EF4-FFF2-40B4-BE49-F238E27FC236}">
              <a16:creationId xmlns:a16="http://schemas.microsoft.com/office/drawing/2014/main" id="{00000000-0008-0000-0F00-00001B000000}"/>
            </a:ext>
            <a:ext uri="{C183D7F6-B498-43B3-948B-1728B52AA6E4}">
              <adec:decorative xmlns:adec="http://schemas.microsoft.com/office/drawing/2017/decorative" val="1"/>
            </a:ext>
          </a:extLst>
        </xdr:cNvPr>
        <xdr:cNvSpPr/>
      </xdr:nvSpPr>
      <xdr:spPr>
        <a:xfrm>
          <a:off x="10077449" y="31146751"/>
          <a:ext cx="619126"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990600</xdr:colOff>
      <xdr:row>74</xdr:row>
      <xdr:rowOff>533400</xdr:rowOff>
    </xdr:from>
    <xdr:to>
      <xdr:col>15</xdr:col>
      <xdr:colOff>819149</xdr:colOff>
      <xdr:row>74</xdr:row>
      <xdr:rowOff>723900</xdr:rowOff>
    </xdr:to>
    <xdr:sp macro="" textlink="">
      <xdr:nvSpPr>
        <xdr:cNvPr id="28" name="Rectangle 27">
          <a:hlinkClick xmlns:r="http://schemas.openxmlformats.org/officeDocument/2006/relationships" r:id="rId5"/>
          <a:extLst>
            <a:ext uri="{FF2B5EF4-FFF2-40B4-BE49-F238E27FC236}">
              <a16:creationId xmlns:a16="http://schemas.microsoft.com/office/drawing/2014/main" id="{00000000-0008-0000-0F00-00001C000000}"/>
            </a:ext>
            <a:ext uri="{C183D7F6-B498-43B3-948B-1728B52AA6E4}">
              <adec:decorative xmlns:adec="http://schemas.microsoft.com/office/drawing/2017/decorative" val="1"/>
            </a:ext>
          </a:extLst>
        </xdr:cNvPr>
        <xdr:cNvSpPr/>
      </xdr:nvSpPr>
      <xdr:spPr>
        <a:xfrm>
          <a:off x="11734800" y="35566350"/>
          <a:ext cx="1009649"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533401</xdr:colOff>
      <xdr:row>66</xdr:row>
      <xdr:rowOff>47627</xdr:rowOff>
    </xdr:from>
    <xdr:to>
      <xdr:col>15</xdr:col>
      <xdr:colOff>304801</xdr:colOff>
      <xdr:row>67</xdr:row>
      <xdr:rowOff>1</xdr:rowOff>
    </xdr:to>
    <xdr:sp macro="" textlink="">
      <xdr:nvSpPr>
        <xdr:cNvPr id="29" name="Rectangle 28">
          <a:hlinkClick xmlns:r="http://schemas.openxmlformats.org/officeDocument/2006/relationships" r:id="rId6"/>
          <a:extLst>
            <a:ext uri="{FF2B5EF4-FFF2-40B4-BE49-F238E27FC236}">
              <a16:creationId xmlns:a16="http://schemas.microsoft.com/office/drawing/2014/main" id="{00000000-0008-0000-0F00-00001D000000}"/>
            </a:ext>
            <a:ext uri="{C183D7F6-B498-43B3-948B-1728B52AA6E4}">
              <adec:decorative xmlns:adec="http://schemas.microsoft.com/office/drawing/2017/decorative" val="1"/>
            </a:ext>
          </a:extLst>
        </xdr:cNvPr>
        <xdr:cNvSpPr/>
      </xdr:nvSpPr>
      <xdr:spPr>
        <a:xfrm>
          <a:off x="11277601" y="30994352"/>
          <a:ext cx="952500" cy="1619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923924</xdr:colOff>
      <xdr:row>64</xdr:row>
      <xdr:rowOff>47625</xdr:rowOff>
    </xdr:from>
    <xdr:to>
      <xdr:col>17</xdr:col>
      <xdr:colOff>342899</xdr:colOff>
      <xdr:row>65</xdr:row>
      <xdr:rowOff>57150</xdr:rowOff>
    </xdr:to>
    <xdr:sp macro="" textlink="">
      <xdr:nvSpPr>
        <xdr:cNvPr id="30" name="Rectangle 29">
          <a:hlinkClick xmlns:r="http://schemas.openxmlformats.org/officeDocument/2006/relationships" r:id="rId4"/>
          <a:extLst>
            <a:ext uri="{FF2B5EF4-FFF2-40B4-BE49-F238E27FC236}">
              <a16:creationId xmlns:a16="http://schemas.microsoft.com/office/drawing/2014/main" id="{00000000-0008-0000-0F00-00001E000000}"/>
            </a:ext>
            <a:ext uri="{C183D7F6-B498-43B3-948B-1728B52AA6E4}">
              <adec:decorative xmlns:adec="http://schemas.microsoft.com/office/drawing/2017/decorative" val="1"/>
            </a:ext>
          </a:extLst>
        </xdr:cNvPr>
        <xdr:cNvSpPr/>
      </xdr:nvSpPr>
      <xdr:spPr>
        <a:xfrm>
          <a:off x="12849224" y="30603825"/>
          <a:ext cx="1038225"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504825</xdr:colOff>
      <xdr:row>73</xdr:row>
      <xdr:rowOff>476250</xdr:rowOff>
    </xdr:from>
    <xdr:to>
      <xdr:col>13</xdr:col>
      <xdr:colOff>238125</xdr:colOff>
      <xdr:row>74</xdr:row>
      <xdr:rowOff>9526</xdr:rowOff>
    </xdr:to>
    <xdr:sp macro="" textlink="">
      <xdr:nvSpPr>
        <xdr:cNvPr id="31" name="Rectangle 30">
          <a:hlinkClick xmlns:r="http://schemas.openxmlformats.org/officeDocument/2006/relationships" r:id="rId4"/>
          <a:extLst>
            <a:ext uri="{FF2B5EF4-FFF2-40B4-BE49-F238E27FC236}">
              <a16:creationId xmlns:a16="http://schemas.microsoft.com/office/drawing/2014/main" id="{00000000-0008-0000-0F00-00001F000000}"/>
            </a:ext>
            <a:ext uri="{C183D7F6-B498-43B3-948B-1728B52AA6E4}">
              <adec:decorative xmlns:adec="http://schemas.microsoft.com/office/drawing/2017/decorative" val="1"/>
            </a:ext>
          </a:extLst>
        </xdr:cNvPr>
        <xdr:cNvSpPr/>
      </xdr:nvSpPr>
      <xdr:spPr>
        <a:xfrm>
          <a:off x="10201275" y="34899600"/>
          <a:ext cx="514350" cy="1428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1019174</xdr:colOff>
      <xdr:row>48</xdr:row>
      <xdr:rowOff>361950</xdr:rowOff>
    </xdr:from>
    <xdr:to>
      <xdr:col>17</xdr:col>
      <xdr:colOff>142874</xdr:colOff>
      <xdr:row>54</xdr:row>
      <xdr:rowOff>99785</xdr:rowOff>
    </xdr:to>
    <xdr:sp macro="" textlink="">
      <xdr:nvSpPr>
        <xdr:cNvPr id="32" name="Rectangular Callout 31">
          <a:extLst>
            <a:ext uri="{FF2B5EF4-FFF2-40B4-BE49-F238E27FC236}">
              <a16:creationId xmlns:a16="http://schemas.microsoft.com/office/drawing/2014/main" id="{00000000-0008-0000-0F00-000020000000}"/>
            </a:ext>
            <a:ext uri="{C183D7F6-B498-43B3-948B-1728B52AA6E4}">
              <adec:decorative xmlns:adec="http://schemas.microsoft.com/office/drawing/2017/decorative" val="1"/>
            </a:ext>
          </a:extLst>
        </xdr:cNvPr>
        <xdr:cNvSpPr/>
      </xdr:nvSpPr>
      <xdr:spPr>
        <a:xfrm>
          <a:off x="9664245" y="22423664"/>
          <a:ext cx="3995058" cy="1933121"/>
        </a:xfrm>
        <a:prstGeom prst="wedgeRectCallout">
          <a:avLst>
            <a:gd name="adj1" fmla="val -74800"/>
            <a:gd name="adj2" fmla="val -27887"/>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The district has the option to reserve additional funding for equitable services for eligible private-school and home-schooled students.  As long as the district meets all the other requirements of the IDEA, including providing FAPE to district children with disabilities, it is permissible, but not required, for a district to spend more than the minimum amount of Part B funds on providing services to children with disabilities placed by their parents in private schools.   See </a:t>
          </a:r>
          <a:r>
            <a:rPr lang="en-US" sz="1100" b="0" baseline="0">
              <a:ln>
                <a:noFill/>
              </a:ln>
              <a:solidFill>
                <a:srgbClr val="0066FF"/>
              </a:solidFill>
            </a:rPr>
            <a:t>Question H-3, Questions and Answers on Serving Children with Disabilities Placed by their Parents in Private Schools, April 2011.</a:t>
          </a:r>
          <a:endParaRPr lang="en-US" sz="1100" i="1" baseline="0">
            <a:ln>
              <a:noFill/>
            </a:ln>
            <a:solidFill>
              <a:sysClr val="windowText" lastClr="000000"/>
            </a:solidFill>
          </a:endParaRPr>
        </a:p>
      </xdr:txBody>
    </xdr:sp>
    <xdr:clientData/>
  </xdr:twoCellAnchor>
  <xdr:twoCellAnchor>
    <xdr:from>
      <xdr:col>12</xdr:col>
      <xdr:colOff>58511</xdr:colOff>
      <xdr:row>51</xdr:row>
      <xdr:rowOff>135618</xdr:rowOff>
    </xdr:from>
    <xdr:to>
      <xdr:col>17</xdr:col>
      <xdr:colOff>10886</xdr:colOff>
      <xdr:row>54</xdr:row>
      <xdr:rowOff>21772</xdr:rowOff>
    </xdr:to>
    <xdr:sp macro="" textlink="">
      <xdr:nvSpPr>
        <xdr:cNvPr id="33" name="Rectangle 32">
          <a:hlinkClick xmlns:r="http://schemas.openxmlformats.org/officeDocument/2006/relationships" r:id="rId2"/>
          <a:extLst>
            <a:ext uri="{FF2B5EF4-FFF2-40B4-BE49-F238E27FC236}">
              <a16:creationId xmlns:a16="http://schemas.microsoft.com/office/drawing/2014/main" id="{00000000-0008-0000-0F00-000021000000}"/>
            </a:ext>
            <a:ext uri="{C183D7F6-B498-43B3-948B-1728B52AA6E4}">
              <adec:decorative xmlns:adec="http://schemas.microsoft.com/office/drawing/2017/decorative" val="1"/>
            </a:ext>
          </a:extLst>
        </xdr:cNvPr>
        <xdr:cNvSpPr/>
      </xdr:nvSpPr>
      <xdr:spPr>
        <a:xfrm>
          <a:off x="9737725" y="23793904"/>
          <a:ext cx="3789590" cy="48486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438150</xdr:colOff>
      <xdr:row>56</xdr:row>
      <xdr:rowOff>85725</xdr:rowOff>
    </xdr:from>
    <xdr:to>
      <xdr:col>8</xdr:col>
      <xdr:colOff>247649</xdr:colOff>
      <xdr:row>56</xdr:row>
      <xdr:rowOff>419101</xdr:rowOff>
    </xdr:to>
    <xdr:sp macro="" textlink="">
      <xdr:nvSpPr>
        <xdr:cNvPr id="34" name="Rectangle 33">
          <a:hlinkClick xmlns:r="http://schemas.openxmlformats.org/officeDocument/2006/relationships" r:id="rId7"/>
          <a:extLst>
            <a:ext uri="{FF2B5EF4-FFF2-40B4-BE49-F238E27FC236}">
              <a16:creationId xmlns:a16="http://schemas.microsoft.com/office/drawing/2014/main" id="{00000000-0008-0000-0F00-000022000000}"/>
            </a:ext>
            <a:ext uri="{C183D7F6-B498-43B3-948B-1728B52AA6E4}">
              <adec:decorative xmlns:adec="http://schemas.microsoft.com/office/drawing/2017/decorative" val="1"/>
            </a:ext>
          </a:extLst>
        </xdr:cNvPr>
        <xdr:cNvSpPr/>
      </xdr:nvSpPr>
      <xdr:spPr>
        <a:xfrm>
          <a:off x="4572000" y="25374600"/>
          <a:ext cx="1638299" cy="3333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444501</xdr:colOff>
      <xdr:row>57</xdr:row>
      <xdr:rowOff>256822</xdr:rowOff>
    </xdr:from>
    <xdr:to>
      <xdr:col>15</xdr:col>
      <xdr:colOff>797630</xdr:colOff>
      <xdr:row>59</xdr:row>
      <xdr:rowOff>578555</xdr:rowOff>
    </xdr:to>
    <xdr:sp macro="" textlink="">
      <xdr:nvSpPr>
        <xdr:cNvPr id="35" name="Rectangular Callout 34">
          <a:hlinkClick xmlns:r="http://schemas.openxmlformats.org/officeDocument/2006/relationships" r:id="rId8"/>
          <a:extLst>
            <a:ext uri="{FF2B5EF4-FFF2-40B4-BE49-F238E27FC236}">
              <a16:creationId xmlns:a16="http://schemas.microsoft.com/office/drawing/2014/main" id="{00000000-0008-0000-0F00-000023000000}"/>
            </a:ext>
            <a:ext uri="{C183D7F6-B498-43B3-948B-1728B52AA6E4}">
              <adec:decorative xmlns:adec="http://schemas.microsoft.com/office/drawing/2017/decorative" val="1"/>
            </a:ext>
          </a:extLst>
        </xdr:cNvPr>
        <xdr:cNvSpPr/>
      </xdr:nvSpPr>
      <xdr:spPr>
        <a:xfrm>
          <a:off x="10140951" y="26202922"/>
          <a:ext cx="2581979" cy="1407583"/>
        </a:xfrm>
        <a:prstGeom prst="wedgeRectCallout">
          <a:avLst>
            <a:gd name="adj1" fmla="val -63450"/>
            <a:gd name="adj2" fmla="val -15400"/>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en-US" sz="1100" b="1" baseline="0">
              <a:solidFill>
                <a:sysClr val="windowText" lastClr="000000"/>
              </a:solidFill>
              <a:effectLst/>
              <a:latin typeface="+mn-lt"/>
              <a:ea typeface="+mn-ea"/>
              <a:cs typeface="+mn-cs"/>
            </a:rPr>
            <a:t>TIP: If the private school representatives/parents do not provide the signed written affirmation </a:t>
          </a:r>
          <a:r>
            <a:rPr lang="en-US" sz="1100" b="0" baseline="0">
              <a:solidFill>
                <a:sysClr val="windowText" lastClr="000000"/>
              </a:solidFill>
              <a:effectLst/>
              <a:latin typeface="+mn-lt"/>
              <a:ea typeface="+mn-ea"/>
              <a:cs typeface="+mn-cs"/>
            </a:rPr>
            <a:t>within a reasonable period of time, the district must email supporting documentation of the consultation process to DESE at  </a:t>
          </a:r>
          <a:r>
            <a:rPr lang="en-US" sz="1100" b="0" baseline="0">
              <a:solidFill>
                <a:srgbClr val="0066FF"/>
              </a:solidFill>
              <a:effectLst/>
              <a:latin typeface="+mn-lt"/>
              <a:ea typeface="+mn-ea"/>
              <a:cs typeface="+mn-cs"/>
            </a:rPr>
            <a:t>ideaequitableservices@doe.mass.edu. </a:t>
          </a:r>
          <a:endParaRPr lang="en-US">
            <a:solidFill>
              <a:srgbClr val="0066FF"/>
            </a:solidFill>
            <a:effectLst/>
          </a:endParaRPr>
        </a:p>
      </xdr:txBody>
    </xdr:sp>
    <xdr:clientData/>
  </xdr:twoCellAnchor>
  <xdr:twoCellAnchor>
    <xdr:from>
      <xdr:col>15</xdr:col>
      <xdr:colOff>160161</xdr:colOff>
      <xdr:row>67</xdr:row>
      <xdr:rowOff>162630</xdr:rowOff>
    </xdr:from>
    <xdr:to>
      <xdr:col>15</xdr:col>
      <xdr:colOff>1169810</xdr:colOff>
      <xdr:row>67</xdr:row>
      <xdr:rowOff>353130</xdr:rowOff>
    </xdr:to>
    <xdr:sp macro="" textlink="">
      <xdr:nvSpPr>
        <xdr:cNvPr id="36" name="Rectangle 35">
          <a:hlinkClick xmlns:r="http://schemas.openxmlformats.org/officeDocument/2006/relationships" r:id="rId5"/>
          <a:extLst>
            <a:ext uri="{FF2B5EF4-FFF2-40B4-BE49-F238E27FC236}">
              <a16:creationId xmlns:a16="http://schemas.microsoft.com/office/drawing/2014/main" id="{00000000-0008-0000-0F00-000024000000}"/>
            </a:ext>
            <a:ext uri="{C183D7F6-B498-43B3-948B-1728B52AA6E4}">
              <adec:decorative xmlns:adec="http://schemas.microsoft.com/office/drawing/2017/decorative" val="1"/>
            </a:ext>
          </a:extLst>
        </xdr:cNvPr>
        <xdr:cNvSpPr/>
      </xdr:nvSpPr>
      <xdr:spPr>
        <a:xfrm>
          <a:off x="12085461" y="31318905"/>
          <a:ext cx="1009649"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388761</xdr:colOff>
      <xdr:row>66</xdr:row>
      <xdr:rowOff>181680</xdr:rowOff>
    </xdr:from>
    <xdr:to>
      <xdr:col>16</xdr:col>
      <xdr:colOff>217310</xdr:colOff>
      <xdr:row>67</xdr:row>
      <xdr:rowOff>162630</xdr:rowOff>
    </xdr:to>
    <xdr:sp macro="" textlink="">
      <xdr:nvSpPr>
        <xdr:cNvPr id="37" name="Rectangle 36">
          <a:hlinkClick xmlns:r="http://schemas.openxmlformats.org/officeDocument/2006/relationships" r:id="rId5"/>
          <a:extLst>
            <a:ext uri="{FF2B5EF4-FFF2-40B4-BE49-F238E27FC236}">
              <a16:creationId xmlns:a16="http://schemas.microsoft.com/office/drawing/2014/main" id="{00000000-0008-0000-0F00-000025000000}"/>
            </a:ext>
            <a:ext uri="{C183D7F6-B498-43B3-948B-1728B52AA6E4}">
              <adec:decorative xmlns:adec="http://schemas.microsoft.com/office/drawing/2017/decorative" val="1"/>
            </a:ext>
          </a:extLst>
        </xdr:cNvPr>
        <xdr:cNvSpPr/>
      </xdr:nvSpPr>
      <xdr:spPr>
        <a:xfrm>
          <a:off x="12314061" y="31128405"/>
          <a:ext cx="1009649"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960261</xdr:colOff>
      <xdr:row>65</xdr:row>
      <xdr:rowOff>29280</xdr:rowOff>
    </xdr:from>
    <xdr:to>
      <xdr:col>15</xdr:col>
      <xdr:colOff>817386</xdr:colOff>
      <xdr:row>66</xdr:row>
      <xdr:rowOff>29280</xdr:rowOff>
    </xdr:to>
    <xdr:sp macro="" textlink="">
      <xdr:nvSpPr>
        <xdr:cNvPr id="38" name="Rectangle 37">
          <a:hlinkClick xmlns:r="http://schemas.openxmlformats.org/officeDocument/2006/relationships" r:id="rId4"/>
          <a:extLst>
            <a:ext uri="{FF2B5EF4-FFF2-40B4-BE49-F238E27FC236}">
              <a16:creationId xmlns:a16="http://schemas.microsoft.com/office/drawing/2014/main" id="{00000000-0008-0000-0F00-000026000000}"/>
            </a:ext>
            <a:ext uri="{C183D7F6-B498-43B3-948B-1728B52AA6E4}">
              <adec:decorative xmlns:adec="http://schemas.microsoft.com/office/drawing/2017/decorative" val="1"/>
            </a:ext>
          </a:extLst>
        </xdr:cNvPr>
        <xdr:cNvSpPr/>
      </xdr:nvSpPr>
      <xdr:spPr>
        <a:xfrm>
          <a:off x="11704461" y="30775980"/>
          <a:ext cx="1038225"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485775</xdr:colOff>
      <xdr:row>74</xdr:row>
      <xdr:rowOff>0</xdr:rowOff>
    </xdr:from>
    <xdr:to>
      <xdr:col>16</xdr:col>
      <xdr:colOff>95250</xdr:colOff>
      <xdr:row>74</xdr:row>
      <xdr:rowOff>123825</xdr:rowOff>
    </xdr:to>
    <xdr:sp macro="" textlink="">
      <xdr:nvSpPr>
        <xdr:cNvPr id="39" name="Rectangle 38">
          <a:hlinkClick xmlns:r="http://schemas.openxmlformats.org/officeDocument/2006/relationships" r:id="rId6"/>
          <a:extLst>
            <a:ext uri="{FF2B5EF4-FFF2-40B4-BE49-F238E27FC236}">
              <a16:creationId xmlns:a16="http://schemas.microsoft.com/office/drawing/2014/main" id="{00000000-0008-0000-0F00-000027000000}"/>
            </a:ext>
            <a:ext uri="{C183D7F6-B498-43B3-948B-1728B52AA6E4}">
              <adec:decorative xmlns:adec="http://schemas.microsoft.com/office/drawing/2017/decorative" val="1"/>
            </a:ext>
          </a:extLst>
        </xdr:cNvPr>
        <xdr:cNvSpPr/>
      </xdr:nvSpPr>
      <xdr:spPr>
        <a:xfrm>
          <a:off x="12411075" y="35032950"/>
          <a:ext cx="790575"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76200</xdr:colOff>
      <xdr:row>48</xdr:row>
      <xdr:rowOff>333375</xdr:rowOff>
    </xdr:from>
    <xdr:to>
      <xdr:col>1</xdr:col>
      <xdr:colOff>819150</xdr:colOff>
      <xdr:row>50</xdr:row>
      <xdr:rowOff>0</xdr:rowOff>
    </xdr:to>
    <xdr:sp macro="" textlink="">
      <xdr:nvSpPr>
        <xdr:cNvPr id="41" name="Rectangular Callout 40">
          <a:extLst>
            <a:ext uri="{FF2B5EF4-FFF2-40B4-BE49-F238E27FC236}">
              <a16:creationId xmlns:a16="http://schemas.microsoft.com/office/drawing/2014/main" id="{00000000-0008-0000-0F00-000029000000}"/>
            </a:ext>
            <a:ext uri="{C183D7F6-B498-43B3-948B-1728B52AA6E4}">
              <adec:decorative xmlns:adec="http://schemas.microsoft.com/office/drawing/2017/decorative" val="1"/>
            </a:ext>
          </a:extLst>
        </xdr:cNvPr>
        <xdr:cNvSpPr/>
      </xdr:nvSpPr>
      <xdr:spPr>
        <a:xfrm>
          <a:off x="76200" y="22355175"/>
          <a:ext cx="981075" cy="1190625"/>
        </a:xfrm>
        <a:prstGeom prst="wedgeRectCallout">
          <a:avLst>
            <a:gd name="adj1" fmla="val 75670"/>
            <a:gd name="adj2" fmla="val 15191"/>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This line will populate from Schedule A automatically if applicable. </a:t>
          </a:r>
          <a:endParaRPr lang="en-US" sz="1100" i="1" baseline="0">
            <a:ln>
              <a:noFill/>
            </a:ln>
            <a:solidFill>
              <a:sysClr val="windowText" lastClr="000000"/>
            </a:solidFill>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14</xdr:col>
      <xdr:colOff>323850</xdr:colOff>
      <xdr:row>6</xdr:row>
      <xdr:rowOff>1547812</xdr:rowOff>
    </xdr:from>
    <xdr:to>
      <xdr:col>16</xdr:col>
      <xdr:colOff>371476</xdr:colOff>
      <xdr:row>9</xdr:row>
      <xdr:rowOff>180976</xdr:rowOff>
    </xdr:to>
    <xdr:sp macro="" textlink="">
      <xdr:nvSpPr>
        <xdr:cNvPr id="2" name="Rectangular Callout 1">
          <a:extLst>
            <a:ext uri="{FF2B5EF4-FFF2-40B4-BE49-F238E27FC236}">
              <a16:creationId xmlns:a16="http://schemas.microsoft.com/office/drawing/2014/main" id="{00000000-0008-0000-1000-000002000000}"/>
            </a:ext>
            <a:ext uri="{C183D7F6-B498-43B3-948B-1728B52AA6E4}">
              <adec:decorative xmlns:adec="http://schemas.microsoft.com/office/drawing/2017/decorative" val="1"/>
            </a:ext>
          </a:extLst>
        </xdr:cNvPr>
        <xdr:cNvSpPr/>
      </xdr:nvSpPr>
      <xdr:spPr>
        <a:xfrm>
          <a:off x="11068050" y="4329112"/>
          <a:ext cx="2409826" cy="1195389"/>
        </a:xfrm>
        <a:prstGeom prst="wedgeRectCallout">
          <a:avLst>
            <a:gd name="adj1" fmla="val -71056"/>
            <a:gd name="adj2" fmla="val 93328"/>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Charter schools and virtual schools  </a:t>
          </a:r>
          <a:r>
            <a:rPr lang="en-US" sz="1100" b="0" baseline="0">
              <a:ln>
                <a:noFill/>
              </a:ln>
              <a:solidFill>
                <a:sysClr val="windowText" lastClr="000000"/>
              </a:solidFill>
            </a:rPr>
            <a:t>are not required to complete this tab.  However, each of these schools/districts </a:t>
          </a:r>
          <a:r>
            <a:rPr lang="en-US" sz="1100" b="1" baseline="0">
              <a:ln>
                <a:noFill/>
              </a:ln>
              <a:solidFill>
                <a:sysClr val="windowText" lastClr="000000"/>
              </a:solidFill>
            </a:rPr>
            <a:t>must select their school type from the drop down in order to demonstrate this exemption.</a:t>
          </a:r>
        </a:p>
      </xdr:txBody>
    </xdr:sp>
    <xdr:clientData/>
  </xdr:twoCellAnchor>
  <xdr:twoCellAnchor>
    <xdr:from>
      <xdr:col>3</xdr:col>
      <xdr:colOff>180974</xdr:colOff>
      <xdr:row>5</xdr:row>
      <xdr:rowOff>247650</xdr:rowOff>
    </xdr:from>
    <xdr:to>
      <xdr:col>12</xdr:col>
      <xdr:colOff>504825</xdr:colOff>
      <xdr:row>5</xdr:row>
      <xdr:rowOff>657225</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00000000-0008-0000-1000-000003000000}"/>
            </a:ext>
            <a:ext uri="{C183D7F6-B498-43B3-948B-1728B52AA6E4}">
              <adec:decorative xmlns:adec="http://schemas.microsoft.com/office/drawing/2017/decorative" val="1"/>
            </a:ext>
          </a:extLst>
        </xdr:cNvPr>
        <xdr:cNvSpPr/>
      </xdr:nvSpPr>
      <xdr:spPr>
        <a:xfrm>
          <a:off x="1771649" y="2276475"/>
          <a:ext cx="8429626" cy="4095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21</xdr:row>
      <xdr:rowOff>247650</xdr:rowOff>
    </xdr:from>
    <xdr:to>
      <xdr:col>4</xdr:col>
      <xdr:colOff>190500</xdr:colOff>
      <xdr:row>22</xdr:row>
      <xdr:rowOff>466725</xdr:rowOff>
    </xdr:to>
    <xdr:sp macro="" textlink="">
      <xdr:nvSpPr>
        <xdr:cNvPr id="4" name="Rectangular Callout 3">
          <a:extLst>
            <a:ext uri="{FF2B5EF4-FFF2-40B4-BE49-F238E27FC236}">
              <a16:creationId xmlns:a16="http://schemas.microsoft.com/office/drawing/2014/main" id="{00000000-0008-0000-1000-000004000000}"/>
            </a:ext>
            <a:ext uri="{C183D7F6-B498-43B3-948B-1728B52AA6E4}">
              <adec:decorative xmlns:adec="http://schemas.microsoft.com/office/drawing/2017/decorative" val="1"/>
            </a:ext>
          </a:extLst>
        </xdr:cNvPr>
        <xdr:cNvSpPr/>
      </xdr:nvSpPr>
      <xdr:spPr>
        <a:xfrm>
          <a:off x="238125" y="9696450"/>
          <a:ext cx="3048000" cy="685800"/>
        </a:xfrm>
        <a:prstGeom prst="wedgeRectCallout">
          <a:avLst>
            <a:gd name="adj1" fmla="val -9828"/>
            <a:gd name="adj2" fmla="val 86485"/>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All responses in Step 10.2 should reflect the count conducted </a:t>
          </a:r>
          <a:r>
            <a:rPr lang="en-US" sz="1100" b="1" baseline="0">
              <a:solidFill>
                <a:sysClr val="windowText" lastClr="000000"/>
              </a:solidFill>
              <a:effectLst/>
              <a:latin typeface="+mn-lt"/>
              <a:ea typeface="+mn-ea"/>
              <a:cs typeface="+mn-cs"/>
            </a:rPr>
            <a:t>on </a:t>
          </a:r>
          <a:r>
            <a:rPr lang="en-US" sz="1100" b="1" baseline="0">
              <a:ln>
                <a:noFill/>
              </a:ln>
              <a:solidFill>
                <a:sysClr val="windowText" lastClr="000000"/>
              </a:solidFill>
            </a:rPr>
            <a:t>any date between October 1 and December 1 of 2018.</a:t>
          </a:r>
        </a:p>
      </xdr:txBody>
    </xdr:sp>
    <xdr:clientData/>
  </xdr:twoCellAnchor>
  <xdr:twoCellAnchor>
    <xdr:from>
      <xdr:col>4</xdr:col>
      <xdr:colOff>923925</xdr:colOff>
      <xdr:row>19</xdr:row>
      <xdr:rowOff>0</xdr:rowOff>
    </xdr:from>
    <xdr:to>
      <xdr:col>9</xdr:col>
      <xdr:colOff>876300</xdr:colOff>
      <xdr:row>22</xdr:row>
      <xdr:rowOff>161925</xdr:rowOff>
    </xdr:to>
    <xdr:sp macro="" textlink="">
      <xdr:nvSpPr>
        <xdr:cNvPr id="5" name="Rectangular Callout 4">
          <a:extLst>
            <a:ext uri="{FF2B5EF4-FFF2-40B4-BE49-F238E27FC236}">
              <a16:creationId xmlns:a16="http://schemas.microsoft.com/office/drawing/2014/main" id="{00000000-0008-0000-1000-000005000000}"/>
            </a:ext>
            <a:ext uri="{C183D7F6-B498-43B3-948B-1728B52AA6E4}">
              <adec:decorative xmlns:adec="http://schemas.microsoft.com/office/drawing/2017/decorative" val="1"/>
            </a:ext>
          </a:extLst>
        </xdr:cNvPr>
        <xdr:cNvSpPr/>
      </xdr:nvSpPr>
      <xdr:spPr>
        <a:xfrm>
          <a:off x="4019550" y="8972550"/>
          <a:ext cx="3429000" cy="1104900"/>
        </a:xfrm>
        <a:prstGeom prst="wedgeRectCallout">
          <a:avLst>
            <a:gd name="adj1" fmla="val 54436"/>
            <a:gd name="adj2" fmla="val -15514"/>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sz="1100" b="1" baseline="0">
              <a:ln>
                <a:noFill/>
              </a:ln>
              <a:solidFill>
                <a:sysClr val="windowText" lastClr="000000"/>
              </a:solidFill>
            </a:rPr>
            <a:t>TIP:  </a:t>
          </a:r>
          <a:r>
            <a:rPr lang="en-US" sz="1100" b="0" baseline="0">
              <a:ln>
                <a:noFill/>
              </a:ln>
              <a:solidFill>
                <a:sysClr val="windowText" lastClr="000000"/>
              </a:solidFill>
            </a:rPr>
            <a:t>"Eligible" </a:t>
          </a:r>
          <a:r>
            <a:rPr lang="en-US" sz="1100" b="0" baseline="0">
              <a:ln>
                <a:noFill/>
              </a:ln>
              <a:solidFill>
                <a:sysClr val="windowText" lastClr="000000"/>
              </a:solidFill>
              <a:effectLst/>
              <a:latin typeface="+mn-lt"/>
              <a:ea typeface="+mn-ea"/>
              <a:cs typeface="+mn-cs"/>
            </a:rPr>
            <a:t>i</a:t>
          </a:r>
          <a:r>
            <a:rPr lang="en-US" sz="1100" b="0" baseline="0">
              <a:solidFill>
                <a:sysClr val="windowText" lastClr="000000"/>
              </a:solidFill>
              <a:effectLst/>
              <a:latin typeface="+mn-lt"/>
              <a:ea typeface="+mn-ea"/>
              <a:cs typeface="+mn-cs"/>
            </a:rPr>
            <a:t>ncludes all students who are determined to be eligible for special education services</a:t>
          </a:r>
          <a:r>
            <a:rPr lang="en-US" sz="1100" b="1" baseline="0">
              <a:solidFill>
                <a:sysClr val="windowText" lastClr="000000"/>
              </a:solidFill>
              <a:effectLst/>
              <a:latin typeface="+mn-lt"/>
              <a:ea typeface="+mn-ea"/>
              <a:cs typeface="+mn-cs"/>
            </a:rPr>
            <a:t>, regardless of  whether they actually receive(d) services</a:t>
          </a:r>
          <a:r>
            <a:rPr lang="en-US" sz="1100" b="0" baseline="0">
              <a:solidFill>
                <a:sysClr val="windowText" lastClr="000000"/>
              </a:solidFill>
              <a:effectLst/>
              <a:latin typeface="+mn-lt"/>
              <a:ea typeface="+mn-ea"/>
              <a:cs typeface="+mn-cs"/>
            </a:rPr>
            <a:t>. </a:t>
          </a:r>
          <a:r>
            <a:rPr lang="en-US" sz="1100" b="0" baseline="0">
              <a:ln>
                <a:noFill/>
              </a:ln>
              <a:solidFill>
                <a:sysClr val="windowText" lastClr="000000"/>
              </a:solidFill>
            </a:rPr>
            <a:t>Keep in mind a student remains eligible for 3 years following identification. </a:t>
          </a:r>
          <a:endParaRPr lang="en-US" sz="1100" baseline="0">
            <a:ln>
              <a:noFill/>
            </a:ln>
            <a:solidFill>
              <a:sysClr val="windowText" lastClr="000000"/>
            </a:solidFill>
          </a:endParaRPr>
        </a:p>
      </xdr:txBody>
    </xdr:sp>
    <xdr:clientData/>
  </xdr:twoCellAnchor>
  <xdr:twoCellAnchor>
    <xdr:from>
      <xdr:col>3</xdr:col>
      <xdr:colOff>190500</xdr:colOff>
      <xdr:row>6</xdr:row>
      <xdr:rowOff>171450</xdr:rowOff>
    </xdr:from>
    <xdr:to>
      <xdr:col>11</xdr:col>
      <xdr:colOff>600075</xdr:colOff>
      <xdr:row>6</xdr:row>
      <xdr:rowOff>342900</xdr:rowOff>
    </xdr:to>
    <xdr:sp macro="" textlink="">
      <xdr:nvSpPr>
        <xdr:cNvPr id="6" name="Rectangle 5">
          <a:hlinkClick xmlns:r="http://schemas.openxmlformats.org/officeDocument/2006/relationships" r:id="rId2"/>
          <a:extLst>
            <a:ext uri="{FF2B5EF4-FFF2-40B4-BE49-F238E27FC236}">
              <a16:creationId xmlns:a16="http://schemas.microsoft.com/office/drawing/2014/main" id="{00000000-0008-0000-1000-000006000000}"/>
            </a:ext>
            <a:ext uri="{C183D7F6-B498-43B3-948B-1728B52AA6E4}">
              <adec:decorative xmlns:adec="http://schemas.microsoft.com/office/drawing/2017/decorative" val="1"/>
            </a:ext>
          </a:extLst>
        </xdr:cNvPr>
        <xdr:cNvSpPr/>
      </xdr:nvSpPr>
      <xdr:spPr>
        <a:xfrm>
          <a:off x="1781175" y="2952750"/>
          <a:ext cx="7477125" cy="171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323849</xdr:colOff>
      <xdr:row>18</xdr:row>
      <xdr:rowOff>142875</xdr:rowOff>
    </xdr:from>
    <xdr:to>
      <xdr:col>16</xdr:col>
      <xdr:colOff>304800</xdr:colOff>
      <xdr:row>23</xdr:row>
      <xdr:rowOff>514350</xdr:rowOff>
    </xdr:to>
    <xdr:sp macro="" textlink="">
      <xdr:nvSpPr>
        <xdr:cNvPr id="7" name="Rectangular Callout 6">
          <a:extLst>
            <a:ext uri="{FF2B5EF4-FFF2-40B4-BE49-F238E27FC236}">
              <a16:creationId xmlns:a16="http://schemas.microsoft.com/office/drawing/2014/main" id="{00000000-0008-0000-1000-000007000000}"/>
            </a:ext>
            <a:ext uri="{C183D7F6-B498-43B3-948B-1728B52AA6E4}">
              <adec:decorative xmlns:adec="http://schemas.microsoft.com/office/drawing/2017/decorative" val="1"/>
            </a:ext>
          </a:extLst>
        </xdr:cNvPr>
        <xdr:cNvSpPr/>
      </xdr:nvSpPr>
      <xdr:spPr>
        <a:xfrm>
          <a:off x="10020299" y="8934450"/>
          <a:ext cx="3390901" cy="2247900"/>
        </a:xfrm>
        <a:prstGeom prst="wedgeRectCallout">
          <a:avLst>
            <a:gd name="adj1" fmla="val -57092"/>
            <a:gd name="adj2" fmla="val -37341"/>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Which students are counted?</a:t>
          </a:r>
        </a:p>
        <a:p>
          <a:pPr algn="l"/>
          <a:endParaRPr lang="en-US" sz="300" b="1" baseline="0">
            <a:ln>
              <a:noFill/>
            </a:ln>
            <a:solidFill>
              <a:sysClr val="windowText" lastClr="000000"/>
            </a:solidFill>
          </a:endParaRPr>
        </a:p>
        <a:p>
          <a:pPr algn="l"/>
          <a:r>
            <a:rPr lang="en-US" sz="1100" b="1" baseline="0">
              <a:ln>
                <a:noFill/>
              </a:ln>
              <a:solidFill>
                <a:sysClr val="windowText" lastClr="000000"/>
              </a:solidFill>
              <a:latin typeface="Calibri" panose="020F0502020204030204" pitchFamily="34" charset="0"/>
              <a:cs typeface="Calibri" panose="020F0502020204030204" pitchFamily="34" charset="0"/>
            </a:rPr>
            <a:t>•  </a:t>
          </a:r>
          <a:r>
            <a:rPr lang="en-US" sz="1100" b="0" baseline="0">
              <a:ln>
                <a:noFill/>
              </a:ln>
              <a:solidFill>
                <a:sysClr val="windowText" lastClr="000000"/>
              </a:solidFill>
            </a:rPr>
            <a:t>Your </a:t>
          </a:r>
          <a:r>
            <a:rPr lang="en-US" sz="1100" b="1" baseline="0">
              <a:ln>
                <a:noFill/>
              </a:ln>
              <a:solidFill>
                <a:sysClr val="windowText" lastClr="000000"/>
              </a:solidFill>
            </a:rPr>
            <a:t>child count includes only eligible students attending private school </a:t>
          </a:r>
          <a:r>
            <a:rPr lang="en-US" sz="1100" b="1" i="1" baseline="0">
              <a:ln>
                <a:noFill/>
              </a:ln>
              <a:solidFill>
                <a:sysClr val="windowText" lastClr="000000"/>
              </a:solidFill>
            </a:rPr>
            <a:t>in your district</a:t>
          </a:r>
          <a:r>
            <a:rPr lang="en-US" sz="1100" b="0" baseline="0">
              <a:ln>
                <a:noFill/>
              </a:ln>
              <a:solidFill>
                <a:sysClr val="windowText" lastClr="000000"/>
              </a:solidFill>
            </a:rPr>
            <a:t>.  Do not count students receiving services based on an IEP from your district </a:t>
          </a:r>
          <a:r>
            <a:rPr lang="en-US" sz="1100" b="0" i="1" baseline="0">
              <a:ln>
                <a:noFill/>
              </a:ln>
              <a:solidFill>
                <a:sysClr val="windowText" lastClr="000000"/>
              </a:solidFill>
            </a:rPr>
            <a:t>but attending private school in another district.</a:t>
          </a:r>
        </a:p>
        <a:p>
          <a:pPr algn="l"/>
          <a:endParaRPr lang="en-US" sz="800" b="0" i="1" baseline="0">
            <a:ln>
              <a:noFill/>
            </a:ln>
            <a:solidFill>
              <a:sysClr val="windowText" lastClr="000000"/>
            </a:solidFill>
          </a:endParaRPr>
        </a:p>
        <a:p>
          <a:pPr algn="l"/>
          <a:r>
            <a:rPr lang="en-US" sz="1100" b="1" baseline="0">
              <a:solidFill>
                <a:sysClr val="windowText" lastClr="000000"/>
              </a:solidFill>
              <a:effectLst/>
              <a:latin typeface="+mn-lt"/>
              <a:ea typeface="+mn-ea"/>
              <a:cs typeface="+mn-cs"/>
            </a:rPr>
            <a:t>•  All eligible private school students are counted, </a:t>
          </a:r>
          <a:r>
            <a:rPr lang="en-US" sz="1100" b="1" i="1" baseline="0">
              <a:solidFill>
                <a:sysClr val="windowText" lastClr="000000"/>
              </a:solidFill>
              <a:effectLst/>
              <a:latin typeface="+mn-lt"/>
              <a:ea typeface="+mn-ea"/>
              <a:cs typeface="+mn-cs"/>
            </a:rPr>
            <a:t>even if parents decline services</a:t>
          </a:r>
          <a:r>
            <a:rPr lang="en-US" sz="1100" b="1" baseline="0">
              <a:solidFill>
                <a:sysClr val="windowText" lastClr="000000"/>
              </a:solidFill>
              <a:effectLst/>
              <a:latin typeface="+mn-lt"/>
              <a:ea typeface="+mn-ea"/>
              <a:cs typeface="+mn-cs"/>
            </a:rPr>
            <a:t>.  </a:t>
          </a:r>
          <a:r>
            <a:rPr lang="en-US" sz="1100" b="0" baseline="0">
              <a:solidFill>
                <a:sysClr val="windowText" lastClr="000000"/>
              </a:solidFill>
              <a:effectLst/>
              <a:latin typeface="+mn-lt"/>
              <a:ea typeface="+mn-ea"/>
              <a:cs typeface="+mn-cs"/>
            </a:rPr>
            <a:t>Those students whose parents do not consent to initial evaluation or reevaluation are not "eligible" and therefore are not counted. § 300.300(d)(4); USED guidance at Question H-12.</a:t>
          </a:r>
          <a:endParaRPr lang="en-US" sz="1100" b="0" i="1" baseline="0">
            <a:ln>
              <a:noFill/>
            </a:ln>
            <a:solidFill>
              <a:sysClr val="windowText" lastClr="000000"/>
            </a:solidFill>
          </a:endParaRPr>
        </a:p>
      </xdr:txBody>
    </xdr:sp>
    <xdr:clientData/>
  </xdr:twoCellAnchor>
  <xdr:twoCellAnchor>
    <xdr:from>
      <xdr:col>11</xdr:col>
      <xdr:colOff>466725</xdr:colOff>
      <xdr:row>24</xdr:row>
      <xdr:rowOff>200024</xdr:rowOff>
    </xdr:from>
    <xdr:to>
      <xdr:col>15</xdr:col>
      <xdr:colOff>981075</xdr:colOff>
      <xdr:row>27</xdr:row>
      <xdr:rowOff>390525</xdr:rowOff>
    </xdr:to>
    <xdr:sp macro="" textlink="">
      <xdr:nvSpPr>
        <xdr:cNvPr id="8" name="Rectangular Callout 7">
          <a:extLst>
            <a:ext uri="{FF2B5EF4-FFF2-40B4-BE49-F238E27FC236}">
              <a16:creationId xmlns:a16="http://schemas.microsoft.com/office/drawing/2014/main" id="{00000000-0008-0000-1000-000008000000}"/>
            </a:ext>
            <a:ext uri="{C183D7F6-B498-43B3-948B-1728B52AA6E4}">
              <adec:decorative xmlns:adec="http://schemas.microsoft.com/office/drawing/2017/decorative" val="1"/>
            </a:ext>
          </a:extLst>
        </xdr:cNvPr>
        <xdr:cNvSpPr/>
      </xdr:nvSpPr>
      <xdr:spPr>
        <a:xfrm>
          <a:off x="9124950" y="11515724"/>
          <a:ext cx="3781425" cy="1209676"/>
        </a:xfrm>
        <a:prstGeom prst="wedgeRectCallout">
          <a:avLst>
            <a:gd name="adj1" fmla="val -60950"/>
            <a:gd name="adj2" fmla="val -48287"/>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In order to be considered an </a:t>
          </a:r>
          <a:r>
            <a:rPr lang="en-US" sz="1100" b="1" baseline="0">
              <a:ln>
                <a:noFill/>
              </a:ln>
              <a:solidFill>
                <a:sysClr val="windowText" lastClr="000000"/>
              </a:solidFill>
            </a:rPr>
            <a:t>elementary school </a:t>
          </a:r>
          <a:r>
            <a:rPr lang="en-US" sz="1100" b="0" baseline="0">
              <a:ln>
                <a:noFill/>
              </a:ln>
              <a:solidFill>
                <a:sysClr val="windowText" lastClr="000000"/>
              </a:solidFill>
            </a:rPr>
            <a:t>for child count, a private school must provide instruction to grades one through five, six, seven or eight.  If a school meets the definition of elementary school, it must then count eligible students ages 3-5.  However, </a:t>
          </a:r>
          <a:r>
            <a:rPr lang="en-US" sz="1100" b="1" baseline="0">
              <a:ln>
                <a:noFill/>
              </a:ln>
              <a:solidFill>
                <a:sysClr val="windowText" lastClr="000000"/>
              </a:solidFill>
            </a:rPr>
            <a:t>stand alone private preschools or childcare centers are not included</a:t>
          </a:r>
          <a:r>
            <a:rPr lang="en-US" sz="1100" b="0" baseline="0">
              <a:ln>
                <a:noFill/>
              </a:ln>
              <a:solidFill>
                <a:sysClr val="windowText" lastClr="000000"/>
              </a:solidFill>
            </a:rPr>
            <a:t>. </a:t>
          </a:r>
          <a:endParaRPr lang="en-US" sz="1100" i="1" baseline="0">
            <a:ln>
              <a:noFill/>
            </a:ln>
            <a:solidFill>
              <a:sysClr val="windowText" lastClr="000000"/>
            </a:solidFill>
          </a:endParaRPr>
        </a:p>
      </xdr:txBody>
    </xdr:sp>
    <xdr:clientData/>
  </xdr:twoCellAnchor>
  <xdr:twoCellAnchor>
    <xdr:from>
      <xdr:col>6</xdr:col>
      <xdr:colOff>209551</xdr:colOff>
      <xdr:row>35</xdr:row>
      <xdr:rowOff>19050</xdr:rowOff>
    </xdr:from>
    <xdr:to>
      <xdr:col>9</xdr:col>
      <xdr:colOff>476251</xdr:colOff>
      <xdr:row>35</xdr:row>
      <xdr:rowOff>523875</xdr:rowOff>
    </xdr:to>
    <xdr:sp macro="" textlink="">
      <xdr:nvSpPr>
        <xdr:cNvPr id="9" name="Rectangular Callout 8">
          <a:extLst>
            <a:ext uri="{FF2B5EF4-FFF2-40B4-BE49-F238E27FC236}">
              <a16:creationId xmlns:a16="http://schemas.microsoft.com/office/drawing/2014/main" id="{00000000-0008-0000-1000-000009000000}"/>
            </a:ext>
            <a:ext uri="{C183D7F6-B498-43B3-948B-1728B52AA6E4}">
              <adec:decorative xmlns:adec="http://schemas.microsoft.com/office/drawing/2017/decorative" val="1"/>
            </a:ext>
          </a:extLst>
        </xdr:cNvPr>
        <xdr:cNvSpPr/>
      </xdr:nvSpPr>
      <xdr:spPr>
        <a:xfrm>
          <a:off x="4953001" y="15487650"/>
          <a:ext cx="2095500" cy="504825"/>
        </a:xfrm>
        <a:prstGeom prst="wedgeRectCallout">
          <a:avLst>
            <a:gd name="adj1" fmla="val 73785"/>
            <a:gd name="adj2" fmla="val 71417"/>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All yellow cells must contain a number.  If none, enter "0".</a:t>
          </a:r>
          <a:endParaRPr lang="en-US" sz="1100" i="1" baseline="0">
            <a:ln>
              <a:noFill/>
            </a:ln>
            <a:solidFill>
              <a:sysClr val="windowText" lastClr="000000"/>
            </a:solidFill>
          </a:endParaRPr>
        </a:p>
      </xdr:txBody>
    </xdr:sp>
    <xdr:clientData/>
  </xdr:twoCellAnchor>
  <xdr:twoCellAnchor>
    <xdr:from>
      <xdr:col>12</xdr:col>
      <xdr:colOff>95251</xdr:colOff>
      <xdr:row>45</xdr:row>
      <xdr:rowOff>200025</xdr:rowOff>
    </xdr:from>
    <xdr:to>
      <xdr:col>15</xdr:col>
      <xdr:colOff>342901</xdr:colOff>
      <xdr:row>47</xdr:row>
      <xdr:rowOff>38100</xdr:rowOff>
    </xdr:to>
    <xdr:sp macro="" textlink="">
      <xdr:nvSpPr>
        <xdr:cNvPr id="10" name="Rectangular Callout 9">
          <a:extLst>
            <a:ext uri="{FF2B5EF4-FFF2-40B4-BE49-F238E27FC236}">
              <a16:creationId xmlns:a16="http://schemas.microsoft.com/office/drawing/2014/main" id="{00000000-0008-0000-1000-00000A000000}"/>
            </a:ext>
            <a:ext uri="{C183D7F6-B498-43B3-948B-1728B52AA6E4}">
              <adec:decorative xmlns:adec="http://schemas.microsoft.com/office/drawing/2017/decorative" val="1"/>
            </a:ext>
          </a:extLst>
        </xdr:cNvPr>
        <xdr:cNvSpPr/>
      </xdr:nvSpPr>
      <xdr:spPr>
        <a:xfrm>
          <a:off x="9791701" y="19897725"/>
          <a:ext cx="2476500" cy="800100"/>
        </a:xfrm>
        <a:prstGeom prst="wedgeRectCallout">
          <a:avLst>
            <a:gd name="adj1" fmla="val -91302"/>
            <a:gd name="adj2" fmla="val 81113"/>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The district must reserve </a:t>
          </a:r>
          <a:r>
            <a:rPr lang="en-US" sz="1100" b="0" i="1" baseline="0">
              <a:ln>
                <a:noFill/>
              </a:ln>
              <a:solidFill>
                <a:sysClr val="windowText" lastClr="000000"/>
              </a:solidFill>
            </a:rPr>
            <a:t>at least </a:t>
          </a:r>
          <a:r>
            <a:rPr lang="en-US" sz="1100" b="0" baseline="0">
              <a:ln>
                <a:noFill/>
              </a:ln>
              <a:solidFill>
                <a:sysClr val="windowText" lastClr="000000"/>
              </a:solidFill>
            </a:rPr>
            <a:t>this amount of federal funding for services for eligible private school students.</a:t>
          </a:r>
          <a:endParaRPr lang="en-US" sz="1100" i="1" baseline="0">
            <a:ln>
              <a:noFill/>
            </a:ln>
            <a:solidFill>
              <a:sysClr val="windowText" lastClr="000000"/>
            </a:solidFill>
          </a:endParaRPr>
        </a:p>
      </xdr:txBody>
    </xdr:sp>
    <xdr:clientData/>
  </xdr:twoCellAnchor>
  <xdr:twoCellAnchor>
    <xdr:from>
      <xdr:col>13</xdr:col>
      <xdr:colOff>133349</xdr:colOff>
      <xdr:row>13</xdr:row>
      <xdr:rowOff>142874</xdr:rowOff>
    </xdr:from>
    <xdr:to>
      <xdr:col>17</xdr:col>
      <xdr:colOff>123824</xdr:colOff>
      <xdr:row>15</xdr:row>
      <xdr:rowOff>0</xdr:rowOff>
    </xdr:to>
    <xdr:sp macro="" textlink="">
      <xdr:nvSpPr>
        <xdr:cNvPr id="11" name="Rectangular Callout 10">
          <a:extLst>
            <a:ext uri="{FF2B5EF4-FFF2-40B4-BE49-F238E27FC236}">
              <a16:creationId xmlns:a16="http://schemas.microsoft.com/office/drawing/2014/main" id="{00000000-0008-0000-1000-00000B000000}"/>
            </a:ext>
            <a:ext uri="{C183D7F6-B498-43B3-948B-1728B52AA6E4}">
              <adec:decorative xmlns:adec="http://schemas.microsoft.com/office/drawing/2017/decorative" val="1"/>
            </a:ext>
          </a:extLst>
        </xdr:cNvPr>
        <xdr:cNvSpPr/>
      </xdr:nvSpPr>
      <xdr:spPr>
        <a:xfrm>
          <a:off x="10610849" y="6848474"/>
          <a:ext cx="3057525" cy="609601"/>
        </a:xfrm>
        <a:prstGeom prst="wedgeRectCallout">
          <a:avLst>
            <a:gd name="adj1" fmla="val -51193"/>
            <a:gd name="adj2" fmla="val -76851"/>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a:t>
          </a:r>
          <a:r>
            <a:rPr lang="en-US" sz="1100" b="0" baseline="0">
              <a:ln>
                <a:noFill/>
              </a:ln>
              <a:solidFill>
                <a:sysClr val="windowText" lastClr="000000"/>
              </a:solidFill>
            </a:rPr>
            <a:t>:  Districts </a:t>
          </a:r>
          <a:r>
            <a:rPr lang="en-US" sz="1100" b="1" baseline="0">
              <a:ln>
                <a:noFill/>
              </a:ln>
              <a:solidFill>
                <a:sysClr val="windowText" lastClr="000000"/>
              </a:solidFill>
            </a:rPr>
            <a:t>without  </a:t>
          </a:r>
          <a:r>
            <a:rPr lang="en-US" sz="1100" b="0" baseline="0">
              <a:ln>
                <a:noFill/>
              </a:ln>
              <a:solidFill>
                <a:sysClr val="windowText" lastClr="000000"/>
              </a:solidFill>
            </a:rPr>
            <a:t>private schools in their geographic boundaries (answering "no" to this question) may skip to </a:t>
          </a:r>
          <a:r>
            <a:rPr lang="en-US" sz="1100" b="1" baseline="0">
              <a:ln>
                <a:noFill/>
              </a:ln>
              <a:solidFill>
                <a:sysClr val="windowText" lastClr="000000"/>
              </a:solidFill>
            </a:rPr>
            <a:t>Step 9.3.</a:t>
          </a:r>
        </a:p>
      </xdr:txBody>
    </xdr:sp>
    <xdr:clientData/>
  </xdr:twoCellAnchor>
  <xdr:twoCellAnchor>
    <xdr:from>
      <xdr:col>12</xdr:col>
      <xdr:colOff>428624</xdr:colOff>
      <xdr:row>58</xdr:row>
      <xdr:rowOff>133350</xdr:rowOff>
    </xdr:from>
    <xdr:to>
      <xdr:col>18</xdr:col>
      <xdr:colOff>266700</xdr:colOff>
      <xdr:row>60</xdr:row>
      <xdr:rowOff>542925</xdr:rowOff>
    </xdr:to>
    <xdr:sp macro="" textlink="">
      <xdr:nvSpPr>
        <xdr:cNvPr id="12" name="Rectangular Callout 11">
          <a:extLst>
            <a:ext uri="{FF2B5EF4-FFF2-40B4-BE49-F238E27FC236}">
              <a16:creationId xmlns:a16="http://schemas.microsoft.com/office/drawing/2014/main" id="{00000000-0008-0000-1000-00000C000000}"/>
            </a:ext>
            <a:ext uri="{C183D7F6-B498-43B3-948B-1728B52AA6E4}">
              <adec:decorative xmlns:adec="http://schemas.microsoft.com/office/drawing/2017/decorative" val="1"/>
            </a:ext>
          </a:extLst>
        </xdr:cNvPr>
        <xdr:cNvSpPr/>
      </xdr:nvSpPr>
      <xdr:spPr>
        <a:xfrm>
          <a:off x="10125074" y="27108150"/>
          <a:ext cx="4295776" cy="1866900"/>
        </a:xfrm>
        <a:prstGeom prst="wedgeRectCallout">
          <a:avLst>
            <a:gd name="adj1" fmla="val -57131"/>
            <a:gd name="adj2" fmla="val -30167"/>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sz="1100" b="1" baseline="0">
              <a:ln>
                <a:noFill/>
              </a:ln>
              <a:solidFill>
                <a:sysClr val="windowText" lastClr="000000"/>
              </a:solidFill>
            </a:rPr>
            <a:t>TIP:   </a:t>
          </a:r>
          <a:r>
            <a:rPr lang="en-US" sz="1100" b="1">
              <a:solidFill>
                <a:sysClr val="windowText" lastClr="000000"/>
              </a:solidFill>
              <a:effectLst/>
              <a:latin typeface="+mn-lt"/>
              <a:ea typeface="+mn-ea"/>
              <a:cs typeface="+mn-cs"/>
            </a:rPr>
            <a:t>Child find activities and evaluation activities </a:t>
          </a:r>
          <a:r>
            <a:rPr lang="en-US" sz="1100" b="0">
              <a:solidFill>
                <a:sysClr val="windowText" lastClr="000000"/>
              </a:solidFill>
              <a:effectLst/>
              <a:latin typeface="+mn-lt"/>
              <a:ea typeface="+mn-ea"/>
              <a:cs typeface="+mn-cs"/>
            </a:rPr>
            <a:t>for private</a:t>
          </a:r>
          <a:r>
            <a:rPr lang="en-US" sz="1100" b="0" baseline="0">
              <a:solidFill>
                <a:sysClr val="windowText" lastClr="000000"/>
              </a:solidFill>
              <a:effectLst/>
              <a:latin typeface="+mn-lt"/>
              <a:ea typeface="+mn-ea"/>
              <a:cs typeface="+mn-cs"/>
            </a:rPr>
            <a:t> school/home-schooled students </a:t>
          </a:r>
          <a:r>
            <a:rPr lang="en-US" sz="1100" b="1" baseline="0">
              <a:solidFill>
                <a:sysClr val="windowText" lastClr="000000"/>
              </a:solidFill>
              <a:effectLst/>
              <a:latin typeface="+mn-lt"/>
              <a:ea typeface="+mn-ea"/>
              <a:cs typeface="+mn-cs"/>
            </a:rPr>
            <a:t>may not be paid from proportionate share</a:t>
          </a:r>
          <a:r>
            <a:rPr lang="en-US" sz="1100" b="0">
              <a:solidFill>
                <a:sysClr val="windowText" lastClr="000000"/>
              </a:solidFill>
              <a:effectLst/>
              <a:latin typeface="+mn-lt"/>
              <a:ea typeface="+mn-ea"/>
              <a:cs typeface="+mn-cs"/>
            </a:rPr>
            <a:t>. </a:t>
          </a:r>
          <a:r>
            <a:rPr lang="en-US" sz="1100" b="0" baseline="0">
              <a:solidFill>
                <a:sysClr val="windowText" lastClr="000000"/>
              </a:solidFill>
              <a:effectLst/>
              <a:latin typeface="+mn-lt"/>
              <a:ea typeface="+mn-ea"/>
              <a:cs typeface="+mn-cs"/>
            </a:rPr>
            <a:t>34 CFR § </a:t>
          </a:r>
          <a:r>
            <a:rPr lang="en-US" sz="1100" b="0">
              <a:solidFill>
                <a:sysClr val="windowText" lastClr="000000"/>
              </a:solidFill>
              <a:effectLst/>
              <a:latin typeface="+mn-lt"/>
              <a:ea typeface="+mn-ea"/>
              <a:cs typeface="+mn-cs"/>
            </a:rPr>
            <a:t>300.131(d). </a:t>
          </a:r>
          <a:r>
            <a:rPr lang="en-US" sz="1100" b="0" baseline="0">
              <a:ln>
                <a:noFill/>
              </a:ln>
              <a:solidFill>
                <a:sysClr val="windowText" lastClr="000000"/>
              </a:solidFill>
            </a:rPr>
            <a:t>For more </a:t>
          </a:r>
          <a:r>
            <a:rPr lang="en-US" sz="1100" b="1" baseline="0">
              <a:ln>
                <a:noFill/>
              </a:ln>
              <a:solidFill>
                <a:sysClr val="windowText" lastClr="000000"/>
              </a:solidFill>
            </a:rPr>
            <a:t>information on allowable expenditures </a:t>
          </a:r>
          <a:r>
            <a:rPr lang="en-US" sz="1100" b="0" baseline="0">
              <a:ln>
                <a:noFill/>
              </a:ln>
              <a:solidFill>
                <a:sysClr val="windowText" lastClr="000000"/>
              </a:solidFill>
            </a:rPr>
            <a:t>refer to </a:t>
          </a:r>
          <a:r>
            <a:rPr lang="en-US" sz="1100" b="0" baseline="0">
              <a:ln>
                <a:noFill/>
              </a:ln>
              <a:solidFill>
                <a:srgbClr val="0066FF"/>
              </a:solidFill>
            </a:rPr>
            <a:t>IDEA Proportionate Share Quick Reference Guide </a:t>
          </a:r>
          <a:r>
            <a:rPr lang="en-US" sz="1100" b="0" baseline="0">
              <a:ln>
                <a:noFill/>
              </a:ln>
              <a:solidFill>
                <a:sysClr val="windowText" lastClr="000000"/>
              </a:solidFill>
            </a:rPr>
            <a:t>(and links), as well as IDEA regulations: Equitable services determined (</a:t>
          </a:r>
          <a:r>
            <a:rPr lang="en-US" sz="1100" b="0" baseline="0">
              <a:ln>
                <a:noFill/>
              </a:ln>
              <a:solidFill>
                <a:srgbClr val="0066FF"/>
              </a:solidFill>
            </a:rPr>
            <a:t>34 CFR § 300.137 </a:t>
          </a:r>
          <a:r>
            <a:rPr lang="en-US" sz="1100" b="0" baseline="0">
              <a:ln>
                <a:noFill/>
              </a:ln>
              <a:solidFill>
                <a:sysClr val="windowText" lastClr="000000"/>
              </a:solidFill>
            </a:rPr>
            <a:t>); Equitable services provided (</a:t>
          </a:r>
          <a:r>
            <a:rPr lang="en-US" sz="1100" b="0" baseline="0">
              <a:ln>
                <a:noFill/>
              </a:ln>
              <a:solidFill>
                <a:srgbClr val="0066FF"/>
              </a:solidFill>
            </a:rPr>
            <a:t>34 CFR § 300.138</a:t>
          </a:r>
          <a:r>
            <a:rPr lang="en-US" sz="1100" b="0" baseline="0">
              <a:ln>
                <a:noFill/>
              </a:ln>
              <a:solidFill>
                <a:sysClr val="windowText" lastClr="000000"/>
              </a:solidFill>
            </a:rPr>
            <a:t>); Location of services and transportation (</a:t>
          </a:r>
          <a:r>
            <a:rPr lang="en-US" sz="1100" b="0" baseline="0">
              <a:ln>
                <a:noFill/>
              </a:ln>
              <a:solidFill>
                <a:srgbClr val="0066FF"/>
              </a:solidFill>
            </a:rPr>
            <a:t>34 CFR § 300.139</a:t>
          </a:r>
          <a:r>
            <a:rPr lang="en-US" sz="1100" b="0" baseline="0">
              <a:ln>
                <a:noFill/>
              </a:ln>
              <a:solidFill>
                <a:sysClr val="windowText" lastClr="000000"/>
              </a:solidFill>
            </a:rPr>
            <a:t>); Use of personnel (</a:t>
          </a:r>
          <a:r>
            <a:rPr lang="en-US" sz="1100" b="0" baseline="0">
              <a:ln>
                <a:noFill/>
              </a:ln>
              <a:solidFill>
                <a:srgbClr val="0066FF"/>
              </a:solidFill>
            </a:rPr>
            <a:t>34 CFR § 300.142</a:t>
          </a:r>
          <a:r>
            <a:rPr lang="en-US" sz="1100" b="0" baseline="0">
              <a:ln>
                <a:noFill/>
              </a:ln>
              <a:solidFill>
                <a:sysClr val="windowText" lastClr="000000"/>
              </a:solidFill>
            </a:rPr>
            <a:t>); Separate classes prohibited</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0" baseline="0">
              <a:ln>
                <a:noFill/>
              </a:ln>
              <a:solidFill>
                <a:sysClr val="windowText" lastClr="000000"/>
              </a:solidFill>
            </a:rPr>
            <a:t> (</a:t>
          </a:r>
          <a:r>
            <a:rPr lang="en-US" sz="1100" b="0" baseline="0">
              <a:ln>
                <a:noFill/>
              </a:ln>
              <a:solidFill>
                <a:srgbClr val="0066FF"/>
              </a:solidFill>
            </a:rPr>
            <a:t>34 CFR § 300.143</a:t>
          </a:r>
          <a:r>
            <a:rPr lang="en-US" sz="1100" b="0" baseline="0">
              <a:ln>
                <a:noFill/>
              </a:ln>
              <a:solidFill>
                <a:sysClr val="windowText" lastClr="000000"/>
              </a:solidFill>
            </a:rPr>
            <a:t>); and Property, equipment, and supplies</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0" baseline="0">
              <a:ln>
                <a:noFill/>
              </a:ln>
              <a:solidFill>
                <a:sysClr val="windowText" lastClr="000000"/>
              </a:solidFill>
            </a:rPr>
            <a:t> (</a:t>
          </a:r>
          <a:r>
            <a:rPr lang="en-US" sz="1100" b="0" baseline="0">
              <a:ln>
                <a:noFill/>
              </a:ln>
              <a:solidFill>
                <a:srgbClr val="0066FF"/>
              </a:solidFill>
            </a:rPr>
            <a:t>34 CFR § 300.144</a:t>
          </a:r>
          <a:r>
            <a:rPr lang="en-US" sz="1100" b="0" baseline="0">
              <a:ln>
                <a:noFill/>
              </a:ln>
              <a:solidFill>
                <a:sysClr val="windowText" lastClr="000000"/>
              </a:solidFill>
            </a:rPr>
            <a:t>). </a:t>
          </a:r>
          <a:endParaRPr lang="en-US" sz="1100" b="0" i="1" baseline="0">
            <a:ln>
              <a:noFill/>
            </a:ln>
            <a:solidFill>
              <a:sysClr val="windowText" lastClr="000000"/>
            </a:solidFill>
          </a:endParaRPr>
        </a:p>
      </xdr:txBody>
    </xdr:sp>
    <xdr:clientData/>
  </xdr:twoCellAnchor>
  <xdr:twoCellAnchor>
    <xdr:from>
      <xdr:col>12</xdr:col>
      <xdr:colOff>419100</xdr:colOff>
      <xdr:row>70</xdr:row>
      <xdr:rowOff>257175</xdr:rowOff>
    </xdr:from>
    <xdr:to>
      <xdr:col>17</xdr:col>
      <xdr:colOff>180975</xdr:colOff>
      <xdr:row>76</xdr:row>
      <xdr:rowOff>57150</xdr:rowOff>
    </xdr:to>
    <xdr:sp macro="" textlink="">
      <xdr:nvSpPr>
        <xdr:cNvPr id="13" name="Rectangular Callout 12">
          <a:extLst>
            <a:ext uri="{FF2B5EF4-FFF2-40B4-BE49-F238E27FC236}">
              <a16:creationId xmlns:a16="http://schemas.microsoft.com/office/drawing/2014/main" id="{00000000-0008-0000-1000-00000D000000}"/>
            </a:ext>
            <a:ext uri="{C183D7F6-B498-43B3-948B-1728B52AA6E4}">
              <adec:decorative xmlns:adec="http://schemas.microsoft.com/office/drawing/2017/decorative" val="1"/>
            </a:ext>
          </a:extLst>
        </xdr:cNvPr>
        <xdr:cNvSpPr/>
      </xdr:nvSpPr>
      <xdr:spPr>
        <a:xfrm>
          <a:off x="10115550" y="34385250"/>
          <a:ext cx="3609975" cy="1885950"/>
        </a:xfrm>
        <a:prstGeom prst="wedgeRectCallout">
          <a:avLst>
            <a:gd name="adj1" fmla="val -59828"/>
            <a:gd name="adj2" fmla="val -16963"/>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mn-lt"/>
              <a:ea typeface="+mn-ea"/>
              <a:cs typeface="+mn-cs"/>
            </a:rPr>
            <a:t>TIP:   </a:t>
          </a:r>
          <a:r>
            <a:rPr kumimoji="0" lang="en-US" sz="1100" b="0" i="0" u="none" strike="noStrike" kern="0" cap="none" spc="0" normalizeH="0" baseline="0" noProof="0">
              <a:ln>
                <a:noFill/>
              </a:ln>
              <a:solidFill>
                <a:sysClr val="windowText" lastClr="000000"/>
              </a:solidFill>
              <a:effectLst/>
              <a:uLnTx/>
              <a:uFillTx/>
              <a:latin typeface="+mn-lt"/>
              <a:ea typeface="+mn-ea"/>
              <a:cs typeface="+mn-cs"/>
            </a:rPr>
            <a:t>For more </a:t>
          </a:r>
          <a:r>
            <a:rPr kumimoji="0" lang="en-US" sz="1100" b="1" i="0" u="none" strike="noStrike" kern="0" cap="none" spc="0" normalizeH="0" baseline="0" noProof="0">
              <a:ln>
                <a:noFill/>
              </a:ln>
              <a:solidFill>
                <a:sysClr val="windowText" lastClr="000000"/>
              </a:solidFill>
              <a:effectLst/>
              <a:uLnTx/>
              <a:uFillTx/>
              <a:latin typeface="+mn-lt"/>
              <a:ea typeface="+mn-ea"/>
              <a:cs typeface="+mn-cs"/>
            </a:rPr>
            <a:t>information on allowable expenditures </a:t>
          </a:r>
          <a:r>
            <a:rPr kumimoji="0" lang="en-US" sz="1100" b="0" i="0" u="none" strike="noStrike" kern="0" cap="none" spc="0" normalizeH="0" baseline="0" noProof="0">
              <a:ln>
                <a:noFill/>
              </a:ln>
              <a:solidFill>
                <a:sysClr val="windowText" lastClr="000000"/>
              </a:solidFill>
              <a:effectLst/>
              <a:uLnTx/>
              <a:uFillTx/>
              <a:latin typeface="+mn-lt"/>
              <a:ea typeface="+mn-ea"/>
              <a:cs typeface="+mn-cs"/>
            </a:rPr>
            <a:t>refer to </a:t>
          </a:r>
          <a:r>
            <a:rPr kumimoji="0" lang="en-US" sz="1100" b="0" i="0" u="none" strike="noStrike" kern="0" cap="none" spc="0" normalizeH="0" baseline="0" noProof="0">
              <a:ln>
                <a:noFill/>
              </a:ln>
              <a:solidFill>
                <a:srgbClr val="0066FF"/>
              </a:solidFill>
              <a:effectLst/>
              <a:uLnTx/>
              <a:uFillTx/>
              <a:latin typeface="+mn-lt"/>
              <a:ea typeface="+mn-ea"/>
              <a:cs typeface="+mn-cs"/>
            </a:rPr>
            <a:t>IDEA Proportionate Share Quick Reference Guide </a:t>
          </a:r>
          <a:r>
            <a:rPr kumimoji="0" lang="en-US" sz="1100" b="0" i="0" u="none" strike="noStrike" kern="0" cap="none" spc="0" normalizeH="0" baseline="0" noProof="0">
              <a:ln>
                <a:noFill/>
              </a:ln>
              <a:solidFill>
                <a:sysClr val="windowText" lastClr="000000"/>
              </a:solidFill>
              <a:effectLst/>
              <a:uLnTx/>
              <a:uFillTx/>
              <a:latin typeface="+mn-lt"/>
              <a:ea typeface="+mn-ea"/>
              <a:cs typeface="+mn-cs"/>
            </a:rPr>
            <a:t>(and links), DESE's </a:t>
          </a:r>
          <a:r>
            <a:rPr kumimoji="0" lang="en-US" sz="1100" b="0" i="0" u="none" strike="noStrike" kern="0" cap="none" spc="0" normalizeH="0" baseline="0" noProof="0">
              <a:ln>
                <a:noFill/>
              </a:ln>
              <a:solidFill>
                <a:srgbClr val="0066FF"/>
              </a:solidFill>
              <a:effectLst/>
              <a:uLnTx/>
              <a:uFillTx/>
              <a:latin typeface="+mn-lt"/>
              <a:ea typeface="+mn-ea"/>
              <a:cs typeface="+mn-cs"/>
            </a:rPr>
            <a:t>Administrative Advisory SPED 2018-1 </a:t>
          </a:r>
          <a:r>
            <a:rPr kumimoji="0" lang="en-US" sz="1100" b="0" i="0" u="none" strike="noStrike" kern="0" cap="none" spc="0" normalizeH="0" baseline="0" noProof="0">
              <a:ln>
                <a:noFill/>
              </a:ln>
              <a:solidFill>
                <a:sysClr val="windowText" lastClr="000000"/>
              </a:solidFill>
              <a:effectLst/>
              <a:uLnTx/>
              <a:uFillTx/>
              <a:latin typeface="+mn-lt"/>
              <a:ea typeface="+mn-ea"/>
              <a:cs typeface="+mn-cs"/>
            </a:rPr>
            <a:t>(Expenditure of Proportionate Share section), as well as IDEA regulations: Equitable services determined (</a:t>
          </a:r>
          <a:r>
            <a:rPr kumimoji="0" lang="en-US" sz="1100" b="0" i="0" u="none" strike="noStrike" kern="0" cap="none" spc="0" normalizeH="0" baseline="0" noProof="0">
              <a:ln>
                <a:noFill/>
              </a:ln>
              <a:solidFill>
                <a:srgbClr val="0066FF"/>
              </a:solidFill>
              <a:effectLst/>
              <a:uLnTx/>
              <a:uFillTx/>
              <a:latin typeface="+mn-lt"/>
              <a:ea typeface="+mn-ea"/>
              <a:cs typeface="+mn-cs"/>
            </a:rPr>
            <a:t>34 CFR § 300.137 </a:t>
          </a:r>
          <a:r>
            <a:rPr kumimoji="0" lang="en-US" sz="1100" b="0" i="0" u="none" strike="noStrike" kern="0" cap="none" spc="0" normalizeH="0" baseline="0" noProof="0">
              <a:ln>
                <a:noFill/>
              </a:ln>
              <a:solidFill>
                <a:sysClr val="windowText" lastClr="000000"/>
              </a:solidFill>
              <a:effectLst/>
              <a:uLnTx/>
              <a:uFillTx/>
              <a:latin typeface="+mn-lt"/>
              <a:ea typeface="+mn-ea"/>
              <a:cs typeface="+mn-cs"/>
            </a:rPr>
            <a:t>); Equitable services provided (</a:t>
          </a:r>
          <a:r>
            <a:rPr kumimoji="0" lang="en-US" sz="1100" b="0" i="0" u="none" strike="noStrike" kern="0" cap="none" spc="0" normalizeH="0" baseline="0" noProof="0">
              <a:ln>
                <a:noFill/>
              </a:ln>
              <a:solidFill>
                <a:srgbClr val="0066FF"/>
              </a:solidFill>
              <a:effectLst/>
              <a:uLnTx/>
              <a:uFillTx/>
              <a:latin typeface="+mn-lt"/>
              <a:ea typeface="+mn-ea"/>
              <a:cs typeface="+mn-cs"/>
            </a:rPr>
            <a:t>34 CFR § 300.138</a:t>
          </a:r>
          <a:r>
            <a:rPr kumimoji="0" lang="en-US" sz="1100" b="0" i="0" u="none" strike="noStrike" kern="0" cap="none" spc="0" normalizeH="0" baseline="0" noProof="0">
              <a:ln>
                <a:noFill/>
              </a:ln>
              <a:solidFill>
                <a:sysClr val="windowText" lastClr="000000"/>
              </a:solidFill>
              <a:effectLst/>
              <a:uLnTx/>
              <a:uFillTx/>
              <a:latin typeface="+mn-lt"/>
              <a:ea typeface="+mn-ea"/>
              <a:cs typeface="+mn-cs"/>
            </a:rPr>
            <a:t>); Location of services and transportation (</a:t>
          </a:r>
          <a:r>
            <a:rPr kumimoji="0" lang="en-US" sz="1100" b="0" i="0" u="none" strike="noStrike" kern="0" cap="none" spc="0" normalizeH="0" baseline="0" noProof="0">
              <a:ln>
                <a:noFill/>
              </a:ln>
              <a:solidFill>
                <a:srgbClr val="0066FF"/>
              </a:solidFill>
              <a:effectLst/>
              <a:uLnTx/>
              <a:uFillTx/>
              <a:latin typeface="+mn-lt"/>
              <a:ea typeface="+mn-ea"/>
              <a:cs typeface="+mn-cs"/>
            </a:rPr>
            <a:t>34 CFR § 300.139</a:t>
          </a:r>
          <a:r>
            <a:rPr kumimoji="0" lang="en-US" sz="1100" b="0" i="0" u="none" strike="noStrike" kern="0" cap="none" spc="0" normalizeH="0" baseline="0" noProof="0">
              <a:ln>
                <a:noFill/>
              </a:ln>
              <a:solidFill>
                <a:sysClr val="windowText" lastClr="000000"/>
              </a:solidFill>
              <a:effectLst/>
              <a:uLnTx/>
              <a:uFillTx/>
              <a:latin typeface="+mn-lt"/>
              <a:ea typeface="+mn-ea"/>
              <a:cs typeface="+mn-cs"/>
            </a:rPr>
            <a:t>); Use of personnel (</a:t>
          </a:r>
          <a:r>
            <a:rPr kumimoji="0" lang="en-US" sz="1100" b="0" i="0" u="none" strike="noStrike" kern="0" cap="none" spc="0" normalizeH="0" baseline="0" noProof="0">
              <a:ln>
                <a:noFill/>
              </a:ln>
              <a:solidFill>
                <a:srgbClr val="0066FF"/>
              </a:solidFill>
              <a:effectLst/>
              <a:uLnTx/>
              <a:uFillTx/>
              <a:latin typeface="+mn-lt"/>
              <a:ea typeface="+mn-ea"/>
              <a:cs typeface="+mn-cs"/>
            </a:rPr>
            <a:t>34 CFR § 300.142</a:t>
          </a:r>
          <a:r>
            <a:rPr kumimoji="0" lang="en-US" sz="1100" b="0" i="0" u="none" strike="noStrike" kern="0" cap="none" spc="0" normalizeH="0" baseline="0" noProof="0">
              <a:ln>
                <a:noFill/>
              </a:ln>
              <a:solidFill>
                <a:sysClr val="windowText" lastClr="000000"/>
              </a:solidFill>
              <a:effectLst/>
              <a:uLnTx/>
              <a:uFillTx/>
              <a:latin typeface="+mn-lt"/>
              <a:ea typeface="+mn-ea"/>
              <a:cs typeface="+mn-cs"/>
            </a:rPr>
            <a:t>); Separate classes prohibited (</a:t>
          </a:r>
          <a:r>
            <a:rPr kumimoji="0" lang="en-US" sz="1100" b="0" i="0" u="none" strike="noStrike" kern="0" cap="none" spc="0" normalizeH="0" baseline="0" noProof="0">
              <a:ln>
                <a:noFill/>
              </a:ln>
              <a:solidFill>
                <a:srgbClr val="0066FF"/>
              </a:solidFill>
              <a:effectLst/>
              <a:uLnTx/>
              <a:uFillTx/>
              <a:latin typeface="+mn-lt"/>
              <a:ea typeface="+mn-ea"/>
              <a:cs typeface="+mn-cs"/>
            </a:rPr>
            <a:t>34 CFR § 300.143</a:t>
          </a:r>
          <a:r>
            <a:rPr kumimoji="0" lang="en-US" sz="1100" b="0" i="0" u="none" strike="noStrike" kern="0" cap="none" spc="0" normalizeH="0" baseline="0" noProof="0">
              <a:ln>
                <a:noFill/>
              </a:ln>
              <a:solidFill>
                <a:sysClr val="windowText" lastClr="000000"/>
              </a:solidFill>
              <a:effectLst/>
              <a:uLnTx/>
              <a:uFillTx/>
              <a:latin typeface="+mn-lt"/>
              <a:ea typeface="+mn-ea"/>
              <a:cs typeface="+mn-cs"/>
            </a:rPr>
            <a:t>); and Property, equipment, and supplies (</a:t>
          </a:r>
          <a:r>
            <a:rPr kumimoji="0" lang="en-US" sz="1100" b="0" i="0" u="none" strike="noStrike" kern="0" cap="none" spc="0" normalizeH="0" baseline="0" noProof="0">
              <a:ln>
                <a:noFill/>
              </a:ln>
              <a:solidFill>
                <a:srgbClr val="0066FF"/>
              </a:solidFill>
              <a:effectLst/>
              <a:uLnTx/>
              <a:uFillTx/>
              <a:latin typeface="+mn-lt"/>
              <a:ea typeface="+mn-ea"/>
              <a:cs typeface="+mn-cs"/>
            </a:rPr>
            <a:t>34 CFR § 300.144</a:t>
          </a:r>
          <a:r>
            <a:rPr kumimoji="0" lang="en-US" sz="1100" b="0" i="0" u="none" strike="noStrike" kern="0" cap="none" spc="0" normalizeH="0" baseline="0" noProof="0">
              <a:ln>
                <a:noFill/>
              </a:ln>
              <a:solidFill>
                <a:sysClr val="windowText" lastClr="000000"/>
              </a:solidFill>
              <a:effectLst/>
              <a:uLnTx/>
              <a:uFillTx/>
              <a:latin typeface="+mn-lt"/>
              <a:ea typeface="+mn-ea"/>
              <a:cs typeface="+mn-cs"/>
            </a:rPr>
            <a:t>). </a:t>
          </a:r>
          <a:endParaRPr kumimoji="0" lang="en-US" sz="1100" b="0" i="1"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14</xdr:col>
      <xdr:colOff>419099</xdr:colOff>
      <xdr:row>32</xdr:row>
      <xdr:rowOff>266701</xdr:rowOff>
    </xdr:from>
    <xdr:to>
      <xdr:col>17</xdr:col>
      <xdr:colOff>371474</xdr:colOff>
      <xdr:row>36</xdr:row>
      <xdr:rowOff>571500</xdr:rowOff>
    </xdr:to>
    <xdr:sp macro="" textlink="">
      <xdr:nvSpPr>
        <xdr:cNvPr id="14" name="Rectangular Callout 13">
          <a:extLst>
            <a:ext uri="{FF2B5EF4-FFF2-40B4-BE49-F238E27FC236}">
              <a16:creationId xmlns:a16="http://schemas.microsoft.com/office/drawing/2014/main" id="{00000000-0008-0000-1000-00000E000000}"/>
            </a:ext>
            <a:ext uri="{C183D7F6-B498-43B3-948B-1728B52AA6E4}">
              <adec:decorative xmlns:adec="http://schemas.microsoft.com/office/drawing/2017/decorative" val="1"/>
            </a:ext>
          </a:extLst>
        </xdr:cNvPr>
        <xdr:cNvSpPr/>
      </xdr:nvSpPr>
      <xdr:spPr>
        <a:xfrm>
          <a:off x="11163299" y="14925676"/>
          <a:ext cx="2752725" cy="1819274"/>
        </a:xfrm>
        <a:prstGeom prst="wedgeRectCallout">
          <a:avLst>
            <a:gd name="adj1" fmla="val -61117"/>
            <a:gd name="adj2" fmla="val 13278"/>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Unlike for child count in Step 10.2 which counts children at one point in time, the number of students for recordkeeping in Step 10.3 is aggregated at the end of the year and includes the entire school year.   For example, column A would be all private school students living in your district and attending a private school in your district who were evaluated, found eligible and/or served for the entire 2018-2019 school year.</a:t>
          </a:r>
          <a:endParaRPr lang="en-US" sz="1100" b="0" i="1" baseline="0">
            <a:ln>
              <a:noFill/>
            </a:ln>
            <a:solidFill>
              <a:sysClr val="windowText" lastClr="000000"/>
            </a:solidFill>
          </a:endParaRPr>
        </a:p>
      </xdr:txBody>
    </xdr:sp>
    <xdr:clientData/>
  </xdr:twoCellAnchor>
  <xdr:twoCellAnchor>
    <xdr:from>
      <xdr:col>12</xdr:col>
      <xdr:colOff>85725</xdr:colOff>
      <xdr:row>47</xdr:row>
      <xdr:rowOff>123824</xdr:rowOff>
    </xdr:from>
    <xdr:to>
      <xdr:col>17</xdr:col>
      <xdr:colOff>247650</xdr:colOff>
      <xdr:row>50</xdr:row>
      <xdr:rowOff>228599</xdr:rowOff>
    </xdr:to>
    <xdr:sp macro="" textlink="">
      <xdr:nvSpPr>
        <xdr:cNvPr id="15" name="Rectangular Callout 14">
          <a:extLst>
            <a:ext uri="{FF2B5EF4-FFF2-40B4-BE49-F238E27FC236}">
              <a16:creationId xmlns:a16="http://schemas.microsoft.com/office/drawing/2014/main" id="{00000000-0008-0000-1000-00000F000000}"/>
            </a:ext>
            <a:ext uri="{C183D7F6-B498-43B3-948B-1728B52AA6E4}">
              <adec:decorative xmlns:adec="http://schemas.microsoft.com/office/drawing/2017/decorative" val="1"/>
            </a:ext>
          </a:extLst>
        </xdr:cNvPr>
        <xdr:cNvSpPr/>
      </xdr:nvSpPr>
      <xdr:spPr>
        <a:xfrm>
          <a:off x="9782175" y="21945599"/>
          <a:ext cx="4010025" cy="1838325"/>
        </a:xfrm>
        <a:prstGeom prst="wedgeRectCallout">
          <a:avLst>
            <a:gd name="adj1" fmla="val -76225"/>
            <a:gd name="adj2" fmla="val -7992"/>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The district has the option to reserve additional funding for equitable services for eligible private-school and home-schooled students.  As long as the LEA meets all the other requirements of the IDEA, including providing FAPE to district children with disabilities, it is permissible, but not required for an LEA to spend more than the minimum amount of Part B funds on providing services to children with disabilities placed by their parents in private schools.   See </a:t>
          </a:r>
          <a:r>
            <a:rPr lang="en-US" sz="1100" b="0" baseline="0">
              <a:ln>
                <a:noFill/>
              </a:ln>
              <a:solidFill>
                <a:srgbClr val="0066FF"/>
              </a:solidFill>
            </a:rPr>
            <a:t>Question H-3, Questions and Answers on Serving Children with Disabilities Placed by their Parents in Private Schools, April 2011.</a:t>
          </a:r>
          <a:endParaRPr lang="en-US" sz="1100" i="1" baseline="0">
            <a:ln>
              <a:noFill/>
            </a:ln>
            <a:solidFill>
              <a:sysClr val="windowText" lastClr="000000"/>
            </a:solidFill>
          </a:endParaRPr>
        </a:p>
      </xdr:txBody>
    </xdr:sp>
    <xdr:clientData/>
  </xdr:twoCellAnchor>
  <xdr:twoCellAnchor>
    <xdr:from>
      <xdr:col>12</xdr:col>
      <xdr:colOff>114300</xdr:colOff>
      <xdr:row>49</xdr:row>
      <xdr:rowOff>228600</xdr:rowOff>
    </xdr:from>
    <xdr:to>
      <xdr:col>17</xdr:col>
      <xdr:colOff>66675</xdr:colOff>
      <xdr:row>50</xdr:row>
      <xdr:rowOff>180975</xdr:rowOff>
    </xdr:to>
    <xdr:sp macro="" textlink="">
      <xdr:nvSpPr>
        <xdr:cNvPr id="16" name="Rectangle 15">
          <a:hlinkClick xmlns:r="http://schemas.openxmlformats.org/officeDocument/2006/relationships" r:id="rId2"/>
          <a:extLst>
            <a:ext uri="{FF2B5EF4-FFF2-40B4-BE49-F238E27FC236}">
              <a16:creationId xmlns:a16="http://schemas.microsoft.com/office/drawing/2014/main" id="{00000000-0008-0000-1000-000010000000}"/>
            </a:ext>
            <a:ext uri="{C183D7F6-B498-43B3-948B-1728B52AA6E4}">
              <adec:decorative xmlns:adec="http://schemas.microsoft.com/office/drawing/2017/decorative" val="1"/>
            </a:ext>
          </a:extLst>
        </xdr:cNvPr>
        <xdr:cNvSpPr/>
      </xdr:nvSpPr>
      <xdr:spPr>
        <a:xfrm>
          <a:off x="9810750" y="23193375"/>
          <a:ext cx="3800475" cy="542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876300</xdr:colOff>
      <xdr:row>10</xdr:row>
      <xdr:rowOff>209550</xdr:rowOff>
    </xdr:from>
    <xdr:to>
      <xdr:col>20</xdr:col>
      <xdr:colOff>28575</xdr:colOff>
      <xdr:row>12</xdr:row>
      <xdr:rowOff>304800</xdr:rowOff>
    </xdr:to>
    <xdr:sp macro="" textlink="">
      <xdr:nvSpPr>
        <xdr:cNvPr id="17" name="Rectangular Callout 16">
          <a:extLst>
            <a:ext uri="{FF2B5EF4-FFF2-40B4-BE49-F238E27FC236}">
              <a16:creationId xmlns:a16="http://schemas.microsoft.com/office/drawing/2014/main" id="{00000000-0008-0000-1000-000011000000}"/>
            </a:ext>
            <a:ext uri="{C183D7F6-B498-43B3-948B-1728B52AA6E4}">
              <adec:decorative xmlns:adec="http://schemas.microsoft.com/office/drawing/2017/decorative" val="1"/>
            </a:ext>
          </a:extLst>
        </xdr:cNvPr>
        <xdr:cNvSpPr/>
      </xdr:nvSpPr>
      <xdr:spPr>
        <a:xfrm>
          <a:off x="11620500" y="5743575"/>
          <a:ext cx="3781425" cy="895350"/>
        </a:xfrm>
        <a:prstGeom prst="wedgeRectCallout">
          <a:avLst>
            <a:gd name="adj1" fmla="val -77826"/>
            <a:gd name="adj2" fmla="val 32732"/>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In order to be considered an </a:t>
          </a:r>
          <a:r>
            <a:rPr lang="en-US" sz="1100" b="1" baseline="0">
              <a:ln>
                <a:noFill/>
              </a:ln>
              <a:solidFill>
                <a:sysClr val="windowText" lastClr="000000"/>
              </a:solidFill>
            </a:rPr>
            <a:t>elementary school </a:t>
          </a:r>
          <a:r>
            <a:rPr lang="en-US" sz="1100" b="0" baseline="0">
              <a:ln>
                <a:noFill/>
              </a:ln>
              <a:solidFill>
                <a:sysClr val="windowText" lastClr="000000"/>
              </a:solidFill>
            </a:rPr>
            <a:t>for child count, a private school must provide instruction to grades one through five, six, seven or eight.  However, </a:t>
          </a:r>
          <a:r>
            <a:rPr lang="en-US" sz="1100" b="1" baseline="0">
              <a:ln>
                <a:noFill/>
              </a:ln>
              <a:solidFill>
                <a:sysClr val="windowText" lastClr="000000"/>
              </a:solidFill>
            </a:rPr>
            <a:t>stand alone private preschools or childcare centers are not included</a:t>
          </a:r>
          <a:r>
            <a:rPr lang="en-US" sz="1100" b="0" baseline="0">
              <a:ln>
                <a:noFill/>
              </a:ln>
              <a:solidFill>
                <a:sysClr val="windowText" lastClr="000000"/>
              </a:solidFill>
            </a:rPr>
            <a:t>. </a:t>
          </a:r>
          <a:endParaRPr lang="en-US" sz="1100" i="1" baseline="0">
            <a:ln>
              <a:noFill/>
            </a:ln>
            <a:solidFill>
              <a:sysClr val="windowText" lastClr="000000"/>
            </a:solidFill>
          </a:endParaRPr>
        </a:p>
      </xdr:txBody>
    </xdr:sp>
    <xdr:clientData/>
  </xdr:twoCellAnchor>
  <xdr:twoCellAnchor>
    <xdr:from>
      <xdr:col>12</xdr:col>
      <xdr:colOff>523875</xdr:colOff>
      <xdr:row>56</xdr:row>
      <xdr:rowOff>342901</xdr:rowOff>
    </xdr:from>
    <xdr:to>
      <xdr:col>18</xdr:col>
      <xdr:colOff>371475</xdr:colOff>
      <xdr:row>58</xdr:row>
      <xdr:rowOff>28576</xdr:rowOff>
    </xdr:to>
    <xdr:sp macro="" textlink="">
      <xdr:nvSpPr>
        <xdr:cNvPr id="18" name="Rectangular Callout 17">
          <a:hlinkClick xmlns:r="http://schemas.openxmlformats.org/officeDocument/2006/relationships" r:id="rId3"/>
          <a:extLst>
            <a:ext uri="{FF2B5EF4-FFF2-40B4-BE49-F238E27FC236}">
              <a16:creationId xmlns:a16="http://schemas.microsoft.com/office/drawing/2014/main" id="{00000000-0008-0000-1000-000012000000}"/>
            </a:ext>
            <a:ext uri="{C183D7F6-B498-43B3-948B-1728B52AA6E4}">
              <adec:decorative xmlns:adec="http://schemas.microsoft.com/office/drawing/2017/decorative" val="1"/>
            </a:ext>
          </a:extLst>
        </xdr:cNvPr>
        <xdr:cNvSpPr/>
      </xdr:nvSpPr>
      <xdr:spPr>
        <a:xfrm>
          <a:off x="10220325" y="26222326"/>
          <a:ext cx="4305300" cy="781050"/>
        </a:xfrm>
        <a:prstGeom prst="wedgeRectCallout">
          <a:avLst>
            <a:gd name="adj1" fmla="val -59715"/>
            <a:gd name="adj2" fmla="val -9899"/>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en-US" sz="1100" b="1" baseline="0">
              <a:ln>
                <a:noFill/>
              </a:ln>
              <a:solidFill>
                <a:sysClr val="windowText" lastClr="000000"/>
              </a:solidFill>
            </a:rPr>
            <a:t>TIP:  </a:t>
          </a:r>
          <a:r>
            <a:rPr lang="en-US" sz="1100" b="1" baseline="0">
              <a:solidFill>
                <a:sysClr val="windowText" lastClr="000000"/>
              </a:solidFill>
              <a:effectLst/>
              <a:latin typeface="+mn-lt"/>
              <a:ea typeface="+mn-ea"/>
              <a:cs typeface="+mn-cs"/>
            </a:rPr>
            <a:t>If the private school representatives/parents do not provide the signed written affirmation </a:t>
          </a:r>
          <a:r>
            <a:rPr lang="en-US" sz="1100" b="0" baseline="0">
              <a:solidFill>
                <a:sysClr val="windowText" lastClr="000000"/>
              </a:solidFill>
              <a:effectLst/>
              <a:latin typeface="+mn-lt"/>
              <a:ea typeface="+mn-ea"/>
              <a:cs typeface="+mn-cs"/>
            </a:rPr>
            <a:t>within a reasonable period of time, the district must email supporting documentation of the consultation process to DESE at </a:t>
          </a:r>
          <a:r>
            <a:rPr lang="en-US" sz="1100" b="0" baseline="0">
              <a:solidFill>
                <a:srgbClr val="0066FF"/>
              </a:solidFill>
              <a:effectLst/>
              <a:latin typeface="+mn-lt"/>
              <a:ea typeface="+mn-ea"/>
              <a:cs typeface="+mn-cs"/>
            </a:rPr>
            <a:t>ideaequitableservices@doe.mass.edu. </a:t>
          </a:r>
          <a:endParaRPr lang="en-US">
            <a:solidFill>
              <a:srgbClr val="0066FF"/>
            </a:solidFill>
            <a:effectLst/>
          </a:endParaRPr>
        </a:p>
      </xdr:txBody>
    </xdr:sp>
    <xdr:clientData/>
  </xdr:twoCellAnchor>
  <xdr:twoCellAnchor>
    <xdr:from>
      <xdr:col>14</xdr:col>
      <xdr:colOff>447675</xdr:colOff>
      <xdr:row>71</xdr:row>
      <xdr:rowOff>209551</xdr:rowOff>
    </xdr:from>
    <xdr:to>
      <xdr:col>17</xdr:col>
      <xdr:colOff>19050</xdr:colOff>
      <xdr:row>71</xdr:row>
      <xdr:rowOff>361951</xdr:rowOff>
    </xdr:to>
    <xdr:sp macro="" textlink="">
      <xdr:nvSpPr>
        <xdr:cNvPr id="19" name="Rectangle 18">
          <a:hlinkClick xmlns:r="http://schemas.openxmlformats.org/officeDocument/2006/relationships" r:id="rId1"/>
          <a:extLst>
            <a:ext uri="{FF2B5EF4-FFF2-40B4-BE49-F238E27FC236}">
              <a16:creationId xmlns:a16="http://schemas.microsoft.com/office/drawing/2014/main" id="{00000000-0008-0000-1000-000013000000}"/>
            </a:ext>
            <a:ext uri="{C183D7F6-B498-43B3-948B-1728B52AA6E4}">
              <adec:decorative xmlns:adec="http://schemas.microsoft.com/office/drawing/2017/decorative" val="1"/>
            </a:ext>
          </a:extLst>
        </xdr:cNvPr>
        <xdr:cNvSpPr/>
      </xdr:nvSpPr>
      <xdr:spPr>
        <a:xfrm>
          <a:off x="11191875" y="34766251"/>
          <a:ext cx="2371725"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247650</xdr:colOff>
      <xdr:row>71</xdr:row>
      <xdr:rowOff>38100</xdr:rowOff>
    </xdr:from>
    <xdr:to>
      <xdr:col>17</xdr:col>
      <xdr:colOff>9525</xdr:colOff>
      <xdr:row>71</xdr:row>
      <xdr:rowOff>238125</xdr:rowOff>
    </xdr:to>
    <xdr:sp macro="" textlink="">
      <xdr:nvSpPr>
        <xdr:cNvPr id="20" name="Rectangle 19">
          <a:hlinkClick xmlns:r="http://schemas.openxmlformats.org/officeDocument/2006/relationships" r:id="rId4"/>
          <a:extLst>
            <a:ext uri="{FF2B5EF4-FFF2-40B4-BE49-F238E27FC236}">
              <a16:creationId xmlns:a16="http://schemas.microsoft.com/office/drawing/2014/main" id="{00000000-0008-0000-1000-000014000000}"/>
            </a:ext>
            <a:ext uri="{C183D7F6-B498-43B3-948B-1728B52AA6E4}">
              <adec:decorative xmlns:adec="http://schemas.microsoft.com/office/drawing/2017/decorative" val="1"/>
            </a:ext>
          </a:extLst>
        </xdr:cNvPr>
        <xdr:cNvSpPr/>
      </xdr:nvSpPr>
      <xdr:spPr>
        <a:xfrm>
          <a:off x="10725150" y="34594800"/>
          <a:ext cx="2828925"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1066800</xdr:colOff>
      <xdr:row>72</xdr:row>
      <xdr:rowOff>95250</xdr:rowOff>
    </xdr:from>
    <xdr:to>
      <xdr:col>16</xdr:col>
      <xdr:colOff>400050</xdr:colOff>
      <xdr:row>72</xdr:row>
      <xdr:rowOff>209550</xdr:rowOff>
    </xdr:to>
    <xdr:sp macro="" textlink="">
      <xdr:nvSpPr>
        <xdr:cNvPr id="21" name="Rectangle 20">
          <a:hlinkClick xmlns:r="http://schemas.openxmlformats.org/officeDocument/2006/relationships" r:id="rId5"/>
          <a:extLst>
            <a:ext uri="{FF2B5EF4-FFF2-40B4-BE49-F238E27FC236}">
              <a16:creationId xmlns:a16="http://schemas.microsoft.com/office/drawing/2014/main" id="{00000000-0008-0000-1000-000015000000}"/>
            </a:ext>
            <a:ext uri="{C183D7F6-B498-43B3-948B-1728B52AA6E4}">
              <adec:decorative xmlns:adec="http://schemas.microsoft.com/office/drawing/2017/decorative" val="1"/>
            </a:ext>
          </a:extLst>
        </xdr:cNvPr>
        <xdr:cNvSpPr/>
      </xdr:nvSpPr>
      <xdr:spPr>
        <a:xfrm>
          <a:off x="12992100" y="35156775"/>
          <a:ext cx="5143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523875</xdr:colOff>
      <xdr:row>72</xdr:row>
      <xdr:rowOff>285750</xdr:rowOff>
    </xdr:from>
    <xdr:to>
      <xdr:col>13</xdr:col>
      <xdr:colOff>257175</xdr:colOff>
      <xdr:row>73</xdr:row>
      <xdr:rowOff>47625</xdr:rowOff>
    </xdr:to>
    <xdr:sp macro="" textlink="">
      <xdr:nvSpPr>
        <xdr:cNvPr id="22" name="Rectangle 21">
          <a:hlinkClick xmlns:r="http://schemas.openxmlformats.org/officeDocument/2006/relationships" r:id="rId5"/>
          <a:extLst>
            <a:ext uri="{FF2B5EF4-FFF2-40B4-BE49-F238E27FC236}">
              <a16:creationId xmlns:a16="http://schemas.microsoft.com/office/drawing/2014/main" id="{00000000-0008-0000-1000-000016000000}"/>
            </a:ext>
            <a:ext uri="{C183D7F6-B498-43B3-948B-1728B52AA6E4}">
              <adec:decorative xmlns:adec="http://schemas.microsoft.com/office/drawing/2017/decorative" val="1"/>
            </a:ext>
          </a:extLst>
        </xdr:cNvPr>
        <xdr:cNvSpPr/>
      </xdr:nvSpPr>
      <xdr:spPr>
        <a:xfrm>
          <a:off x="10220325" y="35347275"/>
          <a:ext cx="5143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466725</xdr:colOff>
      <xdr:row>72</xdr:row>
      <xdr:rowOff>266700</xdr:rowOff>
    </xdr:from>
    <xdr:to>
      <xdr:col>16</xdr:col>
      <xdr:colOff>371475</xdr:colOff>
      <xdr:row>73</xdr:row>
      <xdr:rowOff>19050</xdr:rowOff>
    </xdr:to>
    <xdr:sp macro="" textlink="">
      <xdr:nvSpPr>
        <xdr:cNvPr id="23" name="Rectangle 22">
          <a:hlinkClick xmlns:r="http://schemas.openxmlformats.org/officeDocument/2006/relationships" r:id="rId5"/>
          <a:extLst>
            <a:ext uri="{FF2B5EF4-FFF2-40B4-BE49-F238E27FC236}">
              <a16:creationId xmlns:a16="http://schemas.microsoft.com/office/drawing/2014/main" id="{00000000-0008-0000-1000-000017000000}"/>
            </a:ext>
            <a:ext uri="{C183D7F6-B498-43B3-948B-1728B52AA6E4}">
              <adec:decorative xmlns:adec="http://schemas.microsoft.com/office/drawing/2017/decorative" val="1"/>
            </a:ext>
          </a:extLst>
        </xdr:cNvPr>
        <xdr:cNvSpPr/>
      </xdr:nvSpPr>
      <xdr:spPr>
        <a:xfrm>
          <a:off x="12392025" y="35328225"/>
          <a:ext cx="1085850" cy="104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495300</xdr:colOff>
      <xdr:row>73</xdr:row>
      <xdr:rowOff>219075</xdr:rowOff>
    </xdr:from>
    <xdr:to>
      <xdr:col>15</xdr:col>
      <xdr:colOff>323850</xdr:colOff>
      <xdr:row>73</xdr:row>
      <xdr:rowOff>361950</xdr:rowOff>
    </xdr:to>
    <xdr:sp macro="" textlink="">
      <xdr:nvSpPr>
        <xdr:cNvPr id="24" name="Rectangle 23">
          <a:hlinkClick xmlns:r="http://schemas.openxmlformats.org/officeDocument/2006/relationships" r:id="rId6"/>
          <a:extLst>
            <a:ext uri="{FF2B5EF4-FFF2-40B4-BE49-F238E27FC236}">
              <a16:creationId xmlns:a16="http://schemas.microsoft.com/office/drawing/2014/main" id="{00000000-0008-0000-1000-000018000000}"/>
            </a:ext>
            <a:ext uri="{C183D7F6-B498-43B3-948B-1728B52AA6E4}">
              <adec:decorative xmlns:adec="http://schemas.microsoft.com/office/drawing/2017/decorative" val="1"/>
            </a:ext>
          </a:extLst>
        </xdr:cNvPr>
        <xdr:cNvSpPr/>
      </xdr:nvSpPr>
      <xdr:spPr>
        <a:xfrm>
          <a:off x="11239500" y="35633025"/>
          <a:ext cx="1009650"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76200</xdr:colOff>
      <xdr:row>73</xdr:row>
      <xdr:rowOff>409575</xdr:rowOff>
    </xdr:from>
    <xdr:to>
      <xdr:col>14</xdr:col>
      <xdr:colOff>1085850</xdr:colOff>
      <xdr:row>74</xdr:row>
      <xdr:rowOff>133350</xdr:rowOff>
    </xdr:to>
    <xdr:sp macro="" textlink="">
      <xdr:nvSpPr>
        <xdr:cNvPr id="25" name="Rectangle 24">
          <a:hlinkClick xmlns:r="http://schemas.openxmlformats.org/officeDocument/2006/relationships" r:id="rId6"/>
          <a:extLst>
            <a:ext uri="{FF2B5EF4-FFF2-40B4-BE49-F238E27FC236}">
              <a16:creationId xmlns:a16="http://schemas.microsoft.com/office/drawing/2014/main" id="{00000000-0008-0000-1000-000019000000}"/>
            </a:ext>
            <a:ext uri="{C183D7F6-B498-43B3-948B-1728B52AA6E4}">
              <adec:decorative xmlns:adec="http://schemas.microsoft.com/office/drawing/2017/decorative" val="1"/>
            </a:ext>
          </a:extLst>
        </xdr:cNvPr>
        <xdr:cNvSpPr/>
      </xdr:nvSpPr>
      <xdr:spPr>
        <a:xfrm>
          <a:off x="10820400" y="35823525"/>
          <a:ext cx="1009650"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219075</xdr:colOff>
      <xdr:row>74</xdr:row>
      <xdr:rowOff>133349</xdr:rowOff>
    </xdr:from>
    <xdr:to>
      <xdr:col>15</xdr:col>
      <xdr:colOff>47625</xdr:colOff>
      <xdr:row>75</xdr:row>
      <xdr:rowOff>142874</xdr:rowOff>
    </xdr:to>
    <xdr:sp macro="" textlink="">
      <xdr:nvSpPr>
        <xdr:cNvPr id="26" name="Rectangle 25">
          <a:hlinkClick xmlns:r="http://schemas.openxmlformats.org/officeDocument/2006/relationships" r:id="rId6"/>
          <a:extLst>
            <a:ext uri="{FF2B5EF4-FFF2-40B4-BE49-F238E27FC236}">
              <a16:creationId xmlns:a16="http://schemas.microsoft.com/office/drawing/2014/main" id="{00000000-0008-0000-1000-00001A000000}"/>
            </a:ext>
            <a:ext uri="{C183D7F6-B498-43B3-948B-1728B52AA6E4}">
              <adec:decorative xmlns:adec="http://schemas.microsoft.com/office/drawing/2017/decorative" val="1"/>
            </a:ext>
          </a:extLst>
        </xdr:cNvPr>
        <xdr:cNvSpPr/>
      </xdr:nvSpPr>
      <xdr:spPr>
        <a:xfrm flipV="1">
          <a:off x="10963275" y="35966399"/>
          <a:ext cx="100965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523875</xdr:colOff>
      <xdr:row>73</xdr:row>
      <xdr:rowOff>66675</xdr:rowOff>
    </xdr:from>
    <xdr:to>
      <xdr:col>16</xdr:col>
      <xdr:colOff>371475</xdr:colOff>
      <xdr:row>73</xdr:row>
      <xdr:rowOff>200025</xdr:rowOff>
    </xdr:to>
    <xdr:sp macro="" textlink="">
      <xdr:nvSpPr>
        <xdr:cNvPr id="27" name="Rectangle 26">
          <a:hlinkClick xmlns:r="http://schemas.openxmlformats.org/officeDocument/2006/relationships" r:id="rId7"/>
          <a:extLst>
            <a:ext uri="{FF2B5EF4-FFF2-40B4-BE49-F238E27FC236}">
              <a16:creationId xmlns:a16="http://schemas.microsoft.com/office/drawing/2014/main" id="{00000000-0008-0000-1000-00001B000000}"/>
            </a:ext>
            <a:ext uri="{C183D7F6-B498-43B3-948B-1728B52AA6E4}">
              <adec:decorative xmlns:adec="http://schemas.microsoft.com/office/drawing/2017/decorative" val="1"/>
            </a:ext>
          </a:extLst>
        </xdr:cNvPr>
        <xdr:cNvSpPr/>
      </xdr:nvSpPr>
      <xdr:spPr>
        <a:xfrm>
          <a:off x="12449175" y="35480625"/>
          <a:ext cx="1028700"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781049</xdr:colOff>
      <xdr:row>58</xdr:row>
      <xdr:rowOff>676275</xdr:rowOff>
    </xdr:from>
    <xdr:to>
      <xdr:col>18</xdr:col>
      <xdr:colOff>200024</xdr:colOff>
      <xdr:row>59</xdr:row>
      <xdr:rowOff>161925</xdr:rowOff>
    </xdr:to>
    <xdr:sp macro="" textlink="">
      <xdr:nvSpPr>
        <xdr:cNvPr id="28" name="Rectangle 27">
          <a:hlinkClick xmlns:r="http://schemas.openxmlformats.org/officeDocument/2006/relationships" r:id="rId4"/>
          <a:extLst>
            <a:ext uri="{FF2B5EF4-FFF2-40B4-BE49-F238E27FC236}">
              <a16:creationId xmlns:a16="http://schemas.microsoft.com/office/drawing/2014/main" id="{00000000-0008-0000-1000-00001C000000}"/>
            </a:ext>
            <a:ext uri="{C183D7F6-B498-43B3-948B-1728B52AA6E4}">
              <adec:decorative xmlns:adec="http://schemas.microsoft.com/office/drawing/2017/decorative" val="1"/>
            </a:ext>
          </a:extLst>
        </xdr:cNvPr>
        <xdr:cNvSpPr/>
      </xdr:nvSpPr>
      <xdr:spPr>
        <a:xfrm>
          <a:off x="11525249" y="27651075"/>
          <a:ext cx="2828925"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542924</xdr:colOff>
      <xdr:row>59</xdr:row>
      <xdr:rowOff>333375</xdr:rowOff>
    </xdr:from>
    <xdr:to>
      <xdr:col>14</xdr:col>
      <xdr:colOff>514350</xdr:colOff>
      <xdr:row>59</xdr:row>
      <xdr:rowOff>476250</xdr:rowOff>
    </xdr:to>
    <xdr:sp macro="" textlink="">
      <xdr:nvSpPr>
        <xdr:cNvPr id="29" name="Rectangle 28">
          <a:hlinkClick xmlns:r="http://schemas.openxmlformats.org/officeDocument/2006/relationships" r:id="rId5"/>
          <a:extLst>
            <a:ext uri="{FF2B5EF4-FFF2-40B4-BE49-F238E27FC236}">
              <a16:creationId xmlns:a16="http://schemas.microsoft.com/office/drawing/2014/main" id="{00000000-0008-0000-1000-00001D000000}"/>
            </a:ext>
            <a:ext uri="{C183D7F6-B498-43B3-948B-1728B52AA6E4}">
              <adec:decorative xmlns:adec="http://schemas.microsoft.com/office/drawing/2017/decorative" val="1"/>
            </a:ext>
          </a:extLst>
        </xdr:cNvPr>
        <xdr:cNvSpPr/>
      </xdr:nvSpPr>
      <xdr:spPr>
        <a:xfrm>
          <a:off x="10239374" y="28022550"/>
          <a:ext cx="1019176"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1047748</xdr:colOff>
      <xdr:row>59</xdr:row>
      <xdr:rowOff>342899</xdr:rowOff>
    </xdr:from>
    <xdr:to>
      <xdr:col>17</xdr:col>
      <xdr:colOff>476249</xdr:colOff>
      <xdr:row>59</xdr:row>
      <xdr:rowOff>504824</xdr:rowOff>
    </xdr:to>
    <xdr:sp macro="" textlink="">
      <xdr:nvSpPr>
        <xdr:cNvPr id="30" name="Rectangle 29">
          <a:hlinkClick xmlns:r="http://schemas.openxmlformats.org/officeDocument/2006/relationships" r:id="rId5"/>
          <a:extLst>
            <a:ext uri="{FF2B5EF4-FFF2-40B4-BE49-F238E27FC236}">
              <a16:creationId xmlns:a16="http://schemas.microsoft.com/office/drawing/2014/main" id="{00000000-0008-0000-1000-00001E000000}"/>
            </a:ext>
            <a:ext uri="{C183D7F6-B498-43B3-948B-1728B52AA6E4}">
              <adec:decorative xmlns:adec="http://schemas.microsoft.com/office/drawing/2017/decorative" val="1"/>
            </a:ext>
          </a:extLst>
        </xdr:cNvPr>
        <xdr:cNvSpPr/>
      </xdr:nvSpPr>
      <xdr:spPr>
        <a:xfrm>
          <a:off x="12973048" y="28032074"/>
          <a:ext cx="1047751"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561974</xdr:colOff>
      <xdr:row>59</xdr:row>
      <xdr:rowOff>504825</xdr:rowOff>
    </xdr:from>
    <xdr:to>
      <xdr:col>16</xdr:col>
      <xdr:colOff>409574</xdr:colOff>
      <xdr:row>59</xdr:row>
      <xdr:rowOff>638175</xdr:rowOff>
    </xdr:to>
    <xdr:sp macro="" textlink="">
      <xdr:nvSpPr>
        <xdr:cNvPr id="31" name="Rectangle 30">
          <a:hlinkClick xmlns:r="http://schemas.openxmlformats.org/officeDocument/2006/relationships" r:id="rId7"/>
          <a:extLst>
            <a:ext uri="{FF2B5EF4-FFF2-40B4-BE49-F238E27FC236}">
              <a16:creationId xmlns:a16="http://schemas.microsoft.com/office/drawing/2014/main" id="{00000000-0008-0000-1000-00001F000000}"/>
            </a:ext>
            <a:ext uri="{C183D7F6-B498-43B3-948B-1728B52AA6E4}">
              <adec:decorative xmlns:adec="http://schemas.microsoft.com/office/drawing/2017/decorative" val="1"/>
            </a:ext>
          </a:extLst>
        </xdr:cNvPr>
        <xdr:cNvSpPr/>
      </xdr:nvSpPr>
      <xdr:spPr>
        <a:xfrm>
          <a:off x="12487274" y="28194000"/>
          <a:ext cx="1028700"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104774</xdr:colOff>
      <xdr:row>59</xdr:row>
      <xdr:rowOff>676275</xdr:rowOff>
    </xdr:from>
    <xdr:to>
      <xdr:col>14</xdr:col>
      <xdr:colOff>1114424</xdr:colOff>
      <xdr:row>60</xdr:row>
      <xdr:rowOff>76200</xdr:rowOff>
    </xdr:to>
    <xdr:sp macro="" textlink="">
      <xdr:nvSpPr>
        <xdr:cNvPr id="32" name="Rectangle 31">
          <a:hlinkClick xmlns:r="http://schemas.openxmlformats.org/officeDocument/2006/relationships" r:id="rId6"/>
          <a:extLst>
            <a:ext uri="{FF2B5EF4-FFF2-40B4-BE49-F238E27FC236}">
              <a16:creationId xmlns:a16="http://schemas.microsoft.com/office/drawing/2014/main" id="{00000000-0008-0000-1000-000020000000}"/>
            </a:ext>
            <a:ext uri="{C183D7F6-B498-43B3-948B-1728B52AA6E4}">
              <adec:decorative xmlns:adec="http://schemas.microsoft.com/office/drawing/2017/decorative" val="1"/>
            </a:ext>
          </a:extLst>
        </xdr:cNvPr>
        <xdr:cNvSpPr/>
      </xdr:nvSpPr>
      <xdr:spPr>
        <a:xfrm>
          <a:off x="10848974" y="28365450"/>
          <a:ext cx="1009650"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600074</xdr:colOff>
      <xdr:row>60</xdr:row>
      <xdr:rowOff>95250</xdr:rowOff>
    </xdr:from>
    <xdr:to>
      <xdr:col>14</xdr:col>
      <xdr:colOff>561974</xdr:colOff>
      <xdr:row>60</xdr:row>
      <xdr:rowOff>238125</xdr:rowOff>
    </xdr:to>
    <xdr:sp macro="" textlink="">
      <xdr:nvSpPr>
        <xdr:cNvPr id="33" name="Rectangle 32">
          <a:hlinkClick xmlns:r="http://schemas.openxmlformats.org/officeDocument/2006/relationships" r:id="rId6"/>
          <a:extLst>
            <a:ext uri="{FF2B5EF4-FFF2-40B4-BE49-F238E27FC236}">
              <a16:creationId xmlns:a16="http://schemas.microsoft.com/office/drawing/2014/main" id="{00000000-0008-0000-1000-000021000000}"/>
            </a:ext>
            <a:ext uri="{C183D7F6-B498-43B3-948B-1728B52AA6E4}">
              <adec:decorative xmlns:adec="http://schemas.microsoft.com/office/drawing/2017/decorative" val="1"/>
            </a:ext>
          </a:extLst>
        </xdr:cNvPr>
        <xdr:cNvSpPr/>
      </xdr:nvSpPr>
      <xdr:spPr>
        <a:xfrm>
          <a:off x="10296524" y="28527375"/>
          <a:ext cx="1009650"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600074</xdr:colOff>
      <xdr:row>60</xdr:row>
      <xdr:rowOff>314325</xdr:rowOff>
    </xdr:from>
    <xdr:to>
      <xdr:col>14</xdr:col>
      <xdr:colOff>561974</xdr:colOff>
      <xdr:row>60</xdr:row>
      <xdr:rowOff>457200</xdr:rowOff>
    </xdr:to>
    <xdr:sp macro="" textlink="">
      <xdr:nvSpPr>
        <xdr:cNvPr id="34" name="Rectangle 33">
          <a:hlinkClick xmlns:r="http://schemas.openxmlformats.org/officeDocument/2006/relationships" r:id="rId6"/>
          <a:extLst>
            <a:ext uri="{FF2B5EF4-FFF2-40B4-BE49-F238E27FC236}">
              <a16:creationId xmlns:a16="http://schemas.microsoft.com/office/drawing/2014/main" id="{00000000-0008-0000-1000-000022000000}"/>
            </a:ext>
            <a:ext uri="{C183D7F6-B498-43B3-948B-1728B52AA6E4}">
              <adec:decorative xmlns:adec="http://schemas.microsoft.com/office/drawing/2017/decorative" val="1"/>
            </a:ext>
          </a:extLst>
        </xdr:cNvPr>
        <xdr:cNvSpPr/>
      </xdr:nvSpPr>
      <xdr:spPr>
        <a:xfrm>
          <a:off x="10296524" y="28746450"/>
          <a:ext cx="1009650"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323850</xdr:colOff>
          <xdr:row>3</xdr:row>
          <xdr:rowOff>66675</xdr:rowOff>
        </xdr:from>
        <xdr:to>
          <xdr:col>3</xdr:col>
          <xdr:colOff>885825</xdr:colOff>
          <xdr:row>4</xdr:row>
          <xdr:rowOff>66675</xdr:rowOff>
        </xdr:to>
        <xdr:sp macro="" textlink="">
          <xdr:nvSpPr>
            <xdr:cNvPr id="17409" name="lstDistName" descr="District Name Pulldown List" hidden="1">
              <a:extLst>
                <a:ext uri="{63B3BB69-23CF-44E3-9099-C40C66FF867C}">
                  <a14:compatExt spid="_x0000_s17409"/>
                </a:ext>
                <a:ext uri="{FF2B5EF4-FFF2-40B4-BE49-F238E27FC236}">
                  <a16:creationId xmlns:a16="http://schemas.microsoft.com/office/drawing/2014/main" id="{00000000-0008-0000-0100-000001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9</xdr:row>
          <xdr:rowOff>0</xdr:rowOff>
        </xdr:from>
        <xdr:to>
          <xdr:col>3</xdr:col>
          <xdr:colOff>9525</xdr:colOff>
          <xdr:row>10</xdr:row>
          <xdr:rowOff>9525</xdr:rowOff>
        </xdr:to>
        <xdr:sp macro="" textlink="">
          <xdr:nvSpPr>
            <xdr:cNvPr id="17411" name="lstDistName" descr="District Name Pulldown List" hidden="1">
              <a:extLst>
                <a:ext uri="{63B3BB69-23CF-44E3-9099-C40C66FF867C}">
                  <a14:compatExt spid="_x0000_s17411"/>
                </a:ext>
                <a:ext uri="{FF2B5EF4-FFF2-40B4-BE49-F238E27FC236}">
                  <a16:creationId xmlns:a16="http://schemas.microsoft.com/office/drawing/2014/main" id="{00000000-0008-0000-0100-000003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8</xdr:row>
          <xdr:rowOff>0</xdr:rowOff>
        </xdr:from>
        <xdr:to>
          <xdr:col>3</xdr:col>
          <xdr:colOff>9525</xdr:colOff>
          <xdr:row>9</xdr:row>
          <xdr:rowOff>9525</xdr:rowOff>
        </xdr:to>
        <xdr:sp macro="" textlink="">
          <xdr:nvSpPr>
            <xdr:cNvPr id="17413" name="lstDistName" descr="District Name Pulldown List" hidden="1">
              <a:extLst>
                <a:ext uri="{63B3BB69-23CF-44E3-9099-C40C66FF867C}">
                  <a14:compatExt spid="_x0000_s17413"/>
                </a:ext>
                <a:ext uri="{FF2B5EF4-FFF2-40B4-BE49-F238E27FC236}">
                  <a16:creationId xmlns:a16="http://schemas.microsoft.com/office/drawing/2014/main" id="{00000000-0008-0000-0100-000005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xdr:row>
          <xdr:rowOff>0</xdr:rowOff>
        </xdr:from>
        <xdr:to>
          <xdr:col>3</xdr:col>
          <xdr:colOff>9525</xdr:colOff>
          <xdr:row>8</xdr:row>
          <xdr:rowOff>9525</xdr:rowOff>
        </xdr:to>
        <xdr:sp macro="" textlink="">
          <xdr:nvSpPr>
            <xdr:cNvPr id="17415" name="lstDistName" descr="District Name Pulldown List" hidden="1">
              <a:extLst>
                <a:ext uri="{63B3BB69-23CF-44E3-9099-C40C66FF867C}">
                  <a14:compatExt spid="_x0000_s17415"/>
                </a:ext>
                <a:ext uri="{FF2B5EF4-FFF2-40B4-BE49-F238E27FC236}">
                  <a16:creationId xmlns:a16="http://schemas.microsoft.com/office/drawing/2014/main" id="{00000000-0008-0000-0100-000007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10</xdr:row>
          <xdr:rowOff>276225</xdr:rowOff>
        </xdr:from>
        <xdr:to>
          <xdr:col>3</xdr:col>
          <xdr:colOff>9525</xdr:colOff>
          <xdr:row>12</xdr:row>
          <xdr:rowOff>0</xdr:rowOff>
        </xdr:to>
        <xdr:sp macro="" textlink="">
          <xdr:nvSpPr>
            <xdr:cNvPr id="17417" name="lstDistName" descr="District Name Pulldown List" hidden="1">
              <a:extLst>
                <a:ext uri="{63B3BB69-23CF-44E3-9099-C40C66FF867C}">
                  <a14:compatExt spid="_x0000_s17417"/>
                </a:ext>
                <a:ext uri="{FF2B5EF4-FFF2-40B4-BE49-F238E27FC236}">
                  <a16:creationId xmlns:a16="http://schemas.microsoft.com/office/drawing/2014/main" id="{00000000-0008-0000-0100-000009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9</xdr:row>
          <xdr:rowOff>266700</xdr:rowOff>
        </xdr:from>
        <xdr:to>
          <xdr:col>3</xdr:col>
          <xdr:colOff>9525</xdr:colOff>
          <xdr:row>10</xdr:row>
          <xdr:rowOff>276225</xdr:rowOff>
        </xdr:to>
        <xdr:sp macro="" textlink="">
          <xdr:nvSpPr>
            <xdr:cNvPr id="17418" name="lstDistName" descr="District Name Pulldown List" hidden="1">
              <a:extLst>
                <a:ext uri="{63B3BB69-23CF-44E3-9099-C40C66FF867C}">
                  <a14:compatExt spid="_x0000_s17418"/>
                </a:ext>
                <a:ext uri="{FF2B5EF4-FFF2-40B4-BE49-F238E27FC236}">
                  <a16:creationId xmlns:a16="http://schemas.microsoft.com/office/drawing/2014/main" id="{00000000-0008-0000-0100-00000A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3</xdr:col>
      <xdr:colOff>1016000</xdr:colOff>
      <xdr:row>3</xdr:row>
      <xdr:rowOff>38100</xdr:rowOff>
    </xdr:from>
    <xdr:to>
      <xdr:col>6</xdr:col>
      <xdr:colOff>73025</xdr:colOff>
      <xdr:row>4</xdr:row>
      <xdr:rowOff>177800</xdr:rowOff>
    </xdr:to>
    <xdr:sp macro="" textlink="">
      <xdr:nvSpPr>
        <xdr:cNvPr id="11" name="Rectangular Callout 10">
          <a:extLst>
            <a:ext uri="{FF2B5EF4-FFF2-40B4-BE49-F238E27FC236}">
              <a16:creationId xmlns:a16="http://schemas.microsoft.com/office/drawing/2014/main" id="{00000000-0008-0000-0100-00000B000000}"/>
            </a:ext>
          </a:extLst>
        </xdr:cNvPr>
        <xdr:cNvSpPr/>
      </xdr:nvSpPr>
      <xdr:spPr>
        <a:xfrm>
          <a:off x="5426075" y="657225"/>
          <a:ext cx="3648075" cy="463550"/>
        </a:xfrm>
        <a:prstGeom prst="wedgeRectCallout">
          <a:avLst>
            <a:gd name="adj1" fmla="val -24805"/>
            <a:gd name="adj2" fmla="val 66375"/>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a:t>
          </a:r>
          <a:r>
            <a:rPr lang="en-US" sz="1100" b="0" baseline="0">
              <a:ln>
                <a:noFill/>
              </a:ln>
              <a:solidFill>
                <a:sysClr val="windowText" lastClr="000000"/>
              </a:solidFill>
            </a:rPr>
            <a:t>:  Each member district will enter funds being assigned to the lead district for each fund code.  </a:t>
          </a:r>
          <a:endParaRPr lang="en-US" sz="1100" b="1" baseline="0">
            <a:ln>
              <a:noFill/>
            </a:ln>
            <a:solidFill>
              <a:sysClr val="windowText" lastClr="000000"/>
            </a:solidFill>
          </a:endParaRPr>
        </a:p>
      </xdr:txBody>
    </xdr:sp>
    <xdr:clientData/>
  </xdr:twoCellAnchor>
  <xdr:twoCellAnchor>
    <xdr:from>
      <xdr:col>4</xdr:col>
      <xdr:colOff>1552575</xdr:colOff>
      <xdr:row>13</xdr:row>
      <xdr:rowOff>95249</xdr:rowOff>
    </xdr:from>
    <xdr:to>
      <xdr:col>7</xdr:col>
      <xdr:colOff>85725</xdr:colOff>
      <xdr:row>23</xdr:row>
      <xdr:rowOff>57150</xdr:rowOff>
    </xdr:to>
    <xdr:sp macro="" textlink="">
      <xdr:nvSpPr>
        <xdr:cNvPr id="9" name="Rectangular Callout 8">
          <a:extLst>
            <a:ext uri="{FF2B5EF4-FFF2-40B4-BE49-F238E27FC236}">
              <a16:creationId xmlns:a16="http://schemas.microsoft.com/office/drawing/2014/main" id="{00000000-0008-0000-0100-000009000000}"/>
            </a:ext>
          </a:extLst>
        </xdr:cNvPr>
        <xdr:cNvSpPr/>
      </xdr:nvSpPr>
      <xdr:spPr>
        <a:xfrm>
          <a:off x="7658100" y="3571874"/>
          <a:ext cx="2638425" cy="1866901"/>
        </a:xfrm>
        <a:prstGeom prst="wedgeRectCallout">
          <a:avLst>
            <a:gd name="adj1" fmla="val 428"/>
            <a:gd name="adj2" fmla="val -57249"/>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a:t>
          </a:r>
          <a:r>
            <a:rPr lang="en-US" sz="1100" b="0" baseline="0">
              <a:ln>
                <a:noFill/>
              </a:ln>
              <a:solidFill>
                <a:sysClr val="windowText" lastClr="000000"/>
              </a:solidFill>
            </a:rPr>
            <a:t>:  </a:t>
          </a:r>
          <a:r>
            <a:rPr lang="en-US" sz="1100" b="1" baseline="0">
              <a:ln>
                <a:noFill/>
              </a:ln>
              <a:solidFill>
                <a:sysClr val="windowText" lastClr="000000"/>
              </a:solidFill>
            </a:rPr>
            <a:t>Copy the equitable service reservations for each member district onto the </a:t>
          </a:r>
          <a:r>
            <a:rPr lang="en-US" sz="1100" b="1" u="sng" baseline="0">
              <a:ln>
                <a:noFill/>
              </a:ln>
              <a:solidFill>
                <a:sysClr val="windowText" lastClr="000000"/>
              </a:solidFill>
            </a:rPr>
            <a:t>Schedule A forms </a:t>
          </a:r>
          <a:r>
            <a:rPr lang="en-US" sz="1100" b="1" baseline="0">
              <a:ln>
                <a:noFill/>
              </a:ln>
              <a:solidFill>
                <a:sysClr val="windowText" lastClr="000000"/>
              </a:solidFill>
            </a:rPr>
            <a:t>(FC240 and/or FC 262) of the lead district's FY20 IDEA Consolidated Application</a:t>
          </a:r>
          <a:r>
            <a:rPr lang="en-US" sz="1100" b="0" baseline="0">
              <a:ln>
                <a:noFill/>
              </a:ln>
              <a:solidFill>
                <a:sysClr val="windowText" lastClr="000000"/>
              </a:solidFill>
            </a:rPr>
            <a:t>.  Each member district's reservation will be consolidated with the lead district's reservation for equitable services and budgeted by the lead district on the  main FY20 IDEA Consolidated Application.</a:t>
          </a:r>
          <a:endParaRPr lang="en-US" sz="1100" b="1" baseline="0">
            <a:ln>
              <a:noFill/>
            </a:ln>
            <a:solidFill>
              <a:sysClr val="windowText" lastClr="000000"/>
            </a:solidFill>
          </a:endParaRPr>
        </a:p>
      </xdr:txBody>
    </xdr:sp>
    <xdr:clientData/>
  </xdr:twoCellAnchor>
  <xdr:twoCellAnchor>
    <xdr:from>
      <xdr:col>7</xdr:col>
      <xdr:colOff>523876</xdr:colOff>
      <xdr:row>1</xdr:row>
      <xdr:rowOff>57150</xdr:rowOff>
    </xdr:from>
    <xdr:to>
      <xdr:col>8</xdr:col>
      <xdr:colOff>581026</xdr:colOff>
      <xdr:row>4</xdr:row>
      <xdr:rowOff>133350</xdr:rowOff>
    </xdr:to>
    <xdr:sp macro="" textlink="">
      <xdr:nvSpPr>
        <xdr:cNvPr id="10" name="Rectangular Callout 9">
          <a:extLst>
            <a:ext uri="{FF2B5EF4-FFF2-40B4-BE49-F238E27FC236}">
              <a16:creationId xmlns:a16="http://schemas.microsoft.com/office/drawing/2014/main" id="{00000000-0008-0000-0100-00000A000000}"/>
            </a:ext>
          </a:extLst>
        </xdr:cNvPr>
        <xdr:cNvSpPr/>
      </xdr:nvSpPr>
      <xdr:spPr>
        <a:xfrm>
          <a:off x="10734676" y="247650"/>
          <a:ext cx="1676400" cy="828675"/>
        </a:xfrm>
        <a:prstGeom prst="wedgeRectCallout">
          <a:avLst>
            <a:gd name="adj1" fmla="val -45845"/>
            <a:gd name="adj2" fmla="val 68065"/>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a:t>
          </a:r>
          <a:r>
            <a:rPr lang="en-US" sz="1100" b="0" baseline="0">
              <a:ln>
                <a:noFill/>
              </a:ln>
              <a:solidFill>
                <a:sysClr val="windowText" lastClr="000000"/>
              </a:solidFill>
            </a:rPr>
            <a:t>:  Be sure to fill out only those tabs that are assigned to your district.</a:t>
          </a:r>
          <a:endParaRPr lang="en-US" sz="1100" b="1" baseline="0">
            <a:ln>
              <a:noFill/>
            </a:ln>
            <a:solidFill>
              <a:sysClr val="windowText" lastClr="000000"/>
            </a:solidFill>
          </a:endParaRPr>
        </a:p>
      </xdr:txBody>
    </xdr:sp>
    <xdr:clientData/>
  </xdr:twoCellAnchor>
  <xdr:twoCellAnchor>
    <xdr:from>
      <xdr:col>8</xdr:col>
      <xdr:colOff>295275</xdr:colOff>
      <xdr:row>12</xdr:row>
      <xdr:rowOff>133350</xdr:rowOff>
    </xdr:from>
    <xdr:to>
      <xdr:col>10</xdr:col>
      <xdr:colOff>600075</xdr:colOff>
      <xdr:row>20</xdr:row>
      <xdr:rowOff>104775</xdr:rowOff>
    </xdr:to>
    <xdr:sp macro="" textlink="">
      <xdr:nvSpPr>
        <xdr:cNvPr id="13" name="Rectangular Callout 12">
          <a:extLst>
            <a:ext uri="{FF2B5EF4-FFF2-40B4-BE49-F238E27FC236}">
              <a16:creationId xmlns:a16="http://schemas.microsoft.com/office/drawing/2014/main" id="{00000000-0008-0000-0100-00000D000000}"/>
            </a:ext>
          </a:extLst>
        </xdr:cNvPr>
        <xdr:cNvSpPr/>
      </xdr:nvSpPr>
      <xdr:spPr>
        <a:xfrm>
          <a:off x="12125325" y="3581400"/>
          <a:ext cx="2638425" cy="1495425"/>
        </a:xfrm>
        <a:prstGeom prst="wedgeRectCallout">
          <a:avLst>
            <a:gd name="adj1" fmla="val 428"/>
            <a:gd name="adj2" fmla="val -57249"/>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a:t>
          </a:r>
          <a:r>
            <a:rPr lang="en-US" sz="1100" b="0" baseline="0">
              <a:ln>
                <a:noFill/>
              </a:ln>
              <a:solidFill>
                <a:sysClr val="windowText" lastClr="000000"/>
              </a:solidFill>
            </a:rPr>
            <a:t>:  If a </a:t>
          </a:r>
          <a:r>
            <a:rPr lang="en-US" sz="1100" b="1" baseline="0">
              <a:ln>
                <a:noFill/>
              </a:ln>
              <a:solidFill>
                <a:sysClr val="windowText" lastClr="000000"/>
              </a:solidFill>
            </a:rPr>
            <a:t>member district </a:t>
          </a:r>
          <a:r>
            <a:rPr lang="en-US" sz="1100" b="0" baseline="0">
              <a:ln>
                <a:noFill/>
              </a:ln>
              <a:solidFill>
                <a:sysClr val="windowText" lastClr="000000"/>
              </a:solidFill>
            </a:rPr>
            <a:t>is part of a consortium for only one of the IDEA grants and </a:t>
          </a:r>
          <a:r>
            <a:rPr lang="en-US" sz="1100" b="1" baseline="0">
              <a:ln>
                <a:noFill/>
              </a:ln>
              <a:solidFill>
                <a:sysClr val="windowText" lastClr="000000"/>
              </a:solidFill>
            </a:rPr>
            <a:t>submits an FY20 Consolidated Application </a:t>
          </a:r>
          <a:r>
            <a:rPr lang="en-US" sz="1100" b="0" baseline="0">
              <a:ln>
                <a:noFill/>
              </a:ln>
              <a:solidFill>
                <a:sysClr val="windowText" lastClr="000000"/>
              </a:solidFill>
            </a:rPr>
            <a:t>for the other FY20 IDEA grant, change this answer to "Yes."  </a:t>
          </a:r>
          <a:r>
            <a:rPr lang="en-US" sz="1100" b="1" baseline="0">
              <a:ln>
                <a:noFill/>
              </a:ln>
              <a:solidFill>
                <a:sysClr val="windowText" lastClr="000000"/>
              </a:solidFill>
            </a:rPr>
            <a:t>No Maintenance of Effort tab is required </a:t>
          </a:r>
          <a:r>
            <a:rPr lang="en-US" sz="1100" b="0" baseline="0">
              <a:ln>
                <a:noFill/>
              </a:ln>
              <a:solidFill>
                <a:sysClr val="windowText" lastClr="000000"/>
              </a:solidFill>
            </a:rPr>
            <a:t>for this district as part of the Schedule A Member Supplement.</a:t>
          </a:r>
          <a:endParaRPr lang="en-US" sz="1100" b="1" baseline="0">
            <a:ln>
              <a:noFill/>
            </a:ln>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418703</xdr:colOff>
      <xdr:row>5</xdr:row>
      <xdr:rowOff>113768</xdr:rowOff>
    </xdr:from>
    <xdr:to>
      <xdr:col>22</xdr:col>
      <xdr:colOff>275166</xdr:colOff>
      <xdr:row>16</xdr:row>
      <xdr:rowOff>158749</xdr:rowOff>
    </xdr:to>
    <xdr:sp macro="" textlink="">
      <xdr:nvSpPr>
        <xdr:cNvPr id="2" name="Rectangular Callout 1">
          <a:extLst>
            <a:ext uri="{FF2B5EF4-FFF2-40B4-BE49-F238E27FC236}">
              <a16:creationId xmlns:a16="http://schemas.microsoft.com/office/drawing/2014/main" id="{00000000-0008-0000-0200-000002000000}"/>
            </a:ext>
          </a:extLst>
        </xdr:cNvPr>
        <xdr:cNvSpPr/>
      </xdr:nvSpPr>
      <xdr:spPr>
        <a:xfrm>
          <a:off x="12544028" y="1237718"/>
          <a:ext cx="3514063" cy="2931056"/>
        </a:xfrm>
        <a:prstGeom prst="wedgeRectCallout">
          <a:avLst>
            <a:gd name="adj1" fmla="val -60061"/>
            <a:gd name="adj2" fmla="val -11801"/>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aseline="0">
            <a:ln>
              <a:noFill/>
            </a:ln>
            <a:solidFill>
              <a:sysClr val="windowText" lastClr="000000"/>
            </a:solidFill>
          </a:endParaRPr>
        </a:p>
        <a:p>
          <a:pPr algn="l"/>
          <a:r>
            <a:rPr lang="en-US" sz="1100" b="1" baseline="0">
              <a:ln>
                <a:noFill/>
              </a:ln>
              <a:solidFill>
                <a:sysClr val="windowText" lastClr="000000"/>
              </a:solidFill>
            </a:rPr>
            <a:t>TIP:  </a:t>
          </a:r>
          <a:r>
            <a:rPr lang="en-US" sz="1100" baseline="0">
              <a:ln>
                <a:noFill/>
              </a:ln>
              <a:solidFill>
                <a:sysClr val="windowText" lastClr="000000"/>
              </a:solidFill>
            </a:rPr>
            <a:t>The Center for IDEA Fiscal Reporting (</a:t>
          </a:r>
          <a:r>
            <a:rPr lang="en-US" sz="1100" b="1" baseline="0">
              <a:ln>
                <a:noFill/>
              </a:ln>
              <a:solidFill>
                <a:sysClr val="windowText" lastClr="000000"/>
              </a:solidFill>
            </a:rPr>
            <a:t>CIFR</a:t>
          </a:r>
          <a:r>
            <a:rPr lang="en-US" sz="1100" baseline="0">
              <a:ln>
                <a:noFill/>
              </a:ln>
              <a:solidFill>
                <a:sysClr val="windowText" lastClr="000000"/>
              </a:solidFill>
            </a:rPr>
            <a:t>) has developed a Local Education Agency (LEA) </a:t>
          </a:r>
        </a:p>
        <a:p>
          <a:pPr algn="l"/>
          <a:r>
            <a:rPr lang="en-US" sz="1100" baseline="0">
              <a:ln>
                <a:noFill/>
              </a:ln>
              <a:solidFill>
                <a:srgbClr val="0066FF"/>
              </a:solidFill>
            </a:rPr>
            <a:t>Maintenance of Effort Calculator and supporting materials  </a:t>
          </a:r>
          <a:r>
            <a:rPr lang="en-US" sz="1100" baseline="0">
              <a:ln>
                <a:noFill/>
              </a:ln>
              <a:solidFill>
                <a:sysClr val="windowText" lastClr="000000"/>
              </a:solidFill>
            </a:rPr>
            <a:t>that may be helpful to districts for calculating the information collected in this workbook tab for FY20.  The calculator is free of charge and includes functionality for accounting for any exceptions and adjustments and warehousing MOE historical data over multiple years</a:t>
          </a:r>
          <a:r>
            <a:rPr lang="en-US" sz="1100" b="1" baseline="0">
              <a:ln>
                <a:noFill/>
              </a:ln>
              <a:solidFill>
                <a:sysClr val="windowText" lastClr="000000"/>
              </a:solidFill>
            </a:rPr>
            <a:t>.  CIFR </a:t>
          </a:r>
          <a:r>
            <a:rPr lang="en-US" sz="1100" baseline="0">
              <a:ln>
                <a:noFill/>
              </a:ln>
              <a:solidFill>
                <a:sysClr val="windowText" lastClr="000000"/>
              </a:solidFill>
            </a:rPr>
            <a:t>has also developed </a:t>
          </a:r>
          <a:r>
            <a:rPr lang="en-US" sz="1100" baseline="0">
              <a:ln>
                <a:noFill/>
              </a:ln>
              <a:solidFill>
                <a:srgbClr val="0066FF"/>
              </a:solidFill>
            </a:rPr>
            <a:t>a suite of resources </a:t>
          </a:r>
          <a:r>
            <a:rPr lang="en-US" sz="1100" baseline="0">
              <a:ln>
                <a:noFill/>
              </a:ln>
              <a:solidFill>
                <a:sysClr val="windowText" lastClr="000000"/>
              </a:solidFill>
            </a:rPr>
            <a:t>that may be helpful, in addition to the federal statute, </a:t>
          </a:r>
          <a:r>
            <a:rPr lang="en-US" sz="1100" baseline="0">
              <a:ln>
                <a:noFill/>
              </a:ln>
              <a:solidFill>
                <a:srgbClr val="0066FF"/>
              </a:solidFill>
            </a:rPr>
            <a:t>regulations ( </a:t>
          </a:r>
          <a:r>
            <a:rPr lang="en-US" sz="1100" b="0" i="0" u="none" strike="noStrike">
              <a:solidFill>
                <a:srgbClr val="0066FF"/>
              </a:solidFill>
              <a:effectLst/>
              <a:latin typeface="+mn-lt"/>
              <a:ea typeface="+mn-ea"/>
              <a:cs typeface="+mn-cs"/>
            </a:rPr>
            <a:t>34 CFR §§300.203(a), 300.204, and 300.205. Other IDEA reuglations that may apply include §§300.12, 300.28, 300.209, 300.221, 300.227, 300.228, and 300.608</a:t>
          </a:r>
          <a:r>
            <a:rPr lang="en-US" sz="1100" b="0" i="0" u="none" strike="noStrike">
              <a:solidFill>
                <a:sysClr val="windowText" lastClr="000000"/>
              </a:solidFill>
              <a:effectLst/>
              <a:latin typeface="+mn-lt"/>
              <a:ea typeface="+mn-ea"/>
              <a:cs typeface="+mn-cs"/>
            </a:rPr>
            <a:t>) .</a:t>
          </a:r>
          <a:r>
            <a:rPr lang="en-US" sz="1100" baseline="0">
              <a:ln>
                <a:noFill/>
              </a:ln>
              <a:solidFill>
                <a:sysClr val="windowText" lastClr="000000"/>
              </a:solidFill>
            </a:rPr>
            <a:t>and </a:t>
          </a:r>
          <a:r>
            <a:rPr lang="en-US" sz="1100" baseline="0">
              <a:ln>
                <a:noFill/>
              </a:ln>
              <a:solidFill>
                <a:srgbClr val="0066FF"/>
              </a:solidFill>
            </a:rPr>
            <a:t>non-regulatory guidance</a:t>
          </a:r>
          <a:r>
            <a:rPr lang="en-US" sz="1100" baseline="0">
              <a:ln>
                <a:noFill/>
              </a:ln>
              <a:solidFill>
                <a:sysClr val="windowText" lastClr="000000"/>
              </a:solidFill>
            </a:rPr>
            <a:t>.</a:t>
          </a:r>
        </a:p>
      </xdr:txBody>
    </xdr:sp>
    <xdr:clientData/>
  </xdr:twoCellAnchor>
  <xdr:twoCellAnchor>
    <xdr:from>
      <xdr:col>16</xdr:col>
      <xdr:colOff>500722</xdr:colOff>
      <xdr:row>6</xdr:row>
      <xdr:rowOff>143538</xdr:rowOff>
    </xdr:from>
    <xdr:to>
      <xdr:col>22</xdr:col>
      <xdr:colOff>158750</xdr:colOff>
      <xdr:row>7</xdr:row>
      <xdr:rowOff>52917</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00000000-0008-0000-0200-000003000000}"/>
            </a:ext>
            <a:ext uri="{C183D7F6-B498-43B3-948B-1728B52AA6E4}">
              <adec:decorative xmlns:adec="http://schemas.microsoft.com/office/drawing/2017/decorative" val="1"/>
            </a:ext>
          </a:extLst>
        </xdr:cNvPr>
        <xdr:cNvSpPr/>
      </xdr:nvSpPr>
      <xdr:spPr>
        <a:xfrm>
          <a:off x="12626047" y="1772313"/>
          <a:ext cx="3315628" cy="1951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0066FF"/>
            </a:solidFill>
          </a:endParaRPr>
        </a:p>
      </xdr:txBody>
    </xdr:sp>
    <xdr:clientData/>
  </xdr:twoCellAnchor>
  <xdr:twoCellAnchor>
    <xdr:from>
      <xdr:col>2</xdr:col>
      <xdr:colOff>74084</xdr:colOff>
      <xdr:row>22</xdr:row>
      <xdr:rowOff>10583</xdr:rowOff>
    </xdr:from>
    <xdr:to>
      <xdr:col>3</xdr:col>
      <xdr:colOff>1121173</xdr:colOff>
      <xdr:row>23</xdr:row>
      <xdr:rowOff>253999</xdr:rowOff>
    </xdr:to>
    <xdr:sp macro="" textlink="">
      <xdr:nvSpPr>
        <xdr:cNvPr id="4" name="Rectangular Callout 3">
          <a:extLst>
            <a:ext uri="{FF2B5EF4-FFF2-40B4-BE49-F238E27FC236}">
              <a16:creationId xmlns:a16="http://schemas.microsoft.com/office/drawing/2014/main" id="{00000000-0008-0000-0200-000004000000}"/>
            </a:ext>
          </a:extLst>
        </xdr:cNvPr>
        <xdr:cNvSpPr/>
      </xdr:nvSpPr>
      <xdr:spPr>
        <a:xfrm>
          <a:off x="1750484" y="7459133"/>
          <a:ext cx="1475714" cy="957791"/>
        </a:xfrm>
        <a:prstGeom prst="wedgeRectCallout">
          <a:avLst>
            <a:gd name="adj1" fmla="val 53504"/>
            <a:gd name="adj2" fmla="val 126011"/>
          </a:avLst>
        </a:prstGeom>
        <a:solidFill>
          <a:srgbClr val="FBC1F0"/>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b="1">
              <a:solidFill>
                <a:sysClr val="windowText" lastClr="000000"/>
              </a:solidFill>
            </a:rPr>
            <a:t>TIP:</a:t>
          </a:r>
          <a:r>
            <a:rPr lang="en-US" sz="1200" b="1" baseline="0">
              <a:solidFill>
                <a:sysClr val="windowText" lastClr="000000"/>
              </a:solidFill>
            </a:rPr>
            <a:t>  </a:t>
          </a:r>
          <a:r>
            <a:rPr lang="en-US" sz="1200" b="0" baseline="0">
              <a:solidFill>
                <a:sysClr val="windowText" lastClr="000000"/>
              </a:solidFill>
            </a:rPr>
            <a:t>G</a:t>
          </a:r>
          <a:r>
            <a:rPr lang="en-US" sz="1100">
              <a:solidFill>
                <a:sysClr val="windowText" lastClr="000000"/>
              </a:solidFill>
            </a:rPr>
            <a:t>ray cells in this chart will prepopulate.  Enter</a:t>
          </a:r>
          <a:r>
            <a:rPr lang="en-US" sz="1100" baseline="0">
              <a:solidFill>
                <a:sysClr val="windowText" lastClr="000000"/>
              </a:solidFill>
            </a:rPr>
            <a:t> data in yellow cells only, when applicable.</a:t>
          </a:r>
          <a:endParaRPr lang="en-US" sz="1100">
            <a:solidFill>
              <a:sysClr val="windowText" lastClr="000000"/>
            </a:solidFill>
          </a:endParaRPr>
        </a:p>
      </xdr:txBody>
    </xdr:sp>
    <xdr:clientData/>
  </xdr:twoCellAnchor>
  <xdr:twoCellAnchor>
    <xdr:from>
      <xdr:col>4</xdr:col>
      <xdr:colOff>878131</xdr:colOff>
      <xdr:row>48</xdr:row>
      <xdr:rowOff>61231</xdr:rowOff>
    </xdr:from>
    <xdr:to>
      <xdr:col>13</xdr:col>
      <xdr:colOff>509698</xdr:colOff>
      <xdr:row>52</xdr:row>
      <xdr:rowOff>40065</xdr:rowOff>
    </xdr:to>
    <xdr:sp macro="" textlink="">
      <xdr:nvSpPr>
        <xdr:cNvPr id="5" name="Rectangular Callout 4">
          <a:extLst>
            <a:ext uri="{FF2B5EF4-FFF2-40B4-BE49-F238E27FC236}">
              <a16:creationId xmlns:a16="http://schemas.microsoft.com/office/drawing/2014/main" id="{00000000-0008-0000-0200-000005000000}"/>
            </a:ext>
          </a:extLst>
        </xdr:cNvPr>
        <xdr:cNvSpPr/>
      </xdr:nvSpPr>
      <xdr:spPr>
        <a:xfrm>
          <a:off x="4154731" y="20549506"/>
          <a:ext cx="6441942" cy="1464734"/>
        </a:xfrm>
        <a:prstGeom prst="wedgeRectCallout">
          <a:avLst>
            <a:gd name="adj1" fmla="val -18915"/>
            <a:gd name="adj2" fmla="val -65737"/>
          </a:avLst>
        </a:prstGeom>
        <a:solidFill>
          <a:srgbClr val="FBC1F0"/>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b="1">
              <a:solidFill>
                <a:sysClr val="windowText" lastClr="000000"/>
              </a:solidFill>
            </a:rPr>
            <a:t>TIP: </a:t>
          </a:r>
          <a:r>
            <a:rPr lang="en-US" sz="1100" b="0">
              <a:solidFill>
                <a:sysClr val="windowText" lastClr="000000"/>
              </a:solidFill>
            </a:rPr>
            <a:t>To to take advantage of the 50% Adjustment, a</a:t>
          </a:r>
          <a:r>
            <a:rPr lang="en-US" sz="1100" b="0" baseline="0">
              <a:solidFill>
                <a:sysClr val="windowText" lastClr="000000"/>
              </a:solidFill>
            </a:rPr>
            <a:t> district </a:t>
          </a:r>
          <a:r>
            <a:rPr lang="en-US" sz="1100" b="0">
              <a:solidFill>
                <a:sysClr val="windowText" lastClr="000000"/>
              </a:solidFill>
            </a:rPr>
            <a:t>must ensure that it provides FAPE for children with disabilities; the district must attain a “meets requirements” of the IDEA Part B from DESE; DESE must not have taken action against the district under IDEA Section 616; and the district must not have been identified as having significant disproportionality </a:t>
          </a:r>
          <a:r>
            <a:rPr lang="en-US" sz="1100" b="0" baseline="0"/>
            <a:t> </a:t>
          </a:r>
          <a:r>
            <a:rPr lang="en-US" sz="1100" b="0" baseline="0">
              <a:solidFill>
                <a:sysClr val="windowText" lastClr="000000"/>
              </a:solidFill>
            </a:rPr>
            <a:t>based on race or ethnicity with respect to identification of children as children with disabilities, including identification as children with particular impairments, placement in particular educational settings, or the incidence, duration, and type of disciplinary actions.  See DESE's </a:t>
          </a:r>
          <a:r>
            <a:rPr lang="en-US" sz="1100" b="0" baseline="0">
              <a:solidFill>
                <a:srgbClr val="0066FF"/>
              </a:solidFill>
            </a:rPr>
            <a:t>Administrative Advisory SPED 2016-2, Section F, CIFR Quick Reference Guide, </a:t>
          </a:r>
          <a:r>
            <a:rPr lang="en-US" sz="1100" b="0" baseline="0">
              <a:solidFill>
                <a:sysClr val="windowText" lastClr="000000"/>
              </a:solidFill>
            </a:rPr>
            <a:t>and </a:t>
          </a:r>
          <a:r>
            <a:rPr lang="en-US" sz="1100" b="0" baseline="0">
              <a:solidFill>
                <a:srgbClr val="0066FF"/>
              </a:solidFill>
              <a:effectLst/>
              <a:latin typeface="+mn-lt"/>
              <a:ea typeface="+mn-ea"/>
              <a:cs typeface="+mn-cs"/>
            </a:rPr>
            <a:t>34 CRF §300.205(c). </a:t>
          </a:r>
          <a:endParaRPr lang="en-US" sz="1100" b="0" baseline="0">
            <a:solidFill>
              <a:srgbClr val="0066FF"/>
            </a:solidFill>
          </a:endParaRPr>
        </a:p>
        <a:p>
          <a:pPr algn="l"/>
          <a:r>
            <a:rPr lang="en-US" sz="1100" b="0" baseline="0">
              <a:solidFill>
                <a:srgbClr val="0066FF"/>
              </a:solidFill>
            </a:rPr>
            <a:t>.  </a:t>
          </a:r>
        </a:p>
      </xdr:txBody>
    </xdr:sp>
    <xdr:clientData/>
  </xdr:twoCellAnchor>
  <xdr:twoCellAnchor>
    <xdr:from>
      <xdr:col>3</xdr:col>
      <xdr:colOff>32544</xdr:colOff>
      <xdr:row>5</xdr:row>
      <xdr:rowOff>30559</xdr:rowOff>
    </xdr:from>
    <xdr:to>
      <xdr:col>8</xdr:col>
      <xdr:colOff>300831</xdr:colOff>
      <xdr:row>5</xdr:row>
      <xdr:rowOff>216694</xdr:rowOff>
    </xdr:to>
    <xdr:sp macro="" textlink="">
      <xdr:nvSpPr>
        <xdr:cNvPr id="6" name="Rectangle 5">
          <a:hlinkClick xmlns:r="http://schemas.openxmlformats.org/officeDocument/2006/relationships" r:id="rId2"/>
          <a:extLst>
            <a:ext uri="{FF2B5EF4-FFF2-40B4-BE49-F238E27FC236}">
              <a16:creationId xmlns:a16="http://schemas.microsoft.com/office/drawing/2014/main" id="{00000000-0008-0000-0200-000006000000}"/>
            </a:ext>
            <a:ext uri="{C183D7F6-B498-43B3-948B-1728B52AA6E4}">
              <adec:decorative xmlns:adec="http://schemas.microsoft.com/office/drawing/2017/decorative" val="1"/>
            </a:ext>
          </a:extLst>
        </xdr:cNvPr>
        <xdr:cNvSpPr/>
      </xdr:nvSpPr>
      <xdr:spPr>
        <a:xfrm>
          <a:off x="2137569" y="1154509"/>
          <a:ext cx="6049962" cy="1861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781051</xdr:colOff>
      <xdr:row>30</xdr:row>
      <xdr:rowOff>211666</xdr:rowOff>
    </xdr:from>
    <xdr:to>
      <xdr:col>7</xdr:col>
      <xdr:colOff>219075</xdr:colOff>
      <xdr:row>36</xdr:row>
      <xdr:rowOff>57150</xdr:rowOff>
    </xdr:to>
    <xdr:sp macro="" textlink="">
      <xdr:nvSpPr>
        <xdr:cNvPr id="7" name="Rectangular Callout 6">
          <a:extLst>
            <a:ext uri="{FF2B5EF4-FFF2-40B4-BE49-F238E27FC236}">
              <a16:creationId xmlns:a16="http://schemas.microsoft.com/office/drawing/2014/main" id="{00000000-0008-0000-0200-000007000000}"/>
            </a:ext>
          </a:extLst>
        </xdr:cNvPr>
        <xdr:cNvSpPr/>
      </xdr:nvSpPr>
      <xdr:spPr>
        <a:xfrm>
          <a:off x="1114426" y="13346641"/>
          <a:ext cx="5924549" cy="1369484"/>
        </a:xfrm>
        <a:prstGeom prst="wedgeRectCallout">
          <a:avLst>
            <a:gd name="adj1" fmla="val 17973"/>
            <a:gd name="adj2" fmla="val -111850"/>
          </a:avLst>
        </a:prstGeom>
        <a:solidFill>
          <a:srgbClr val="FBC1F0"/>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200" b="1">
              <a:solidFill>
                <a:sysClr val="windowText" lastClr="000000"/>
              </a:solidFill>
            </a:rPr>
            <a:t>TIP:</a:t>
          </a:r>
          <a:r>
            <a:rPr lang="en-US" sz="1200" b="1" baseline="0">
              <a:solidFill>
                <a:sysClr val="windowText" lastClr="000000"/>
              </a:solidFill>
            </a:rPr>
            <a:t>  </a:t>
          </a:r>
          <a:r>
            <a:rPr lang="en-US" sz="1200" b="0" baseline="0">
              <a:solidFill>
                <a:sysClr val="windowText" lastClr="000000"/>
              </a:solidFill>
            </a:rPr>
            <a:t>If one of the the two gray boxes turns</a:t>
          </a:r>
          <a:r>
            <a:rPr lang="en-US" sz="1200" b="0" baseline="0">
              <a:ln>
                <a:solidFill>
                  <a:schemeClr val="accent6">
                    <a:lumMod val="75000"/>
                  </a:schemeClr>
                </a:solidFill>
              </a:ln>
              <a:solidFill>
                <a:srgbClr val="00B050"/>
              </a:solidFill>
            </a:rPr>
            <a:t> </a:t>
          </a:r>
          <a:r>
            <a:rPr lang="en-US" sz="1200" b="0" cap="none" spc="0" baseline="0">
              <a:ln w="3175">
                <a:solidFill>
                  <a:schemeClr val="accent6">
                    <a:lumMod val="75000"/>
                  </a:schemeClr>
                </a:solidFill>
              </a:ln>
              <a:solidFill>
                <a:srgbClr val="00B050"/>
              </a:solidFill>
              <a:effectLst/>
            </a:rPr>
            <a:t>green</a:t>
          </a:r>
          <a:r>
            <a:rPr lang="en-US" sz="1200" b="0" baseline="0">
              <a:ln>
                <a:solidFill>
                  <a:schemeClr val="accent6">
                    <a:lumMod val="75000"/>
                  </a:schemeClr>
                </a:solidFill>
              </a:ln>
              <a:solidFill>
                <a:srgbClr val="00B050"/>
              </a:solidFill>
            </a:rPr>
            <a:t> </a:t>
          </a:r>
          <a:r>
            <a:rPr lang="en-US" sz="1200" b="0" baseline="0">
              <a:solidFill>
                <a:sysClr val="windowText" lastClr="000000"/>
              </a:solidFill>
            </a:rPr>
            <a:t>for at least one method for which you have entered information, </a:t>
          </a:r>
          <a:r>
            <a:rPr lang="en-US" sz="1200" b="1" baseline="0">
              <a:solidFill>
                <a:sysClr val="windowText" lastClr="000000"/>
              </a:solidFill>
            </a:rPr>
            <a:t>your district has met the MOE eligibility standard</a:t>
          </a:r>
          <a:r>
            <a:rPr lang="en-US" sz="1200" b="0" baseline="0">
              <a:solidFill>
                <a:sysClr val="windowText" lastClr="000000"/>
              </a:solidFill>
            </a:rPr>
            <a:t> and you may  move to the next workbook tab applicable to your district.  If all boxes for which you entered information are</a:t>
          </a:r>
          <a:r>
            <a:rPr lang="en-US" sz="1200" b="0" baseline="0">
              <a:ln>
                <a:solidFill>
                  <a:schemeClr val="bg1">
                    <a:lumMod val="50000"/>
                  </a:schemeClr>
                </a:solidFill>
              </a:ln>
              <a:solidFill>
                <a:sysClr val="windowText" lastClr="000000"/>
              </a:solidFill>
            </a:rPr>
            <a:t> </a:t>
          </a:r>
          <a:r>
            <a:rPr lang="en-US" sz="1200" b="0" baseline="0">
              <a:ln>
                <a:solidFill>
                  <a:schemeClr val="accent2">
                    <a:lumMod val="50000"/>
                  </a:schemeClr>
                </a:solidFill>
              </a:ln>
              <a:solidFill>
                <a:srgbClr val="FF0000"/>
              </a:solidFill>
            </a:rPr>
            <a:t>red</a:t>
          </a:r>
          <a:r>
            <a:rPr lang="en-US" sz="1200" b="0" baseline="0">
              <a:solidFill>
                <a:sysClr val="windowText" lastClr="000000"/>
              </a:solidFill>
            </a:rPr>
            <a:t>, you </a:t>
          </a:r>
          <a:r>
            <a:rPr lang="en-US" sz="1200" b="1" baseline="0">
              <a:solidFill>
                <a:sysClr val="windowText" lastClr="000000"/>
              </a:solidFill>
            </a:rPr>
            <a:t>should proceed to Step 1A.3 and you will be contacted by our Audit Group after submitting your application </a:t>
          </a:r>
          <a:r>
            <a:rPr lang="en-US" sz="1200" b="0" baseline="0">
              <a:solidFill>
                <a:sysClr val="windowText" lastClr="000000"/>
              </a:solidFill>
            </a:rPr>
            <a:t>to work with you to determine  whether an exception or adjustment will allow your district to meet the MOE eligibility standard.</a:t>
          </a:r>
          <a:endParaRPr lang="en-US" sz="1100" b="0">
            <a:solidFill>
              <a:sysClr val="windowText" lastClr="000000"/>
            </a:solidFill>
          </a:endParaRPr>
        </a:p>
      </xdr:txBody>
    </xdr:sp>
    <xdr:clientData/>
  </xdr:twoCellAnchor>
  <xdr:twoCellAnchor>
    <xdr:from>
      <xdr:col>19</xdr:col>
      <xdr:colOff>91017</xdr:colOff>
      <xdr:row>10</xdr:row>
      <xdr:rowOff>19050</xdr:rowOff>
    </xdr:from>
    <xdr:to>
      <xdr:col>20</xdr:col>
      <xdr:colOff>499533</xdr:colOff>
      <xdr:row>10</xdr:row>
      <xdr:rowOff>135467</xdr:rowOff>
    </xdr:to>
    <xdr:sp macro="" textlink="">
      <xdr:nvSpPr>
        <xdr:cNvPr id="9" name="Rectangle 8">
          <a:hlinkClick xmlns:r="http://schemas.openxmlformats.org/officeDocument/2006/relationships" r:id="rId3"/>
          <a:extLst>
            <a:ext uri="{FF2B5EF4-FFF2-40B4-BE49-F238E27FC236}">
              <a16:creationId xmlns:a16="http://schemas.microsoft.com/office/drawing/2014/main" id="{00000000-0008-0000-0200-000009000000}"/>
            </a:ext>
            <a:ext uri="{C183D7F6-B498-43B3-948B-1728B52AA6E4}">
              <adec:decorative xmlns:adec="http://schemas.microsoft.com/office/drawing/2017/decorative" val="1"/>
            </a:ext>
          </a:extLst>
        </xdr:cNvPr>
        <xdr:cNvSpPr/>
      </xdr:nvSpPr>
      <xdr:spPr>
        <a:xfrm>
          <a:off x="14045142" y="2857500"/>
          <a:ext cx="1018116" cy="1164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495300</xdr:colOff>
      <xdr:row>14</xdr:row>
      <xdr:rowOff>84666</xdr:rowOff>
    </xdr:from>
    <xdr:to>
      <xdr:col>19</xdr:col>
      <xdr:colOff>124883</xdr:colOff>
      <xdr:row>15</xdr:row>
      <xdr:rowOff>63499</xdr:rowOff>
    </xdr:to>
    <xdr:sp macro="" textlink="">
      <xdr:nvSpPr>
        <xdr:cNvPr id="10" name="Rectangle 9">
          <a:hlinkClick xmlns:r="http://schemas.openxmlformats.org/officeDocument/2006/relationships" r:id="rId2"/>
          <a:extLst>
            <a:ext uri="{FF2B5EF4-FFF2-40B4-BE49-F238E27FC236}">
              <a16:creationId xmlns:a16="http://schemas.microsoft.com/office/drawing/2014/main" id="{00000000-0008-0000-0200-00000A000000}"/>
            </a:ext>
            <a:ext uri="{C183D7F6-B498-43B3-948B-1728B52AA6E4}">
              <adec:decorative xmlns:adec="http://schemas.microsoft.com/office/drawing/2017/decorative" val="1"/>
            </a:ext>
          </a:extLst>
        </xdr:cNvPr>
        <xdr:cNvSpPr/>
      </xdr:nvSpPr>
      <xdr:spPr>
        <a:xfrm>
          <a:off x="12620625" y="3704166"/>
          <a:ext cx="1458383" cy="1693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518584</xdr:colOff>
      <xdr:row>10</xdr:row>
      <xdr:rowOff>190500</xdr:rowOff>
    </xdr:from>
    <xdr:to>
      <xdr:col>22</xdr:col>
      <xdr:colOff>169334</xdr:colOff>
      <xdr:row>14</xdr:row>
      <xdr:rowOff>0</xdr:rowOff>
    </xdr:to>
    <xdr:sp macro="" textlink="">
      <xdr:nvSpPr>
        <xdr:cNvPr id="11" name="Rectangle 10">
          <a:hlinkClick xmlns:r="http://schemas.openxmlformats.org/officeDocument/2006/relationships" r:id="rId4"/>
          <a:extLst>
            <a:ext uri="{FF2B5EF4-FFF2-40B4-BE49-F238E27FC236}">
              <a16:creationId xmlns:a16="http://schemas.microsoft.com/office/drawing/2014/main" id="{00000000-0008-0000-0200-00000B000000}"/>
            </a:ext>
            <a:ext uri="{C183D7F6-B498-43B3-948B-1728B52AA6E4}">
              <adec:decorative xmlns:adec="http://schemas.microsoft.com/office/drawing/2017/decorative" val="1"/>
            </a:ext>
          </a:extLst>
        </xdr:cNvPr>
        <xdr:cNvSpPr/>
      </xdr:nvSpPr>
      <xdr:spPr>
        <a:xfrm>
          <a:off x="12643909" y="3028950"/>
          <a:ext cx="3308350" cy="590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222250</xdr:colOff>
      <xdr:row>22</xdr:row>
      <xdr:rowOff>402168</xdr:rowOff>
    </xdr:from>
    <xdr:to>
      <xdr:col>12</xdr:col>
      <xdr:colOff>42333</xdr:colOff>
      <xdr:row>22</xdr:row>
      <xdr:rowOff>592668</xdr:rowOff>
    </xdr:to>
    <xdr:sp macro="" textlink="">
      <xdr:nvSpPr>
        <xdr:cNvPr id="12" name="Rectangle 11">
          <a:hlinkClick xmlns:r="http://schemas.openxmlformats.org/officeDocument/2006/relationships" r:id="rId5"/>
          <a:extLst>
            <a:ext uri="{FF2B5EF4-FFF2-40B4-BE49-F238E27FC236}">
              <a16:creationId xmlns:a16="http://schemas.microsoft.com/office/drawing/2014/main" id="{00000000-0008-0000-0200-00000C000000}"/>
            </a:ext>
            <a:ext uri="{C183D7F6-B498-43B3-948B-1728B52AA6E4}">
              <adec:decorative xmlns:adec="http://schemas.microsoft.com/office/drawing/2017/decorative" val="1"/>
            </a:ext>
          </a:extLst>
        </xdr:cNvPr>
        <xdr:cNvSpPr/>
      </xdr:nvSpPr>
      <xdr:spPr>
        <a:xfrm>
          <a:off x="8947150" y="7850718"/>
          <a:ext cx="1029758"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222250</xdr:colOff>
      <xdr:row>39</xdr:row>
      <xdr:rowOff>359833</xdr:rowOff>
    </xdr:from>
    <xdr:to>
      <xdr:col>12</xdr:col>
      <xdr:colOff>31749</xdr:colOff>
      <xdr:row>39</xdr:row>
      <xdr:rowOff>582083</xdr:rowOff>
    </xdr:to>
    <xdr:sp macro="" textlink="">
      <xdr:nvSpPr>
        <xdr:cNvPr id="13" name="Rectangle 12">
          <a:hlinkClick xmlns:r="http://schemas.openxmlformats.org/officeDocument/2006/relationships" r:id="rId6"/>
          <a:extLst>
            <a:ext uri="{FF2B5EF4-FFF2-40B4-BE49-F238E27FC236}">
              <a16:creationId xmlns:a16="http://schemas.microsoft.com/office/drawing/2014/main" id="{00000000-0008-0000-0200-00000D000000}"/>
            </a:ext>
            <a:ext uri="{C183D7F6-B498-43B3-948B-1728B52AA6E4}">
              <adec:decorative xmlns:adec="http://schemas.microsoft.com/office/drawing/2017/decorative" val="1"/>
            </a:ext>
          </a:extLst>
        </xdr:cNvPr>
        <xdr:cNvSpPr/>
      </xdr:nvSpPr>
      <xdr:spPr>
        <a:xfrm>
          <a:off x="8108950" y="16152283"/>
          <a:ext cx="1857374" cy="222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496358</xdr:colOff>
      <xdr:row>6</xdr:row>
      <xdr:rowOff>133350</xdr:rowOff>
    </xdr:from>
    <xdr:to>
      <xdr:col>22</xdr:col>
      <xdr:colOff>152400</xdr:colOff>
      <xdr:row>7</xdr:row>
      <xdr:rowOff>80433</xdr:rowOff>
    </xdr:to>
    <xdr:sp macro="" textlink="">
      <xdr:nvSpPr>
        <xdr:cNvPr id="14" name="Rectangle 13">
          <a:hlinkClick xmlns:r="http://schemas.openxmlformats.org/officeDocument/2006/relationships" r:id="rId1"/>
          <a:extLst>
            <a:ext uri="{FF2B5EF4-FFF2-40B4-BE49-F238E27FC236}">
              <a16:creationId xmlns:a16="http://schemas.microsoft.com/office/drawing/2014/main" id="{00000000-0008-0000-0200-00000E000000}"/>
            </a:ext>
            <a:ext uri="{C183D7F6-B498-43B3-948B-1728B52AA6E4}">
              <adec:decorative xmlns:adec="http://schemas.microsoft.com/office/drawing/2017/decorative" val="1"/>
            </a:ext>
          </a:extLst>
        </xdr:cNvPr>
        <xdr:cNvSpPr/>
      </xdr:nvSpPr>
      <xdr:spPr>
        <a:xfrm>
          <a:off x="12621683" y="1762125"/>
          <a:ext cx="3313642" cy="2328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264583</xdr:colOff>
      <xdr:row>51</xdr:row>
      <xdr:rowOff>148167</xdr:rowOff>
    </xdr:from>
    <xdr:to>
      <xdr:col>8</xdr:col>
      <xdr:colOff>740834</xdr:colOff>
      <xdr:row>51</xdr:row>
      <xdr:rowOff>296334</xdr:rowOff>
    </xdr:to>
    <xdr:sp macro="" textlink="">
      <xdr:nvSpPr>
        <xdr:cNvPr id="15" name="Rectangle 14">
          <a:hlinkClick xmlns:r="http://schemas.openxmlformats.org/officeDocument/2006/relationships" r:id="rId7"/>
          <a:extLst>
            <a:ext uri="{FF2B5EF4-FFF2-40B4-BE49-F238E27FC236}">
              <a16:creationId xmlns:a16="http://schemas.microsoft.com/office/drawing/2014/main" id="{00000000-0008-0000-0200-00000F000000}"/>
            </a:ext>
            <a:ext uri="{C183D7F6-B498-43B3-948B-1728B52AA6E4}">
              <adec:decorative xmlns:adec="http://schemas.microsoft.com/office/drawing/2017/decorative" val="1"/>
            </a:ext>
          </a:extLst>
        </xdr:cNvPr>
        <xdr:cNvSpPr/>
      </xdr:nvSpPr>
      <xdr:spPr>
        <a:xfrm>
          <a:off x="7084483" y="21750867"/>
          <a:ext cx="1543051" cy="1481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190499</xdr:colOff>
      <xdr:row>51</xdr:row>
      <xdr:rowOff>137583</xdr:rowOff>
    </xdr:from>
    <xdr:to>
      <xdr:col>13</xdr:col>
      <xdr:colOff>0</xdr:colOff>
      <xdr:row>51</xdr:row>
      <xdr:rowOff>275166</xdr:rowOff>
    </xdr:to>
    <xdr:sp macro="" textlink="">
      <xdr:nvSpPr>
        <xdr:cNvPr id="16" name="Rectangle 15">
          <a:hlinkClick xmlns:r="http://schemas.openxmlformats.org/officeDocument/2006/relationships" r:id="rId6"/>
          <a:extLst>
            <a:ext uri="{FF2B5EF4-FFF2-40B4-BE49-F238E27FC236}">
              <a16:creationId xmlns:a16="http://schemas.microsoft.com/office/drawing/2014/main" id="{00000000-0008-0000-0200-000010000000}"/>
            </a:ext>
            <a:ext uri="{C183D7F6-B498-43B3-948B-1728B52AA6E4}">
              <adec:decorative xmlns:adec="http://schemas.microsoft.com/office/drawing/2017/decorative" val="1"/>
            </a:ext>
          </a:extLst>
        </xdr:cNvPr>
        <xdr:cNvSpPr/>
      </xdr:nvSpPr>
      <xdr:spPr>
        <a:xfrm>
          <a:off x="8915399" y="21740283"/>
          <a:ext cx="1171576" cy="1375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52916</xdr:colOff>
      <xdr:row>5</xdr:row>
      <xdr:rowOff>243417</xdr:rowOff>
    </xdr:from>
    <xdr:to>
      <xdr:col>6</xdr:col>
      <xdr:colOff>444500</xdr:colOff>
      <xdr:row>5</xdr:row>
      <xdr:rowOff>402167</xdr:rowOff>
    </xdr:to>
    <xdr:sp macro="" textlink="">
      <xdr:nvSpPr>
        <xdr:cNvPr id="17" name="Rectangle 16">
          <a:hlinkClick xmlns:r="http://schemas.openxmlformats.org/officeDocument/2006/relationships" r:id="rId8"/>
          <a:extLst>
            <a:ext uri="{FF2B5EF4-FFF2-40B4-BE49-F238E27FC236}">
              <a16:creationId xmlns:a16="http://schemas.microsoft.com/office/drawing/2014/main" id="{00000000-0008-0000-0200-000011000000}"/>
            </a:ext>
            <a:ext uri="{C183D7F6-B498-43B3-948B-1728B52AA6E4}">
              <adec:decorative xmlns:adec="http://schemas.microsoft.com/office/drawing/2017/decorative" val="1"/>
            </a:ext>
          </a:extLst>
        </xdr:cNvPr>
        <xdr:cNvSpPr/>
      </xdr:nvSpPr>
      <xdr:spPr>
        <a:xfrm>
          <a:off x="386291" y="1367367"/>
          <a:ext cx="5811309" cy="158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179917</xdr:colOff>
      <xdr:row>22</xdr:row>
      <xdr:rowOff>402166</xdr:rowOff>
    </xdr:from>
    <xdr:to>
      <xdr:col>16</xdr:col>
      <xdr:colOff>603250</xdr:colOff>
      <xdr:row>22</xdr:row>
      <xdr:rowOff>603250</xdr:rowOff>
    </xdr:to>
    <xdr:sp macro="" textlink="">
      <xdr:nvSpPr>
        <xdr:cNvPr id="18" name="Rectangle 17">
          <a:hlinkClick xmlns:r="http://schemas.openxmlformats.org/officeDocument/2006/relationships" r:id="rId8"/>
          <a:extLst>
            <a:ext uri="{FF2B5EF4-FFF2-40B4-BE49-F238E27FC236}">
              <a16:creationId xmlns:a16="http://schemas.microsoft.com/office/drawing/2014/main" id="{00000000-0008-0000-0200-000012000000}"/>
            </a:ext>
            <a:ext uri="{C183D7F6-B498-43B3-948B-1728B52AA6E4}">
              <adec:decorative xmlns:adec="http://schemas.microsoft.com/office/drawing/2017/decorative" val="1"/>
            </a:ext>
          </a:extLst>
        </xdr:cNvPr>
        <xdr:cNvSpPr/>
      </xdr:nvSpPr>
      <xdr:spPr>
        <a:xfrm>
          <a:off x="10266892" y="7850716"/>
          <a:ext cx="2461683" cy="2010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1037166</xdr:colOff>
      <xdr:row>51</xdr:row>
      <xdr:rowOff>127000</xdr:rowOff>
    </xdr:from>
    <xdr:to>
      <xdr:col>6</xdr:col>
      <xdr:colOff>656166</xdr:colOff>
      <xdr:row>51</xdr:row>
      <xdr:rowOff>306917</xdr:rowOff>
    </xdr:to>
    <xdr:sp macro="" textlink="">
      <xdr:nvSpPr>
        <xdr:cNvPr id="19" name="Rectangle 18">
          <a:hlinkClick xmlns:r="http://schemas.openxmlformats.org/officeDocument/2006/relationships" r:id="rId8"/>
          <a:extLst>
            <a:ext uri="{FF2B5EF4-FFF2-40B4-BE49-F238E27FC236}">
              <a16:creationId xmlns:a16="http://schemas.microsoft.com/office/drawing/2014/main" id="{00000000-0008-0000-0200-000013000000}"/>
            </a:ext>
            <a:ext uri="{C183D7F6-B498-43B3-948B-1728B52AA6E4}">
              <adec:decorative xmlns:adec="http://schemas.microsoft.com/office/drawing/2017/decorative" val="1"/>
            </a:ext>
          </a:extLst>
        </xdr:cNvPr>
        <xdr:cNvSpPr/>
      </xdr:nvSpPr>
      <xdr:spPr>
        <a:xfrm>
          <a:off x="4313766" y="21729700"/>
          <a:ext cx="2095500" cy="1799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47625</xdr:colOff>
      <xdr:row>39</xdr:row>
      <xdr:rowOff>400050</xdr:rowOff>
    </xdr:from>
    <xdr:to>
      <xdr:col>16</xdr:col>
      <xdr:colOff>539750</xdr:colOff>
      <xdr:row>39</xdr:row>
      <xdr:rowOff>582085</xdr:rowOff>
    </xdr:to>
    <xdr:sp macro="" textlink="">
      <xdr:nvSpPr>
        <xdr:cNvPr id="20" name="Rectangle 19">
          <a:hlinkClick xmlns:r="http://schemas.openxmlformats.org/officeDocument/2006/relationships" r:id="rId8"/>
          <a:extLst>
            <a:ext uri="{FF2B5EF4-FFF2-40B4-BE49-F238E27FC236}">
              <a16:creationId xmlns:a16="http://schemas.microsoft.com/office/drawing/2014/main" id="{00000000-0008-0000-0200-000014000000}"/>
            </a:ext>
            <a:ext uri="{C183D7F6-B498-43B3-948B-1728B52AA6E4}">
              <adec:decorative xmlns:adec="http://schemas.microsoft.com/office/drawing/2017/decorative" val="1"/>
            </a:ext>
          </a:extLst>
        </xdr:cNvPr>
        <xdr:cNvSpPr/>
      </xdr:nvSpPr>
      <xdr:spPr>
        <a:xfrm>
          <a:off x="10134600" y="16192500"/>
          <a:ext cx="2530475" cy="1820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17</xdr:col>
      <xdr:colOff>473856</xdr:colOff>
      <xdr:row>48</xdr:row>
      <xdr:rowOff>4474</xdr:rowOff>
    </xdr:from>
    <xdr:to>
      <xdr:col>21</xdr:col>
      <xdr:colOff>487966</xdr:colOff>
      <xdr:row>50</xdr:row>
      <xdr:rowOff>201336</xdr:rowOff>
    </xdr:to>
    <xdr:sp macro="" textlink="">
      <xdr:nvSpPr>
        <xdr:cNvPr id="21" name="Rectangular Callout 20">
          <a:extLst>
            <a:ext uri="{FF2B5EF4-FFF2-40B4-BE49-F238E27FC236}">
              <a16:creationId xmlns:a16="http://schemas.microsoft.com/office/drawing/2014/main" id="{00000000-0008-0000-0200-000015000000}"/>
            </a:ext>
          </a:extLst>
        </xdr:cNvPr>
        <xdr:cNvSpPr/>
      </xdr:nvSpPr>
      <xdr:spPr>
        <a:xfrm>
          <a:off x="13208781" y="20492749"/>
          <a:ext cx="2452510" cy="939812"/>
        </a:xfrm>
        <a:prstGeom prst="wedgeRectCallout">
          <a:avLst>
            <a:gd name="adj1" fmla="val -18915"/>
            <a:gd name="adj2" fmla="val -71707"/>
          </a:avLst>
        </a:prstGeom>
        <a:solidFill>
          <a:srgbClr val="FBC1F0"/>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b="1">
              <a:solidFill>
                <a:sysClr val="windowText" lastClr="000000"/>
              </a:solidFill>
            </a:rPr>
            <a:t>TIP: </a:t>
          </a:r>
          <a:r>
            <a:rPr lang="en-US" sz="1100" b="0" baseline="0">
              <a:solidFill>
                <a:schemeClr val="tx1"/>
              </a:solidFill>
            </a:rPr>
            <a:t>Be sure to indicate whether after applying an exception or adjustment your district will meet the MOE eligibility standard for FY20</a:t>
          </a:r>
          <a:r>
            <a:rPr lang="en-US" sz="1100" b="0" baseline="0">
              <a:solidFill>
                <a:srgbClr val="0066FF"/>
              </a:solidFill>
            </a:rPr>
            <a:t>.</a:t>
          </a:r>
        </a:p>
      </xdr:txBody>
    </xdr:sp>
    <xdr:clientData/>
  </xdr:twoCellAnchor>
  <xdr:twoCellAnchor>
    <xdr:from>
      <xdr:col>14</xdr:col>
      <xdr:colOff>328083</xdr:colOff>
      <xdr:row>43</xdr:row>
      <xdr:rowOff>201083</xdr:rowOff>
    </xdr:from>
    <xdr:to>
      <xdr:col>18</xdr:col>
      <xdr:colOff>444500</xdr:colOff>
      <xdr:row>43</xdr:row>
      <xdr:rowOff>359833</xdr:rowOff>
    </xdr:to>
    <xdr:sp macro="" textlink="">
      <xdr:nvSpPr>
        <xdr:cNvPr id="22" name="Rectangle 21">
          <a:hlinkClick xmlns:r="http://schemas.openxmlformats.org/officeDocument/2006/relationships" r:id="rId1"/>
          <a:extLst>
            <a:ext uri="{FF2B5EF4-FFF2-40B4-BE49-F238E27FC236}">
              <a16:creationId xmlns:a16="http://schemas.microsoft.com/office/drawing/2014/main" id="{00000000-0008-0000-0200-000016000000}"/>
            </a:ext>
            <a:ext uri="{C183D7F6-B498-43B3-948B-1728B52AA6E4}">
              <adec:decorative xmlns:adec="http://schemas.microsoft.com/office/drawing/2017/decorative" val="1"/>
            </a:ext>
          </a:extLst>
        </xdr:cNvPr>
        <xdr:cNvSpPr/>
      </xdr:nvSpPr>
      <xdr:spPr>
        <a:xfrm>
          <a:off x="11024658" y="18479558"/>
          <a:ext cx="2764367" cy="158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42523</xdr:colOff>
      <xdr:row>24</xdr:row>
      <xdr:rowOff>153080</xdr:rowOff>
    </xdr:from>
    <xdr:to>
      <xdr:col>1</xdr:col>
      <xdr:colOff>1183162</xdr:colOff>
      <xdr:row>27</xdr:row>
      <xdr:rowOff>229621</xdr:rowOff>
    </xdr:to>
    <xdr:sp macro="" textlink="">
      <xdr:nvSpPr>
        <xdr:cNvPr id="24" name="Rectangular Callout 23">
          <a:extLst>
            <a:ext uri="{FF2B5EF4-FFF2-40B4-BE49-F238E27FC236}">
              <a16:creationId xmlns:a16="http://schemas.microsoft.com/office/drawing/2014/main" id="{00000000-0008-0000-0200-000018000000}"/>
            </a:ext>
          </a:extLst>
        </xdr:cNvPr>
        <xdr:cNvSpPr/>
      </xdr:nvSpPr>
      <xdr:spPr>
        <a:xfrm>
          <a:off x="42523" y="8935130"/>
          <a:ext cx="1474014" cy="2019641"/>
        </a:xfrm>
        <a:prstGeom prst="wedgeRectCallout">
          <a:avLst>
            <a:gd name="adj1" fmla="val 57548"/>
            <a:gd name="adj2" fmla="val -23255"/>
          </a:avLst>
        </a:prstGeom>
        <a:solidFill>
          <a:srgbClr val="FBC1F0"/>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b="1">
              <a:solidFill>
                <a:sysClr val="windowText" lastClr="000000"/>
              </a:solidFill>
            </a:rPr>
            <a:t>TIP:</a:t>
          </a:r>
          <a:r>
            <a:rPr lang="en-US" sz="1200" b="1" baseline="0">
              <a:solidFill>
                <a:sysClr val="windowText" lastClr="000000"/>
              </a:solidFill>
            </a:rPr>
            <a:t>  </a:t>
          </a:r>
          <a:r>
            <a:rPr lang="en-US" sz="1100" b="0" baseline="0">
              <a:solidFill>
                <a:sysClr val="windowText" lastClr="000000"/>
              </a:solidFill>
            </a:rPr>
            <a:t>Calculating MOE using local funds only (either in the aggregate or per pupil) is not available because the method of disbursing Chapter 70 funds prevents tracking as a separate state educational funding source.</a:t>
          </a:r>
          <a:endParaRPr lang="en-US" sz="1100" b="0">
            <a:solidFill>
              <a:sysClr val="windowText" lastClr="000000"/>
            </a:solidFill>
          </a:endParaRPr>
        </a:p>
      </xdr:txBody>
    </xdr:sp>
    <xdr:clientData/>
  </xdr:twoCellAnchor>
  <xdr:twoCellAnchor>
    <xdr:from>
      <xdr:col>8</xdr:col>
      <xdr:colOff>95250</xdr:colOff>
      <xdr:row>19</xdr:row>
      <xdr:rowOff>50800</xdr:rowOff>
    </xdr:from>
    <xdr:to>
      <xdr:col>20</xdr:col>
      <xdr:colOff>381000</xdr:colOff>
      <xdr:row>21</xdr:row>
      <xdr:rowOff>266701</xdr:rowOff>
    </xdr:to>
    <xdr:sp macro="" textlink="">
      <xdr:nvSpPr>
        <xdr:cNvPr id="25" name="Rectangular Callout 24">
          <a:hlinkClick xmlns:r="http://schemas.openxmlformats.org/officeDocument/2006/relationships" r:id="rId9"/>
          <a:extLst>
            <a:ext uri="{FF2B5EF4-FFF2-40B4-BE49-F238E27FC236}">
              <a16:creationId xmlns:a16="http://schemas.microsoft.com/office/drawing/2014/main" id="{00000000-0008-0000-0200-000019000000}"/>
            </a:ext>
          </a:extLst>
        </xdr:cNvPr>
        <xdr:cNvSpPr/>
      </xdr:nvSpPr>
      <xdr:spPr>
        <a:xfrm>
          <a:off x="8356600" y="6445250"/>
          <a:ext cx="7099300" cy="914401"/>
        </a:xfrm>
        <a:prstGeom prst="wedgeRectCallout">
          <a:avLst>
            <a:gd name="adj1" fmla="val -54682"/>
            <a:gd name="adj2" fmla="val 52432"/>
          </a:avLst>
        </a:prstGeom>
        <a:solidFill>
          <a:srgbClr val="FBC1F0"/>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b="1">
              <a:solidFill>
                <a:sysClr val="windowText" lastClr="000000"/>
              </a:solidFill>
            </a:rPr>
            <a:t>TIP:</a:t>
          </a:r>
          <a:r>
            <a:rPr lang="en-US" sz="1200" b="1" baseline="0">
              <a:solidFill>
                <a:sysClr val="windowText" lastClr="000000"/>
              </a:solidFill>
            </a:rPr>
            <a:t>  </a:t>
          </a:r>
          <a:r>
            <a:rPr lang="en-US" sz="1200" b="0" baseline="0">
              <a:solidFill>
                <a:sysClr val="windowText" lastClr="000000"/>
              </a:solidFill>
            </a:rPr>
            <a:t>IF you are uncertain as to the last year that your district met Maintenance of Effort using either the combination of state and local funds in the aggregate or per pupil, Federal Grants will be publishing a list on its website and will send to districts in the second or third week of July.  In the interim, if you need help with this information, contact </a:t>
          </a:r>
          <a:r>
            <a:rPr lang="en-US" sz="1200" b="0" baseline="0">
              <a:solidFill>
                <a:srgbClr val="0066FF"/>
              </a:solidFill>
            </a:rPr>
            <a:t>Caitlin Hogan </a:t>
          </a:r>
          <a:r>
            <a:rPr lang="en-US" sz="1200" b="0" baseline="0">
              <a:solidFill>
                <a:sysClr val="windowText" lastClr="000000"/>
              </a:solidFill>
            </a:rPr>
            <a:t>in DESE's Audit and Compliance Unit, 781-338-6511.</a:t>
          </a:r>
          <a:endParaRPr 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123824</xdr:colOff>
      <xdr:row>6</xdr:row>
      <xdr:rowOff>689429</xdr:rowOff>
    </xdr:from>
    <xdr:to>
      <xdr:col>16</xdr:col>
      <xdr:colOff>381000</xdr:colOff>
      <xdr:row>11</xdr:row>
      <xdr:rowOff>220980</xdr:rowOff>
    </xdr:to>
    <xdr:sp macro="" textlink="">
      <xdr:nvSpPr>
        <xdr:cNvPr id="2" name="Rectangular Callout 1">
          <a:extLst>
            <a:ext uri="{FF2B5EF4-FFF2-40B4-BE49-F238E27FC236}">
              <a16:creationId xmlns:a16="http://schemas.microsoft.com/office/drawing/2014/main" id="{00000000-0008-0000-0300-000002000000}"/>
            </a:ext>
            <a:ext uri="{C183D7F6-B498-43B3-948B-1728B52AA6E4}">
              <adec:decorative xmlns:adec="http://schemas.microsoft.com/office/drawing/2017/decorative" val="1"/>
            </a:ext>
          </a:extLst>
        </xdr:cNvPr>
        <xdr:cNvSpPr/>
      </xdr:nvSpPr>
      <xdr:spPr>
        <a:xfrm>
          <a:off x="10846253" y="3292929"/>
          <a:ext cx="2615747" cy="1345837"/>
        </a:xfrm>
        <a:prstGeom prst="wedgeRectCallout">
          <a:avLst>
            <a:gd name="adj1" fmla="val -61656"/>
            <a:gd name="adj2" fmla="val 71888"/>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Charter schools, virtual schools and career/technical vocational schools </a:t>
          </a:r>
          <a:r>
            <a:rPr lang="en-US" sz="1100" b="0" baseline="0">
              <a:ln>
                <a:noFill/>
              </a:ln>
              <a:solidFill>
                <a:sysClr val="windowText" lastClr="000000"/>
              </a:solidFill>
            </a:rPr>
            <a:t>are not required to complete the entire tab.  However, each of these schools/districts </a:t>
          </a:r>
          <a:r>
            <a:rPr lang="en-US" sz="1100" b="1" baseline="0">
              <a:ln>
                <a:noFill/>
              </a:ln>
              <a:solidFill>
                <a:sysClr val="windowText" lastClr="000000"/>
              </a:solidFill>
            </a:rPr>
            <a:t>must select their school type from the drop down in order to demonstrate this exemption.</a:t>
          </a:r>
        </a:p>
      </xdr:txBody>
    </xdr:sp>
    <xdr:clientData/>
  </xdr:twoCellAnchor>
  <xdr:twoCellAnchor>
    <xdr:from>
      <xdr:col>3</xdr:col>
      <xdr:colOff>180974</xdr:colOff>
      <xdr:row>5</xdr:row>
      <xdr:rowOff>238125</xdr:rowOff>
    </xdr:from>
    <xdr:to>
      <xdr:col>12</xdr:col>
      <xdr:colOff>504825</xdr:colOff>
      <xdr:row>6</xdr:row>
      <xdr:rowOff>85725</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00000000-0008-0000-0300-000003000000}"/>
            </a:ext>
            <a:ext uri="{C183D7F6-B498-43B3-948B-1728B52AA6E4}">
              <adec:decorative xmlns:adec="http://schemas.microsoft.com/office/drawing/2017/decorative" val="1"/>
            </a:ext>
          </a:extLst>
        </xdr:cNvPr>
        <xdr:cNvSpPr/>
      </xdr:nvSpPr>
      <xdr:spPr>
        <a:xfrm>
          <a:off x="2009774" y="1143000"/>
          <a:ext cx="5810251" cy="857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23</xdr:row>
      <xdr:rowOff>161924</xdr:rowOff>
    </xdr:from>
    <xdr:to>
      <xdr:col>4</xdr:col>
      <xdr:colOff>190500</xdr:colOff>
      <xdr:row>24</xdr:row>
      <xdr:rowOff>361950</xdr:rowOff>
    </xdr:to>
    <xdr:sp macro="" textlink="">
      <xdr:nvSpPr>
        <xdr:cNvPr id="4" name="Rectangular Callout 3">
          <a:extLst>
            <a:ext uri="{FF2B5EF4-FFF2-40B4-BE49-F238E27FC236}">
              <a16:creationId xmlns:a16="http://schemas.microsoft.com/office/drawing/2014/main" id="{00000000-0008-0000-0300-000004000000}"/>
            </a:ext>
            <a:ext uri="{C183D7F6-B498-43B3-948B-1728B52AA6E4}">
              <adec:decorative xmlns:adec="http://schemas.microsoft.com/office/drawing/2017/decorative" val="1"/>
            </a:ext>
          </a:extLst>
        </xdr:cNvPr>
        <xdr:cNvSpPr/>
      </xdr:nvSpPr>
      <xdr:spPr>
        <a:xfrm>
          <a:off x="609600" y="4543424"/>
          <a:ext cx="2019300" cy="219076"/>
        </a:xfrm>
        <a:prstGeom prst="wedgeRectCallout">
          <a:avLst>
            <a:gd name="adj1" fmla="val -11078"/>
            <a:gd name="adj2" fmla="val 103568"/>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All responses in Step 1B.2 should reflect the count conducted </a:t>
          </a:r>
          <a:r>
            <a:rPr lang="en-US" sz="1100" b="1" baseline="0">
              <a:solidFill>
                <a:sysClr val="windowText" lastClr="000000"/>
              </a:solidFill>
              <a:effectLst/>
              <a:latin typeface="+mn-lt"/>
              <a:ea typeface="+mn-ea"/>
              <a:cs typeface="+mn-cs"/>
            </a:rPr>
            <a:t>on </a:t>
          </a:r>
          <a:r>
            <a:rPr lang="en-US" sz="1100" b="1" baseline="0">
              <a:ln>
                <a:noFill/>
              </a:ln>
              <a:solidFill>
                <a:sysClr val="windowText" lastClr="000000"/>
              </a:solidFill>
            </a:rPr>
            <a:t>any date between October 1 and December 1 of 2018.</a:t>
          </a:r>
        </a:p>
      </xdr:txBody>
    </xdr:sp>
    <xdr:clientData/>
  </xdr:twoCellAnchor>
  <xdr:twoCellAnchor>
    <xdr:from>
      <xdr:col>4</xdr:col>
      <xdr:colOff>923925</xdr:colOff>
      <xdr:row>21</xdr:row>
      <xdr:rowOff>0</xdr:rowOff>
    </xdr:from>
    <xdr:to>
      <xdr:col>9</xdr:col>
      <xdr:colOff>876300</xdr:colOff>
      <xdr:row>24</xdr:row>
      <xdr:rowOff>161925</xdr:rowOff>
    </xdr:to>
    <xdr:sp macro="" textlink="">
      <xdr:nvSpPr>
        <xdr:cNvPr id="5" name="Rectangular Callout 4">
          <a:extLst>
            <a:ext uri="{FF2B5EF4-FFF2-40B4-BE49-F238E27FC236}">
              <a16:creationId xmlns:a16="http://schemas.microsoft.com/office/drawing/2014/main" id="{00000000-0008-0000-0300-000005000000}"/>
            </a:ext>
            <a:ext uri="{C183D7F6-B498-43B3-948B-1728B52AA6E4}">
              <adec:decorative xmlns:adec="http://schemas.microsoft.com/office/drawing/2017/decorative" val="1"/>
            </a:ext>
          </a:extLst>
        </xdr:cNvPr>
        <xdr:cNvSpPr/>
      </xdr:nvSpPr>
      <xdr:spPr>
        <a:xfrm>
          <a:off x="3048000" y="4000500"/>
          <a:ext cx="3048000" cy="733425"/>
        </a:xfrm>
        <a:prstGeom prst="wedgeRectCallout">
          <a:avLst>
            <a:gd name="adj1" fmla="val 54436"/>
            <a:gd name="adj2" fmla="val -15514"/>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sz="1100" b="1" baseline="0">
              <a:ln>
                <a:noFill/>
              </a:ln>
              <a:solidFill>
                <a:sysClr val="windowText" lastClr="000000"/>
              </a:solidFill>
            </a:rPr>
            <a:t>TIP:  </a:t>
          </a:r>
          <a:r>
            <a:rPr lang="en-US" sz="1100" b="0" baseline="0">
              <a:ln>
                <a:noFill/>
              </a:ln>
              <a:solidFill>
                <a:sysClr val="windowText" lastClr="000000"/>
              </a:solidFill>
            </a:rPr>
            <a:t>"Eligible" </a:t>
          </a:r>
          <a:r>
            <a:rPr lang="en-US" sz="1100" b="0" baseline="0">
              <a:ln>
                <a:noFill/>
              </a:ln>
              <a:solidFill>
                <a:sysClr val="windowText" lastClr="000000"/>
              </a:solidFill>
              <a:effectLst/>
              <a:latin typeface="+mn-lt"/>
              <a:ea typeface="+mn-ea"/>
              <a:cs typeface="+mn-cs"/>
            </a:rPr>
            <a:t>i</a:t>
          </a:r>
          <a:r>
            <a:rPr lang="en-US" sz="1100" b="0" baseline="0">
              <a:solidFill>
                <a:sysClr val="windowText" lastClr="000000"/>
              </a:solidFill>
              <a:effectLst/>
              <a:latin typeface="+mn-lt"/>
              <a:ea typeface="+mn-ea"/>
              <a:cs typeface="+mn-cs"/>
            </a:rPr>
            <a:t>ncludes all students who are determined to be eligible for special education services</a:t>
          </a:r>
          <a:r>
            <a:rPr lang="en-US" sz="1100" b="1" baseline="0">
              <a:solidFill>
                <a:sysClr val="windowText" lastClr="000000"/>
              </a:solidFill>
              <a:effectLst/>
              <a:latin typeface="+mn-lt"/>
              <a:ea typeface="+mn-ea"/>
              <a:cs typeface="+mn-cs"/>
            </a:rPr>
            <a:t>, regardless of  whether they actually receive(d) services</a:t>
          </a:r>
          <a:r>
            <a:rPr lang="en-US" sz="1100" b="0" baseline="0">
              <a:solidFill>
                <a:sysClr val="windowText" lastClr="000000"/>
              </a:solidFill>
              <a:effectLst/>
              <a:latin typeface="+mn-lt"/>
              <a:ea typeface="+mn-ea"/>
              <a:cs typeface="+mn-cs"/>
            </a:rPr>
            <a:t>. </a:t>
          </a:r>
          <a:r>
            <a:rPr lang="en-US" sz="1100" b="0" baseline="0">
              <a:ln>
                <a:noFill/>
              </a:ln>
              <a:solidFill>
                <a:sysClr val="windowText" lastClr="000000"/>
              </a:solidFill>
            </a:rPr>
            <a:t>Keep in mind a student remains eligible for 3 years following identification. </a:t>
          </a:r>
          <a:endParaRPr lang="en-US" sz="1100" baseline="0">
            <a:ln>
              <a:noFill/>
            </a:ln>
            <a:solidFill>
              <a:sysClr val="windowText" lastClr="000000"/>
            </a:solidFill>
          </a:endParaRPr>
        </a:p>
      </xdr:txBody>
    </xdr:sp>
    <xdr:clientData/>
  </xdr:twoCellAnchor>
  <xdr:twoCellAnchor>
    <xdr:from>
      <xdr:col>3</xdr:col>
      <xdr:colOff>190500</xdr:colOff>
      <xdr:row>6</xdr:row>
      <xdr:rowOff>295275</xdr:rowOff>
    </xdr:from>
    <xdr:to>
      <xdr:col>11</xdr:col>
      <xdr:colOff>600075</xdr:colOff>
      <xdr:row>6</xdr:row>
      <xdr:rowOff>542925</xdr:rowOff>
    </xdr:to>
    <xdr:sp macro="" textlink="">
      <xdr:nvSpPr>
        <xdr:cNvPr id="6" name="Rectangle 5">
          <a:hlinkClick xmlns:r="http://schemas.openxmlformats.org/officeDocument/2006/relationships" r:id="rId2"/>
          <a:extLst>
            <a:ext uri="{FF2B5EF4-FFF2-40B4-BE49-F238E27FC236}">
              <a16:creationId xmlns:a16="http://schemas.microsoft.com/office/drawing/2014/main" id="{00000000-0008-0000-0300-000006000000}"/>
            </a:ext>
            <a:ext uri="{C183D7F6-B498-43B3-948B-1728B52AA6E4}">
              <adec:decorative xmlns:adec="http://schemas.microsoft.com/office/drawing/2017/decorative" val="1"/>
            </a:ext>
          </a:extLst>
        </xdr:cNvPr>
        <xdr:cNvSpPr/>
      </xdr:nvSpPr>
      <xdr:spPr>
        <a:xfrm flipV="1">
          <a:off x="2019300" y="1333500"/>
          <a:ext cx="5286375"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247649</xdr:colOff>
      <xdr:row>21</xdr:row>
      <xdr:rowOff>76200</xdr:rowOff>
    </xdr:from>
    <xdr:to>
      <xdr:col>18</xdr:col>
      <xdr:colOff>228600</xdr:colOff>
      <xdr:row>25</xdr:row>
      <xdr:rowOff>628650</xdr:rowOff>
    </xdr:to>
    <xdr:sp macro="" textlink="">
      <xdr:nvSpPr>
        <xdr:cNvPr id="7" name="Rectangular Callout 6">
          <a:extLst>
            <a:ext uri="{FF2B5EF4-FFF2-40B4-BE49-F238E27FC236}">
              <a16:creationId xmlns:a16="http://schemas.microsoft.com/office/drawing/2014/main" id="{00000000-0008-0000-0300-000007000000}"/>
            </a:ext>
            <a:ext uri="{C183D7F6-B498-43B3-948B-1728B52AA6E4}">
              <adec:decorative xmlns:adec="http://schemas.microsoft.com/office/drawing/2017/decorative" val="1"/>
            </a:ext>
          </a:extLst>
        </xdr:cNvPr>
        <xdr:cNvSpPr/>
      </xdr:nvSpPr>
      <xdr:spPr>
        <a:xfrm>
          <a:off x="8782049" y="4076700"/>
          <a:ext cx="2419351" cy="876300"/>
        </a:xfrm>
        <a:prstGeom prst="wedgeRectCallout">
          <a:avLst>
            <a:gd name="adj1" fmla="val -57092"/>
            <a:gd name="adj2" fmla="val -37341"/>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Which students are counted?</a:t>
          </a:r>
        </a:p>
        <a:p>
          <a:pPr algn="l"/>
          <a:endParaRPr lang="en-US" sz="300" b="1" baseline="0">
            <a:ln>
              <a:noFill/>
            </a:ln>
            <a:solidFill>
              <a:sysClr val="windowText" lastClr="000000"/>
            </a:solidFill>
          </a:endParaRPr>
        </a:p>
        <a:p>
          <a:pPr algn="l"/>
          <a:r>
            <a:rPr lang="en-US" sz="1100" b="1" baseline="0">
              <a:ln>
                <a:noFill/>
              </a:ln>
              <a:solidFill>
                <a:sysClr val="windowText" lastClr="000000"/>
              </a:solidFill>
              <a:latin typeface="Calibri" panose="020F0502020204030204" pitchFamily="34" charset="0"/>
              <a:cs typeface="Calibri" panose="020F0502020204030204" pitchFamily="34" charset="0"/>
            </a:rPr>
            <a:t>•  </a:t>
          </a:r>
          <a:r>
            <a:rPr lang="en-US" sz="1100" b="0" baseline="0">
              <a:ln>
                <a:noFill/>
              </a:ln>
              <a:solidFill>
                <a:sysClr val="windowText" lastClr="000000"/>
              </a:solidFill>
            </a:rPr>
            <a:t>Your </a:t>
          </a:r>
          <a:r>
            <a:rPr lang="en-US" sz="1100" b="1" baseline="0">
              <a:ln>
                <a:noFill/>
              </a:ln>
              <a:solidFill>
                <a:sysClr val="windowText" lastClr="000000"/>
              </a:solidFill>
            </a:rPr>
            <a:t>child count includes only eligible students attending private school </a:t>
          </a:r>
          <a:r>
            <a:rPr lang="en-US" sz="1100" b="1" i="1" baseline="0">
              <a:ln>
                <a:noFill/>
              </a:ln>
              <a:solidFill>
                <a:sysClr val="windowText" lastClr="000000"/>
              </a:solidFill>
            </a:rPr>
            <a:t>in your district</a:t>
          </a:r>
          <a:r>
            <a:rPr lang="en-US" sz="1100" b="0" baseline="0">
              <a:ln>
                <a:noFill/>
              </a:ln>
              <a:solidFill>
                <a:sysClr val="windowText" lastClr="000000"/>
              </a:solidFill>
            </a:rPr>
            <a:t>.  Do not count students receiving services based on an IEP from your district </a:t>
          </a:r>
          <a:r>
            <a:rPr lang="en-US" sz="1100" b="0" i="1" baseline="0">
              <a:ln>
                <a:noFill/>
              </a:ln>
              <a:solidFill>
                <a:sysClr val="windowText" lastClr="000000"/>
              </a:solidFill>
            </a:rPr>
            <a:t>but attending private school in another district.</a:t>
          </a:r>
        </a:p>
        <a:p>
          <a:pPr algn="l"/>
          <a:endParaRPr lang="en-US" sz="800" b="0" i="1" baseline="0">
            <a:ln>
              <a:noFill/>
            </a:ln>
            <a:solidFill>
              <a:sysClr val="windowText" lastClr="000000"/>
            </a:solidFill>
          </a:endParaRPr>
        </a:p>
        <a:p>
          <a:pPr algn="l"/>
          <a:r>
            <a:rPr lang="en-US" sz="1100" b="1" baseline="0">
              <a:solidFill>
                <a:sysClr val="windowText" lastClr="000000"/>
              </a:solidFill>
              <a:effectLst/>
              <a:latin typeface="+mn-lt"/>
              <a:ea typeface="+mn-ea"/>
              <a:cs typeface="+mn-cs"/>
            </a:rPr>
            <a:t>•  All eligible private school and home-schooled students are counted, </a:t>
          </a:r>
          <a:r>
            <a:rPr lang="en-US" sz="1100" b="1" i="1" baseline="0">
              <a:solidFill>
                <a:sysClr val="windowText" lastClr="000000"/>
              </a:solidFill>
              <a:effectLst/>
              <a:latin typeface="+mn-lt"/>
              <a:ea typeface="+mn-ea"/>
              <a:cs typeface="+mn-cs"/>
            </a:rPr>
            <a:t>even if parents decline services</a:t>
          </a:r>
          <a:r>
            <a:rPr lang="en-US" sz="1100" b="1" baseline="0">
              <a:solidFill>
                <a:sysClr val="windowText" lastClr="000000"/>
              </a:solidFill>
              <a:effectLst/>
              <a:latin typeface="+mn-lt"/>
              <a:ea typeface="+mn-ea"/>
              <a:cs typeface="+mn-cs"/>
            </a:rPr>
            <a:t>.  </a:t>
          </a:r>
          <a:r>
            <a:rPr lang="en-US" sz="1100" b="0" baseline="0">
              <a:solidFill>
                <a:sysClr val="windowText" lastClr="000000"/>
              </a:solidFill>
              <a:effectLst/>
              <a:latin typeface="+mn-lt"/>
              <a:ea typeface="+mn-ea"/>
              <a:cs typeface="+mn-cs"/>
            </a:rPr>
            <a:t>Students whose parents do not consent to initial evaluation or reevaluation are not "eligible" and therefore are not counted. § 300.300(d)(4); USED guidance at Question H-12.</a:t>
          </a:r>
          <a:endParaRPr lang="en-US" sz="1100" b="0" i="1" baseline="0">
            <a:ln>
              <a:noFill/>
            </a:ln>
            <a:solidFill>
              <a:sysClr val="windowText" lastClr="000000"/>
            </a:solidFill>
          </a:endParaRPr>
        </a:p>
      </xdr:txBody>
    </xdr:sp>
    <xdr:clientData/>
  </xdr:twoCellAnchor>
  <xdr:twoCellAnchor>
    <xdr:from>
      <xdr:col>11</xdr:col>
      <xdr:colOff>1019175</xdr:colOff>
      <xdr:row>26</xdr:row>
      <xdr:rowOff>200024</xdr:rowOff>
    </xdr:from>
    <xdr:to>
      <xdr:col>16</xdr:col>
      <xdr:colOff>352425</xdr:colOff>
      <xdr:row>29</xdr:row>
      <xdr:rowOff>19050</xdr:rowOff>
    </xdr:to>
    <xdr:sp macro="" textlink="">
      <xdr:nvSpPr>
        <xdr:cNvPr id="8" name="Rectangular Callout 7">
          <a:extLst>
            <a:ext uri="{FF2B5EF4-FFF2-40B4-BE49-F238E27FC236}">
              <a16:creationId xmlns:a16="http://schemas.microsoft.com/office/drawing/2014/main" id="{00000000-0008-0000-0300-000008000000}"/>
            </a:ext>
            <a:ext uri="{C183D7F6-B498-43B3-948B-1728B52AA6E4}">
              <adec:decorative xmlns:adec="http://schemas.microsoft.com/office/drawing/2017/decorative" val="1"/>
            </a:ext>
          </a:extLst>
        </xdr:cNvPr>
        <xdr:cNvSpPr/>
      </xdr:nvSpPr>
      <xdr:spPr>
        <a:xfrm>
          <a:off x="7315200" y="5143499"/>
          <a:ext cx="2790825" cy="400051"/>
        </a:xfrm>
        <a:prstGeom prst="wedgeRectCallout">
          <a:avLst>
            <a:gd name="adj1" fmla="val -74552"/>
            <a:gd name="adj2" fmla="val -59737"/>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In order to be considered an </a:t>
          </a:r>
          <a:r>
            <a:rPr lang="en-US" sz="1100" b="1" baseline="0">
              <a:ln>
                <a:noFill/>
              </a:ln>
              <a:solidFill>
                <a:sysClr val="windowText" lastClr="000000"/>
              </a:solidFill>
            </a:rPr>
            <a:t>elementary school </a:t>
          </a:r>
          <a:r>
            <a:rPr lang="en-US" sz="1100" b="0" baseline="0">
              <a:ln>
                <a:noFill/>
              </a:ln>
              <a:solidFill>
                <a:sysClr val="windowText" lastClr="000000"/>
              </a:solidFill>
            </a:rPr>
            <a:t>for child count, a private school must provide instruction to grades one through five, six, seven or eight.  </a:t>
          </a:r>
          <a:r>
            <a:rPr lang="en-US" sz="1100" b="1" baseline="0">
              <a:ln>
                <a:noFill/>
              </a:ln>
              <a:solidFill>
                <a:sysClr val="windowText" lastClr="000000"/>
              </a:solidFill>
            </a:rPr>
            <a:t>S</a:t>
          </a:r>
          <a:r>
            <a:rPr lang="en-US" sz="1100" b="1" baseline="0">
              <a:solidFill>
                <a:sysClr val="windowText" lastClr="000000"/>
              </a:solidFill>
              <a:effectLst/>
              <a:latin typeface="+mn-lt"/>
              <a:ea typeface="+mn-ea"/>
              <a:cs typeface="+mn-cs"/>
            </a:rPr>
            <a:t>tand alone private preschools or childcare centers are not included</a:t>
          </a:r>
          <a:r>
            <a:rPr lang="en-US" sz="1100" b="0" baseline="0">
              <a:solidFill>
                <a:sysClr val="windowText" lastClr="000000"/>
              </a:solidFill>
              <a:effectLst/>
              <a:latin typeface="+mn-lt"/>
              <a:ea typeface="+mn-ea"/>
              <a:cs typeface="+mn-cs"/>
            </a:rPr>
            <a:t>. </a:t>
          </a:r>
          <a:r>
            <a:rPr lang="en-US" sz="1100" b="0" baseline="0">
              <a:ln>
                <a:noFill/>
              </a:ln>
              <a:solidFill>
                <a:sysClr val="windowText" lastClr="000000"/>
              </a:solidFill>
            </a:rPr>
            <a:t>If a school meets the definition of elementary school, it may also count eligible students in  prekindergarten or kindergarten grades in that school.  </a:t>
          </a:r>
          <a:endParaRPr lang="en-US" sz="1100" i="1" baseline="0">
            <a:ln>
              <a:noFill/>
            </a:ln>
            <a:solidFill>
              <a:sysClr val="windowText" lastClr="000000"/>
            </a:solidFill>
          </a:endParaRPr>
        </a:p>
      </xdr:txBody>
    </xdr:sp>
    <xdr:clientData/>
  </xdr:twoCellAnchor>
  <xdr:twoCellAnchor>
    <xdr:from>
      <xdr:col>14</xdr:col>
      <xdr:colOff>238125</xdr:colOff>
      <xdr:row>12</xdr:row>
      <xdr:rowOff>123824</xdr:rowOff>
    </xdr:from>
    <xdr:to>
      <xdr:col>16</xdr:col>
      <xdr:colOff>190500</xdr:colOff>
      <xdr:row>14</xdr:row>
      <xdr:rowOff>171450</xdr:rowOff>
    </xdr:to>
    <xdr:sp macro="" textlink="">
      <xdr:nvSpPr>
        <xdr:cNvPr id="9" name="Rectangular Callout 8">
          <a:extLst>
            <a:ext uri="{FF2B5EF4-FFF2-40B4-BE49-F238E27FC236}">
              <a16:creationId xmlns:a16="http://schemas.microsoft.com/office/drawing/2014/main" id="{00000000-0008-0000-0300-000009000000}"/>
            </a:ext>
            <a:ext uri="{C183D7F6-B498-43B3-948B-1728B52AA6E4}">
              <adec:decorative xmlns:adec="http://schemas.microsoft.com/office/drawing/2017/decorative" val="1"/>
            </a:ext>
          </a:extLst>
        </xdr:cNvPr>
        <xdr:cNvSpPr/>
      </xdr:nvSpPr>
      <xdr:spPr>
        <a:xfrm>
          <a:off x="8772525" y="2409824"/>
          <a:ext cx="1171575" cy="428626"/>
        </a:xfrm>
        <a:prstGeom prst="wedgeRectCallout">
          <a:avLst>
            <a:gd name="adj1" fmla="val -68583"/>
            <a:gd name="adj2" fmla="val 44194"/>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Home-schooled students </a:t>
          </a:r>
          <a:r>
            <a:rPr lang="en-US" sz="1100" b="0" baseline="0">
              <a:ln>
                <a:noFill/>
              </a:ln>
              <a:solidFill>
                <a:sysClr val="windowText" lastClr="000000"/>
              </a:solidFill>
            </a:rPr>
            <a:t>are those who are educated at home under a plan reviewed and approved by the district.  </a:t>
          </a:r>
        </a:p>
      </xdr:txBody>
    </xdr:sp>
    <xdr:clientData/>
  </xdr:twoCellAnchor>
  <xdr:twoCellAnchor>
    <xdr:from>
      <xdr:col>4</xdr:col>
      <xdr:colOff>876301</xdr:colOff>
      <xdr:row>36</xdr:row>
      <xdr:rowOff>47625</xdr:rowOff>
    </xdr:from>
    <xdr:to>
      <xdr:col>8</xdr:col>
      <xdr:colOff>104776</xdr:colOff>
      <xdr:row>36</xdr:row>
      <xdr:rowOff>552450</xdr:rowOff>
    </xdr:to>
    <xdr:sp macro="" textlink="">
      <xdr:nvSpPr>
        <xdr:cNvPr id="10" name="Rectangular Callout 9">
          <a:extLst>
            <a:ext uri="{FF2B5EF4-FFF2-40B4-BE49-F238E27FC236}">
              <a16:creationId xmlns:a16="http://schemas.microsoft.com/office/drawing/2014/main" id="{00000000-0008-0000-0300-00000A000000}"/>
            </a:ext>
            <a:ext uri="{C183D7F6-B498-43B3-948B-1728B52AA6E4}">
              <adec:decorative xmlns:adec="http://schemas.microsoft.com/office/drawing/2017/decorative" val="1"/>
            </a:ext>
          </a:extLst>
        </xdr:cNvPr>
        <xdr:cNvSpPr/>
      </xdr:nvSpPr>
      <xdr:spPr>
        <a:xfrm>
          <a:off x="3048001" y="6905625"/>
          <a:ext cx="1933575" cy="142875"/>
        </a:xfrm>
        <a:prstGeom prst="wedgeRectCallout">
          <a:avLst>
            <a:gd name="adj1" fmla="val 73785"/>
            <a:gd name="adj2" fmla="val 71417"/>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All yellow cells must contain a number.  If none, enter "0".</a:t>
          </a:r>
          <a:endParaRPr lang="en-US" sz="1100" i="1" baseline="0">
            <a:ln>
              <a:noFill/>
            </a:ln>
            <a:solidFill>
              <a:sysClr val="windowText" lastClr="000000"/>
            </a:solidFill>
          </a:endParaRPr>
        </a:p>
      </xdr:txBody>
    </xdr:sp>
    <xdr:clientData/>
  </xdr:twoCellAnchor>
  <xdr:twoCellAnchor>
    <xdr:from>
      <xdr:col>12</xdr:col>
      <xdr:colOff>66675</xdr:colOff>
      <xdr:row>46</xdr:row>
      <xdr:rowOff>409575</xdr:rowOff>
    </xdr:from>
    <xdr:to>
      <xdr:col>15</xdr:col>
      <xdr:colOff>447674</xdr:colOff>
      <xdr:row>48</xdr:row>
      <xdr:rowOff>285750</xdr:rowOff>
    </xdr:to>
    <xdr:sp macro="" textlink="">
      <xdr:nvSpPr>
        <xdr:cNvPr id="11" name="Rectangular Callout 10">
          <a:extLst>
            <a:ext uri="{FF2B5EF4-FFF2-40B4-BE49-F238E27FC236}">
              <a16:creationId xmlns:a16="http://schemas.microsoft.com/office/drawing/2014/main" id="{00000000-0008-0000-0300-00000B000000}"/>
            </a:ext>
            <a:ext uri="{C183D7F6-B498-43B3-948B-1728B52AA6E4}">
              <adec:decorative xmlns:adec="http://schemas.microsoft.com/office/drawing/2017/decorative" val="1"/>
            </a:ext>
          </a:extLst>
        </xdr:cNvPr>
        <xdr:cNvSpPr/>
      </xdr:nvSpPr>
      <xdr:spPr>
        <a:xfrm>
          <a:off x="7381875" y="8953500"/>
          <a:ext cx="2209799" cy="381000"/>
        </a:xfrm>
        <a:prstGeom prst="wedgeRectCallout">
          <a:avLst>
            <a:gd name="adj1" fmla="val -89379"/>
            <a:gd name="adj2" fmla="val 46391"/>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The district must reserve </a:t>
          </a:r>
          <a:r>
            <a:rPr lang="en-US" sz="1100" b="0" i="1" baseline="0">
              <a:ln>
                <a:noFill/>
              </a:ln>
              <a:solidFill>
                <a:sysClr val="windowText" lastClr="000000"/>
              </a:solidFill>
            </a:rPr>
            <a:t>at least </a:t>
          </a:r>
          <a:r>
            <a:rPr lang="en-US" sz="1100" b="0" baseline="0">
              <a:ln>
                <a:noFill/>
              </a:ln>
              <a:solidFill>
                <a:sysClr val="windowText" lastClr="000000"/>
              </a:solidFill>
            </a:rPr>
            <a:t>this amount of federal funding for equitable services for eligible private school  and home-schooled students.</a:t>
          </a:r>
          <a:endParaRPr lang="en-US" sz="1100" i="1" baseline="0">
            <a:ln>
              <a:noFill/>
            </a:ln>
            <a:solidFill>
              <a:sysClr val="windowText" lastClr="000000"/>
            </a:solidFill>
          </a:endParaRPr>
        </a:p>
      </xdr:txBody>
    </xdr:sp>
    <xdr:clientData/>
  </xdr:twoCellAnchor>
  <xdr:twoCellAnchor>
    <xdr:from>
      <xdr:col>14</xdr:col>
      <xdr:colOff>238125</xdr:colOff>
      <xdr:row>15</xdr:row>
      <xdr:rowOff>38101</xdr:rowOff>
    </xdr:from>
    <xdr:to>
      <xdr:col>16</xdr:col>
      <xdr:colOff>72571</xdr:colOff>
      <xdr:row>17</xdr:row>
      <xdr:rowOff>123826</xdr:rowOff>
    </xdr:to>
    <xdr:sp macro="" textlink="">
      <xdr:nvSpPr>
        <xdr:cNvPr id="12" name="Rectangular Callout 11">
          <a:extLst>
            <a:ext uri="{FF2B5EF4-FFF2-40B4-BE49-F238E27FC236}">
              <a16:creationId xmlns:a16="http://schemas.microsoft.com/office/drawing/2014/main" id="{00000000-0008-0000-0300-00000C000000}"/>
            </a:ext>
            <a:ext uri="{C183D7F6-B498-43B3-948B-1728B52AA6E4}">
              <adec:decorative xmlns:adec="http://schemas.microsoft.com/office/drawing/2017/decorative" val="1"/>
            </a:ext>
          </a:extLst>
        </xdr:cNvPr>
        <xdr:cNvSpPr/>
      </xdr:nvSpPr>
      <xdr:spPr>
        <a:xfrm>
          <a:off x="10960554" y="5988958"/>
          <a:ext cx="2193017" cy="838654"/>
        </a:xfrm>
        <a:prstGeom prst="wedgeRectCallout">
          <a:avLst>
            <a:gd name="adj1" fmla="val -70344"/>
            <a:gd name="adj2" fmla="val -47165"/>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a:t>
          </a:r>
          <a:r>
            <a:rPr lang="en-US" sz="1100" b="0" baseline="0">
              <a:ln>
                <a:noFill/>
              </a:ln>
              <a:solidFill>
                <a:sysClr val="windowText" lastClr="000000"/>
              </a:solidFill>
            </a:rPr>
            <a:t>:  Districts </a:t>
          </a:r>
          <a:r>
            <a:rPr lang="en-US" sz="1100" b="1" baseline="0">
              <a:ln>
                <a:noFill/>
              </a:ln>
              <a:solidFill>
                <a:sysClr val="windowText" lastClr="000000"/>
              </a:solidFill>
            </a:rPr>
            <a:t>without  </a:t>
          </a:r>
          <a:r>
            <a:rPr lang="en-US" sz="1100" b="0" baseline="0">
              <a:ln>
                <a:noFill/>
              </a:ln>
              <a:solidFill>
                <a:sysClr val="windowText" lastClr="000000"/>
              </a:solidFill>
            </a:rPr>
            <a:t>private </a:t>
          </a:r>
          <a:r>
            <a:rPr lang="en-US" sz="1100" b="1" i="0" baseline="0">
              <a:ln>
                <a:noFill/>
              </a:ln>
              <a:solidFill>
                <a:sysClr val="windowText" lastClr="000000"/>
              </a:solidFill>
            </a:rPr>
            <a:t>and</a:t>
          </a:r>
          <a:r>
            <a:rPr lang="en-US" sz="1100" b="0" i="0" baseline="0">
              <a:ln>
                <a:noFill/>
              </a:ln>
              <a:solidFill>
                <a:sysClr val="windowText" lastClr="000000"/>
              </a:solidFill>
            </a:rPr>
            <a:t> </a:t>
          </a:r>
          <a:r>
            <a:rPr lang="en-US" sz="1100" b="0" baseline="0">
              <a:ln>
                <a:noFill/>
              </a:ln>
              <a:solidFill>
                <a:sysClr val="windowText" lastClr="000000"/>
              </a:solidFill>
            </a:rPr>
            <a:t>home-schooled students (answering "no" to both questions) may skip to </a:t>
          </a:r>
          <a:r>
            <a:rPr lang="en-US" sz="1100" b="1" baseline="0">
              <a:ln>
                <a:noFill/>
              </a:ln>
              <a:solidFill>
                <a:sysClr val="windowText" lastClr="000000"/>
              </a:solidFill>
            </a:rPr>
            <a:t>Step 1B.3.</a:t>
          </a:r>
        </a:p>
      </xdr:txBody>
    </xdr:sp>
    <xdr:clientData/>
  </xdr:twoCellAnchor>
  <xdr:twoCellAnchor>
    <xdr:from>
      <xdr:col>12</xdr:col>
      <xdr:colOff>312561</xdr:colOff>
      <xdr:row>62</xdr:row>
      <xdr:rowOff>496005</xdr:rowOff>
    </xdr:from>
    <xdr:to>
      <xdr:col>18</xdr:col>
      <xdr:colOff>95250</xdr:colOff>
      <xdr:row>67</xdr:row>
      <xdr:rowOff>505530</xdr:rowOff>
    </xdr:to>
    <xdr:sp macro="" textlink="">
      <xdr:nvSpPr>
        <xdr:cNvPr id="13" name="Rectangular Callout 12">
          <a:extLst>
            <a:ext uri="{FF2B5EF4-FFF2-40B4-BE49-F238E27FC236}">
              <a16:creationId xmlns:a16="http://schemas.microsoft.com/office/drawing/2014/main" id="{00000000-0008-0000-0300-00000D000000}"/>
            </a:ext>
            <a:ext uri="{C183D7F6-B498-43B3-948B-1728B52AA6E4}">
              <adec:decorative xmlns:adec="http://schemas.microsoft.com/office/drawing/2017/decorative" val="1"/>
            </a:ext>
          </a:extLst>
        </xdr:cNvPr>
        <xdr:cNvSpPr/>
      </xdr:nvSpPr>
      <xdr:spPr>
        <a:xfrm>
          <a:off x="7627761" y="12192705"/>
          <a:ext cx="3440289" cy="952500"/>
        </a:xfrm>
        <a:prstGeom prst="wedgeRectCallout">
          <a:avLst>
            <a:gd name="adj1" fmla="val -55782"/>
            <a:gd name="adj2" fmla="val -19479"/>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sz="1100" b="1" baseline="0">
              <a:ln>
                <a:noFill/>
              </a:ln>
              <a:solidFill>
                <a:sysClr val="windowText" lastClr="000000"/>
              </a:solidFill>
            </a:rPr>
            <a:t>TIP:   </a:t>
          </a:r>
          <a:r>
            <a:rPr lang="en-US" sz="1100" b="1">
              <a:solidFill>
                <a:sysClr val="windowText" lastClr="000000"/>
              </a:solidFill>
              <a:effectLst/>
              <a:latin typeface="+mn-lt"/>
              <a:ea typeface="+mn-ea"/>
              <a:cs typeface="+mn-cs"/>
            </a:rPr>
            <a:t>Child find activities and evaluation activities </a:t>
          </a:r>
          <a:r>
            <a:rPr lang="en-US" sz="1100" b="0">
              <a:solidFill>
                <a:sysClr val="windowText" lastClr="000000"/>
              </a:solidFill>
              <a:effectLst/>
              <a:latin typeface="+mn-lt"/>
              <a:ea typeface="+mn-ea"/>
              <a:cs typeface="+mn-cs"/>
            </a:rPr>
            <a:t>for private</a:t>
          </a:r>
          <a:r>
            <a:rPr lang="en-US" sz="1100" b="0" baseline="0">
              <a:solidFill>
                <a:sysClr val="windowText" lastClr="000000"/>
              </a:solidFill>
              <a:effectLst/>
              <a:latin typeface="+mn-lt"/>
              <a:ea typeface="+mn-ea"/>
              <a:cs typeface="+mn-cs"/>
            </a:rPr>
            <a:t> school/home-schooled students </a:t>
          </a:r>
          <a:r>
            <a:rPr lang="en-US" sz="1100" b="1" baseline="0">
              <a:solidFill>
                <a:sysClr val="windowText" lastClr="000000"/>
              </a:solidFill>
              <a:effectLst/>
              <a:latin typeface="+mn-lt"/>
              <a:ea typeface="+mn-ea"/>
              <a:cs typeface="+mn-cs"/>
            </a:rPr>
            <a:t>may not be paid from proportionate share</a:t>
          </a:r>
          <a:r>
            <a:rPr lang="en-US" sz="1100" b="0">
              <a:solidFill>
                <a:sysClr val="windowText" lastClr="000000"/>
              </a:solidFill>
              <a:effectLst/>
              <a:latin typeface="+mn-lt"/>
              <a:ea typeface="+mn-ea"/>
              <a:cs typeface="+mn-cs"/>
            </a:rPr>
            <a:t>. </a:t>
          </a:r>
          <a:r>
            <a:rPr lang="en-US" sz="1100" b="0" baseline="0">
              <a:solidFill>
                <a:sysClr val="windowText" lastClr="000000"/>
              </a:solidFill>
              <a:effectLst/>
              <a:latin typeface="+mn-lt"/>
              <a:ea typeface="+mn-ea"/>
              <a:cs typeface="+mn-cs"/>
            </a:rPr>
            <a:t>34 CFR § </a:t>
          </a:r>
          <a:r>
            <a:rPr lang="en-US" sz="1100" b="0">
              <a:solidFill>
                <a:sysClr val="windowText" lastClr="000000"/>
              </a:solidFill>
              <a:effectLst/>
              <a:latin typeface="+mn-lt"/>
              <a:ea typeface="+mn-ea"/>
              <a:cs typeface="+mn-cs"/>
            </a:rPr>
            <a:t>300.131(d). </a:t>
          </a:r>
          <a:r>
            <a:rPr lang="en-US" sz="1100" b="0" baseline="0">
              <a:ln>
                <a:noFill/>
              </a:ln>
              <a:solidFill>
                <a:sysClr val="windowText" lastClr="000000"/>
              </a:solidFill>
            </a:rPr>
            <a:t>For more </a:t>
          </a:r>
          <a:r>
            <a:rPr lang="en-US" sz="1100" b="1" baseline="0">
              <a:ln>
                <a:noFill/>
              </a:ln>
              <a:solidFill>
                <a:sysClr val="windowText" lastClr="000000"/>
              </a:solidFill>
            </a:rPr>
            <a:t>information on allowable expenditures </a:t>
          </a:r>
          <a:r>
            <a:rPr lang="en-US" sz="1100" b="0" baseline="0">
              <a:ln>
                <a:noFill/>
              </a:ln>
              <a:solidFill>
                <a:sysClr val="windowText" lastClr="000000"/>
              </a:solidFill>
            </a:rPr>
            <a:t>refer to </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0" baseline="0">
              <a:ln>
                <a:noFill/>
              </a:ln>
              <a:solidFill>
                <a:srgbClr val="0066FF"/>
              </a:solidFill>
            </a:rPr>
            <a:t>IDEA Proportionate Share Quick Reference Guide </a:t>
          </a:r>
          <a:r>
            <a:rPr lang="en-US" sz="1100" b="0" baseline="0">
              <a:ln>
                <a:noFill/>
              </a:ln>
              <a:solidFill>
                <a:sysClr val="windowText" lastClr="000000"/>
              </a:solidFill>
            </a:rPr>
            <a:t>(and links), as well as IDEA regulations: Equitable services determined (</a:t>
          </a:r>
          <a:r>
            <a:rPr lang="en-US" sz="1100" b="0" baseline="0">
              <a:ln>
                <a:noFill/>
              </a:ln>
              <a:solidFill>
                <a:srgbClr val="0066FF"/>
              </a:solidFill>
            </a:rPr>
            <a:t>34 CFR § 300.137 </a:t>
          </a:r>
          <a:r>
            <a:rPr lang="en-US" sz="1100" b="0" baseline="0">
              <a:ln>
                <a:noFill/>
              </a:ln>
              <a:solidFill>
                <a:sysClr val="windowText" lastClr="000000"/>
              </a:solidFill>
            </a:rPr>
            <a:t>); Equitable services provided (</a:t>
          </a:r>
          <a:r>
            <a:rPr lang="en-US" sz="1100" b="0" baseline="0">
              <a:ln>
                <a:noFill/>
              </a:ln>
              <a:solidFill>
                <a:srgbClr val="0066FF"/>
              </a:solidFill>
            </a:rPr>
            <a:t>34 CFR § 300.138</a:t>
          </a:r>
          <a:r>
            <a:rPr lang="en-US" sz="1100" b="0" baseline="0">
              <a:ln>
                <a:noFill/>
              </a:ln>
              <a:solidFill>
                <a:sysClr val="windowText" lastClr="000000"/>
              </a:solidFill>
            </a:rPr>
            <a:t>); Location of services and transportation (</a:t>
          </a:r>
          <a:r>
            <a:rPr lang="en-US" sz="1100" b="0" baseline="0">
              <a:ln>
                <a:noFill/>
              </a:ln>
              <a:solidFill>
                <a:srgbClr val="0066FF"/>
              </a:solidFill>
            </a:rPr>
            <a:t>34 CFR § 300.139</a:t>
          </a:r>
          <a:r>
            <a:rPr lang="en-US" sz="1100" b="0" baseline="0">
              <a:ln>
                <a:noFill/>
              </a:ln>
              <a:solidFill>
                <a:sysClr val="windowText" lastClr="000000"/>
              </a:solidFill>
            </a:rPr>
            <a:t>); Use of personnel (</a:t>
          </a:r>
          <a:r>
            <a:rPr lang="en-US" sz="1100" b="0" baseline="0">
              <a:ln>
                <a:noFill/>
              </a:ln>
              <a:solidFill>
                <a:srgbClr val="0066FF"/>
              </a:solidFill>
            </a:rPr>
            <a:t>34 CFR § 300.142</a:t>
          </a:r>
          <a:r>
            <a:rPr lang="en-US" sz="1100" b="0" baseline="0">
              <a:ln>
                <a:noFill/>
              </a:ln>
              <a:solidFill>
                <a:sysClr val="windowText" lastClr="000000"/>
              </a:solidFill>
            </a:rPr>
            <a:t>); Separate classes prohibited (</a:t>
          </a:r>
          <a:r>
            <a:rPr lang="en-US" sz="1100" b="0" baseline="0">
              <a:ln>
                <a:noFill/>
              </a:ln>
              <a:solidFill>
                <a:srgbClr val="0066FF"/>
              </a:solidFill>
            </a:rPr>
            <a:t>34 CFR § 300.143</a:t>
          </a:r>
          <a:r>
            <a:rPr lang="en-US" sz="1100" b="0" baseline="0">
              <a:ln>
                <a:noFill/>
              </a:ln>
              <a:solidFill>
                <a:sysClr val="windowText" lastClr="000000"/>
              </a:solidFill>
            </a:rPr>
            <a:t>); and Property, equipment, and supplies (</a:t>
          </a:r>
          <a:r>
            <a:rPr lang="en-US" sz="1100" b="0" baseline="0">
              <a:ln>
                <a:noFill/>
              </a:ln>
              <a:solidFill>
                <a:srgbClr val="0066FF"/>
              </a:solidFill>
            </a:rPr>
            <a:t>34 CFR § 300.144</a:t>
          </a:r>
          <a:r>
            <a:rPr lang="en-US" sz="1100" b="0" baseline="0">
              <a:ln>
                <a:noFill/>
              </a:ln>
              <a:solidFill>
                <a:sysClr val="windowText" lastClr="000000"/>
              </a:solidFill>
            </a:rPr>
            <a:t>). </a:t>
          </a:r>
          <a:endParaRPr lang="en-US" sz="1100" b="0" i="1" baseline="0">
            <a:ln>
              <a:noFill/>
            </a:ln>
            <a:solidFill>
              <a:sysClr val="windowText" lastClr="000000"/>
            </a:solidFill>
          </a:endParaRPr>
        </a:p>
      </xdr:txBody>
    </xdr:sp>
    <xdr:clientData/>
  </xdr:twoCellAnchor>
  <xdr:twoCellAnchor>
    <xdr:from>
      <xdr:col>12</xdr:col>
      <xdr:colOff>423334</xdr:colOff>
      <xdr:row>71</xdr:row>
      <xdr:rowOff>358422</xdr:rowOff>
    </xdr:from>
    <xdr:to>
      <xdr:col>17</xdr:col>
      <xdr:colOff>95250</xdr:colOff>
      <xdr:row>75</xdr:row>
      <xdr:rowOff>6350</xdr:rowOff>
    </xdr:to>
    <xdr:sp macro="" textlink="">
      <xdr:nvSpPr>
        <xdr:cNvPr id="14" name="Rectangular Callout 13">
          <a:extLst>
            <a:ext uri="{FF2B5EF4-FFF2-40B4-BE49-F238E27FC236}">
              <a16:creationId xmlns:a16="http://schemas.microsoft.com/office/drawing/2014/main" id="{00000000-0008-0000-0300-00000E000000}"/>
            </a:ext>
            <a:ext uri="{C183D7F6-B498-43B3-948B-1728B52AA6E4}">
              <adec:decorative xmlns:adec="http://schemas.microsoft.com/office/drawing/2017/decorative" val="1"/>
            </a:ext>
          </a:extLst>
        </xdr:cNvPr>
        <xdr:cNvSpPr/>
      </xdr:nvSpPr>
      <xdr:spPr>
        <a:xfrm>
          <a:off x="7738534" y="13902972"/>
          <a:ext cx="2719916" cy="581378"/>
        </a:xfrm>
        <a:prstGeom prst="wedgeRectCallout">
          <a:avLst>
            <a:gd name="adj1" fmla="val -59828"/>
            <a:gd name="adj2" fmla="val -16963"/>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For more </a:t>
          </a:r>
          <a:r>
            <a:rPr lang="en-US" sz="1100" b="1" baseline="0">
              <a:ln>
                <a:noFill/>
              </a:ln>
              <a:solidFill>
                <a:sysClr val="windowText" lastClr="000000"/>
              </a:solidFill>
            </a:rPr>
            <a:t>information on allowable expenditures </a:t>
          </a:r>
          <a:r>
            <a:rPr lang="en-US" sz="1100" b="0" baseline="0">
              <a:ln>
                <a:noFill/>
              </a:ln>
              <a:solidFill>
                <a:sysClr val="windowText" lastClr="000000"/>
              </a:solidFill>
            </a:rPr>
            <a:t>refer to </a:t>
          </a:r>
          <a:r>
            <a:rPr lang="en-US" sz="1100" b="0" baseline="0">
              <a:ln>
                <a:noFill/>
              </a:ln>
              <a:solidFill>
                <a:srgbClr val="0066FF"/>
              </a:solidFill>
            </a:rPr>
            <a:t>IDEA Proportionate Share Quick Reference Guide </a:t>
          </a:r>
          <a:r>
            <a:rPr lang="en-US" sz="1100" b="0" baseline="0">
              <a:ln>
                <a:noFill/>
              </a:ln>
              <a:solidFill>
                <a:sysClr val="windowText" lastClr="000000"/>
              </a:solidFill>
            </a:rPr>
            <a:t>(and links), DESE's </a:t>
          </a:r>
          <a:r>
            <a:rPr lang="en-US" sz="1100" b="0" baseline="0">
              <a:ln>
                <a:noFill/>
              </a:ln>
              <a:solidFill>
                <a:srgbClr val="0066FF"/>
              </a:solidFill>
            </a:rPr>
            <a:t>Administrative Advisory SPED 2018-1 </a:t>
          </a:r>
          <a:r>
            <a:rPr lang="en-US" sz="1100" b="0" baseline="0">
              <a:ln>
                <a:noFill/>
              </a:ln>
              <a:solidFill>
                <a:sysClr val="windowText" lastClr="000000"/>
              </a:solidFill>
            </a:rPr>
            <a:t>(Expenditure of Proportionate Share section), as well as IDEA regulations: Equitable services determined (</a:t>
          </a:r>
          <a:r>
            <a:rPr lang="en-US" sz="1100" b="0" baseline="0">
              <a:ln>
                <a:noFill/>
              </a:ln>
              <a:solidFill>
                <a:srgbClr val="0066FF"/>
              </a:solidFill>
            </a:rPr>
            <a:t>34 CFR § 300.137 </a:t>
          </a:r>
          <a:r>
            <a:rPr lang="en-US" sz="1100" b="0" baseline="0">
              <a:ln>
                <a:noFill/>
              </a:ln>
              <a:solidFill>
                <a:sysClr val="windowText" lastClr="000000"/>
              </a:solidFill>
            </a:rPr>
            <a:t>); Equitable services provided (</a:t>
          </a:r>
          <a:r>
            <a:rPr lang="en-US" sz="1100" b="0" baseline="0">
              <a:ln>
                <a:noFill/>
              </a:ln>
              <a:solidFill>
                <a:srgbClr val="0066FF"/>
              </a:solidFill>
            </a:rPr>
            <a:t>34 CFR § 300.138</a:t>
          </a:r>
          <a:r>
            <a:rPr lang="en-US" sz="1100" b="0" baseline="0">
              <a:ln>
                <a:noFill/>
              </a:ln>
              <a:solidFill>
                <a:sysClr val="windowText" lastClr="000000"/>
              </a:solidFill>
            </a:rPr>
            <a:t>); Location of services and transportation (</a:t>
          </a:r>
          <a:r>
            <a:rPr lang="en-US" sz="1100" b="0" baseline="0">
              <a:ln>
                <a:noFill/>
              </a:ln>
              <a:solidFill>
                <a:srgbClr val="0066FF"/>
              </a:solidFill>
            </a:rPr>
            <a:t>34 CFR § 300.139</a:t>
          </a:r>
          <a:r>
            <a:rPr lang="en-US" sz="1100" b="0" baseline="0">
              <a:ln>
                <a:noFill/>
              </a:ln>
              <a:solidFill>
                <a:sysClr val="windowText" lastClr="000000"/>
              </a:solidFill>
            </a:rPr>
            <a:t>); Use of personnel (</a:t>
          </a:r>
          <a:r>
            <a:rPr lang="en-US" sz="1100" b="0" baseline="0">
              <a:ln>
                <a:noFill/>
              </a:ln>
              <a:solidFill>
                <a:srgbClr val="0066FF"/>
              </a:solidFill>
            </a:rPr>
            <a:t>34 CFR § 300.142</a:t>
          </a:r>
          <a:r>
            <a:rPr lang="en-US" sz="1100" b="0" baseline="0">
              <a:ln>
                <a:noFill/>
              </a:ln>
              <a:solidFill>
                <a:sysClr val="windowText" lastClr="000000"/>
              </a:solidFill>
            </a:rPr>
            <a:t>); Separate classes prohibited (</a:t>
          </a:r>
          <a:r>
            <a:rPr lang="en-US" sz="1100" b="0" baseline="0">
              <a:ln>
                <a:noFill/>
              </a:ln>
              <a:solidFill>
                <a:srgbClr val="0066FF"/>
              </a:solidFill>
            </a:rPr>
            <a:t>34 CFR § 300.143</a:t>
          </a:r>
          <a:r>
            <a:rPr lang="en-US" sz="1100" b="0" baseline="0">
              <a:ln>
                <a:noFill/>
              </a:ln>
              <a:solidFill>
                <a:sysClr val="windowText" lastClr="000000"/>
              </a:solidFill>
            </a:rPr>
            <a:t>); and Property, equipment, and supplies (</a:t>
          </a:r>
          <a:r>
            <a:rPr lang="en-US" sz="1100" b="0" baseline="0">
              <a:ln>
                <a:noFill/>
              </a:ln>
              <a:solidFill>
                <a:srgbClr val="0066FF"/>
              </a:solidFill>
            </a:rPr>
            <a:t>34 CFR § 300.144</a:t>
          </a:r>
          <a:r>
            <a:rPr lang="en-US" sz="1100" b="0" baseline="0">
              <a:ln>
                <a:noFill/>
              </a:ln>
              <a:solidFill>
                <a:sysClr val="windowText" lastClr="000000"/>
              </a:solidFill>
            </a:rPr>
            <a:t>). </a:t>
          </a:r>
          <a:endParaRPr lang="en-US" sz="1100" b="0" i="1" baseline="0">
            <a:ln>
              <a:noFill/>
            </a:ln>
            <a:solidFill>
              <a:sysClr val="windowText" lastClr="000000"/>
            </a:solidFill>
          </a:endParaRPr>
        </a:p>
      </xdr:txBody>
    </xdr:sp>
    <xdr:clientData/>
  </xdr:twoCellAnchor>
  <xdr:twoCellAnchor>
    <xdr:from>
      <xdr:col>14</xdr:col>
      <xdr:colOff>419099</xdr:colOff>
      <xdr:row>33</xdr:row>
      <xdr:rowOff>266701</xdr:rowOff>
    </xdr:from>
    <xdr:to>
      <xdr:col>17</xdr:col>
      <xdr:colOff>371474</xdr:colOff>
      <xdr:row>37</xdr:row>
      <xdr:rowOff>571500</xdr:rowOff>
    </xdr:to>
    <xdr:sp macro="" textlink="">
      <xdr:nvSpPr>
        <xdr:cNvPr id="15" name="Rectangular Callout 14">
          <a:extLst>
            <a:ext uri="{FF2B5EF4-FFF2-40B4-BE49-F238E27FC236}">
              <a16:creationId xmlns:a16="http://schemas.microsoft.com/office/drawing/2014/main" id="{00000000-0008-0000-0300-00000F000000}"/>
            </a:ext>
            <a:ext uri="{C183D7F6-B498-43B3-948B-1728B52AA6E4}">
              <adec:decorative xmlns:adec="http://schemas.microsoft.com/office/drawing/2017/decorative" val="1"/>
            </a:ext>
          </a:extLst>
        </xdr:cNvPr>
        <xdr:cNvSpPr/>
      </xdr:nvSpPr>
      <xdr:spPr>
        <a:xfrm>
          <a:off x="8953499" y="6477001"/>
          <a:ext cx="1781175" cy="761999"/>
        </a:xfrm>
        <a:prstGeom prst="wedgeRectCallout">
          <a:avLst>
            <a:gd name="adj1" fmla="val -59387"/>
            <a:gd name="adj2" fmla="val -8712"/>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Unlike for child count in Step 1B.2 which counts children at one point in time, the number of students for recordkeeping in Step 1B.3 is aggregated at the end of the year and includes the entire school year.   For example, column A would be all private school students living in your district and attending a private school in your district who were evaluated, found eligible and/or served for the entire 2018-2019 school year.</a:t>
          </a:r>
          <a:endParaRPr lang="en-US" sz="1100" b="0" i="1" baseline="0">
            <a:ln>
              <a:noFill/>
            </a:ln>
            <a:solidFill>
              <a:sysClr val="windowText" lastClr="000000"/>
            </a:solidFill>
          </a:endParaRPr>
        </a:p>
      </xdr:txBody>
    </xdr:sp>
    <xdr:clientData/>
  </xdr:twoCellAnchor>
  <xdr:twoCellAnchor>
    <xdr:from>
      <xdr:col>12</xdr:col>
      <xdr:colOff>400050</xdr:colOff>
      <xdr:row>63</xdr:row>
      <xdr:rowOff>552450</xdr:rowOff>
    </xdr:from>
    <xdr:to>
      <xdr:col>15</xdr:col>
      <xdr:colOff>1000125</xdr:colOff>
      <xdr:row>64</xdr:row>
      <xdr:rowOff>85725</xdr:rowOff>
    </xdr:to>
    <xdr:sp macro="" textlink="">
      <xdr:nvSpPr>
        <xdr:cNvPr id="16" name="Rectangle 15">
          <a:hlinkClick xmlns:r="http://schemas.openxmlformats.org/officeDocument/2006/relationships" r:id="rId3"/>
          <a:extLst>
            <a:ext uri="{FF2B5EF4-FFF2-40B4-BE49-F238E27FC236}">
              <a16:creationId xmlns:a16="http://schemas.microsoft.com/office/drawing/2014/main" id="{00000000-0008-0000-0300-000010000000}"/>
            </a:ext>
            <a:ext uri="{C183D7F6-B498-43B3-948B-1728B52AA6E4}">
              <adec:decorative xmlns:adec="http://schemas.microsoft.com/office/drawing/2017/decorative" val="1"/>
            </a:ext>
          </a:extLst>
        </xdr:cNvPr>
        <xdr:cNvSpPr/>
      </xdr:nvSpPr>
      <xdr:spPr>
        <a:xfrm>
          <a:off x="7715250" y="12382500"/>
          <a:ext cx="2038350" cy="857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542925</xdr:colOff>
      <xdr:row>72</xdr:row>
      <xdr:rowOff>333375</xdr:rowOff>
    </xdr:from>
    <xdr:to>
      <xdr:col>16</xdr:col>
      <xdr:colOff>381000</xdr:colOff>
      <xdr:row>73</xdr:row>
      <xdr:rowOff>85725</xdr:rowOff>
    </xdr:to>
    <xdr:sp macro="" textlink="">
      <xdr:nvSpPr>
        <xdr:cNvPr id="17" name="Rectangle 16">
          <a:hlinkClick xmlns:r="http://schemas.openxmlformats.org/officeDocument/2006/relationships" r:id="rId1"/>
          <a:extLst>
            <a:ext uri="{FF2B5EF4-FFF2-40B4-BE49-F238E27FC236}">
              <a16:creationId xmlns:a16="http://schemas.microsoft.com/office/drawing/2014/main" id="{00000000-0008-0000-0300-000011000000}"/>
            </a:ext>
            <a:ext uri="{C183D7F6-B498-43B3-948B-1728B52AA6E4}">
              <adec:decorative xmlns:adec="http://schemas.microsoft.com/office/drawing/2017/decorative" val="1"/>
            </a:ext>
          </a:extLst>
        </xdr:cNvPr>
        <xdr:cNvSpPr/>
      </xdr:nvSpPr>
      <xdr:spPr>
        <a:xfrm>
          <a:off x="9077325" y="14097000"/>
          <a:ext cx="1057275" cy="857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190500</xdr:colOff>
      <xdr:row>72</xdr:row>
      <xdr:rowOff>142875</xdr:rowOff>
    </xdr:from>
    <xdr:to>
      <xdr:col>16</xdr:col>
      <xdr:colOff>390525</xdr:colOff>
      <xdr:row>72</xdr:row>
      <xdr:rowOff>342900</xdr:rowOff>
    </xdr:to>
    <xdr:sp macro="" textlink="">
      <xdr:nvSpPr>
        <xdr:cNvPr id="18" name="Rectangle 17">
          <a:hlinkClick xmlns:r="http://schemas.openxmlformats.org/officeDocument/2006/relationships" r:id="rId3"/>
          <a:extLst>
            <a:ext uri="{FF2B5EF4-FFF2-40B4-BE49-F238E27FC236}">
              <a16:creationId xmlns:a16="http://schemas.microsoft.com/office/drawing/2014/main" id="{00000000-0008-0000-0300-000012000000}"/>
            </a:ext>
            <a:ext uri="{C183D7F6-B498-43B3-948B-1728B52AA6E4}">
              <adec:decorative xmlns:adec="http://schemas.microsoft.com/office/drawing/2017/decorative" val="1"/>
            </a:ext>
          </a:extLst>
        </xdr:cNvPr>
        <xdr:cNvSpPr/>
      </xdr:nvSpPr>
      <xdr:spPr>
        <a:xfrm>
          <a:off x="8115300" y="14049375"/>
          <a:ext cx="2028825" cy="476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485775</xdr:colOff>
      <xdr:row>73</xdr:row>
      <xdr:rowOff>476250</xdr:rowOff>
    </xdr:from>
    <xdr:to>
      <xdr:col>13</xdr:col>
      <xdr:colOff>219075</xdr:colOff>
      <xdr:row>73</xdr:row>
      <xdr:rowOff>590550</xdr:rowOff>
    </xdr:to>
    <xdr:sp macro="" textlink="">
      <xdr:nvSpPr>
        <xdr:cNvPr id="19" name="Rectangle 18">
          <a:hlinkClick xmlns:r="http://schemas.openxmlformats.org/officeDocument/2006/relationships" r:id="rId4"/>
          <a:extLst>
            <a:ext uri="{FF2B5EF4-FFF2-40B4-BE49-F238E27FC236}">
              <a16:creationId xmlns:a16="http://schemas.microsoft.com/office/drawing/2014/main" id="{00000000-0008-0000-0300-000013000000}"/>
            </a:ext>
            <a:ext uri="{C183D7F6-B498-43B3-948B-1728B52AA6E4}">
              <adec:decorative xmlns:adec="http://schemas.microsoft.com/office/drawing/2017/decorative" val="1"/>
            </a:ext>
          </a:extLst>
        </xdr:cNvPr>
        <xdr:cNvSpPr/>
      </xdr:nvSpPr>
      <xdr:spPr>
        <a:xfrm>
          <a:off x="7800975" y="14287500"/>
          <a:ext cx="34290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1076325</xdr:colOff>
      <xdr:row>73</xdr:row>
      <xdr:rowOff>304800</xdr:rowOff>
    </xdr:from>
    <xdr:to>
      <xdr:col>16</xdr:col>
      <xdr:colOff>409575</xdr:colOff>
      <xdr:row>73</xdr:row>
      <xdr:rowOff>419100</xdr:rowOff>
    </xdr:to>
    <xdr:sp macro="" textlink="">
      <xdr:nvSpPr>
        <xdr:cNvPr id="20" name="Rectangle 19">
          <a:hlinkClick xmlns:r="http://schemas.openxmlformats.org/officeDocument/2006/relationships" r:id="rId4"/>
          <a:extLst>
            <a:ext uri="{FF2B5EF4-FFF2-40B4-BE49-F238E27FC236}">
              <a16:creationId xmlns:a16="http://schemas.microsoft.com/office/drawing/2014/main" id="{00000000-0008-0000-0300-000014000000}"/>
            </a:ext>
            <a:ext uri="{C183D7F6-B498-43B3-948B-1728B52AA6E4}">
              <adec:decorative xmlns:adec="http://schemas.microsoft.com/office/drawing/2017/decorative" val="1"/>
            </a:ext>
          </a:extLst>
        </xdr:cNvPr>
        <xdr:cNvSpPr/>
      </xdr:nvSpPr>
      <xdr:spPr>
        <a:xfrm>
          <a:off x="9753600" y="14287500"/>
          <a:ext cx="409575"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523875</xdr:colOff>
      <xdr:row>73</xdr:row>
      <xdr:rowOff>438150</xdr:rowOff>
    </xdr:from>
    <xdr:to>
      <xdr:col>16</xdr:col>
      <xdr:colOff>342900</xdr:colOff>
      <xdr:row>73</xdr:row>
      <xdr:rowOff>571500</xdr:rowOff>
    </xdr:to>
    <xdr:sp macro="" textlink="">
      <xdr:nvSpPr>
        <xdr:cNvPr id="21" name="Rectangle 20">
          <a:hlinkClick xmlns:r="http://schemas.openxmlformats.org/officeDocument/2006/relationships" r:id="rId4"/>
          <a:extLst>
            <a:ext uri="{FF2B5EF4-FFF2-40B4-BE49-F238E27FC236}">
              <a16:creationId xmlns:a16="http://schemas.microsoft.com/office/drawing/2014/main" id="{00000000-0008-0000-0300-000015000000}"/>
            </a:ext>
            <a:ext uri="{C183D7F6-B498-43B3-948B-1728B52AA6E4}">
              <adec:decorative xmlns:adec="http://schemas.microsoft.com/office/drawing/2017/decorative" val="1"/>
            </a:ext>
          </a:extLst>
        </xdr:cNvPr>
        <xdr:cNvSpPr/>
      </xdr:nvSpPr>
      <xdr:spPr>
        <a:xfrm>
          <a:off x="9667875" y="14287500"/>
          <a:ext cx="428625"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1047750</xdr:colOff>
      <xdr:row>74</xdr:row>
      <xdr:rowOff>209550</xdr:rowOff>
    </xdr:from>
    <xdr:to>
      <xdr:col>15</xdr:col>
      <xdr:colOff>876300</xdr:colOff>
      <xdr:row>74</xdr:row>
      <xdr:rowOff>314325</xdr:rowOff>
    </xdr:to>
    <xdr:sp macro="" textlink="">
      <xdr:nvSpPr>
        <xdr:cNvPr id="22" name="Rectangle 21">
          <a:hlinkClick xmlns:r="http://schemas.openxmlformats.org/officeDocument/2006/relationships" r:id="rId5"/>
          <a:extLst>
            <a:ext uri="{FF2B5EF4-FFF2-40B4-BE49-F238E27FC236}">
              <a16:creationId xmlns:a16="http://schemas.microsoft.com/office/drawing/2014/main" id="{00000000-0008-0000-0300-000016000000}"/>
            </a:ext>
            <a:ext uri="{C183D7F6-B498-43B3-948B-1728B52AA6E4}">
              <adec:decorative xmlns:adec="http://schemas.microsoft.com/office/drawing/2017/decorative" val="1"/>
            </a:ext>
          </a:extLst>
        </xdr:cNvPr>
        <xdr:cNvSpPr/>
      </xdr:nvSpPr>
      <xdr:spPr>
        <a:xfrm>
          <a:off x="9144000" y="14478000"/>
          <a:ext cx="60960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590550</xdr:colOff>
      <xdr:row>74</xdr:row>
      <xdr:rowOff>361950</xdr:rowOff>
    </xdr:from>
    <xdr:to>
      <xdr:col>15</xdr:col>
      <xdr:colOff>419100</xdr:colOff>
      <xdr:row>74</xdr:row>
      <xdr:rowOff>504825</xdr:rowOff>
    </xdr:to>
    <xdr:sp macro="" textlink="">
      <xdr:nvSpPr>
        <xdr:cNvPr id="23" name="Rectangle 22">
          <a:hlinkClick xmlns:r="http://schemas.openxmlformats.org/officeDocument/2006/relationships" r:id="rId5"/>
          <a:extLst>
            <a:ext uri="{FF2B5EF4-FFF2-40B4-BE49-F238E27FC236}">
              <a16:creationId xmlns:a16="http://schemas.microsoft.com/office/drawing/2014/main" id="{00000000-0008-0000-0300-000017000000}"/>
            </a:ext>
            <a:ext uri="{C183D7F6-B498-43B3-948B-1728B52AA6E4}">
              <adec:decorative xmlns:adec="http://schemas.microsoft.com/office/drawing/2017/decorative" val="1"/>
            </a:ext>
          </a:extLst>
        </xdr:cNvPr>
        <xdr:cNvSpPr/>
      </xdr:nvSpPr>
      <xdr:spPr>
        <a:xfrm>
          <a:off x="9124950" y="14478000"/>
          <a:ext cx="43815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419100</xdr:colOff>
      <xdr:row>74</xdr:row>
      <xdr:rowOff>171450</xdr:rowOff>
    </xdr:from>
    <xdr:to>
      <xdr:col>14</xdr:col>
      <xdr:colOff>161925</xdr:colOff>
      <xdr:row>74</xdr:row>
      <xdr:rowOff>295275</xdr:rowOff>
    </xdr:to>
    <xdr:sp macro="" textlink="">
      <xdr:nvSpPr>
        <xdr:cNvPr id="24" name="Rectangle 23">
          <a:hlinkClick xmlns:r="http://schemas.openxmlformats.org/officeDocument/2006/relationships" r:id="rId6"/>
          <a:extLst>
            <a:ext uri="{FF2B5EF4-FFF2-40B4-BE49-F238E27FC236}">
              <a16:creationId xmlns:a16="http://schemas.microsoft.com/office/drawing/2014/main" id="{00000000-0008-0000-0300-000018000000}"/>
            </a:ext>
            <a:ext uri="{C183D7F6-B498-43B3-948B-1728B52AA6E4}">
              <adec:decorative xmlns:adec="http://schemas.microsoft.com/office/drawing/2017/decorative" val="1"/>
            </a:ext>
          </a:extLst>
        </xdr:cNvPr>
        <xdr:cNvSpPr/>
      </xdr:nvSpPr>
      <xdr:spPr>
        <a:xfrm>
          <a:off x="7734300" y="14458950"/>
          <a:ext cx="962025" cy="190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1000123</xdr:colOff>
      <xdr:row>64</xdr:row>
      <xdr:rowOff>114300</xdr:rowOff>
    </xdr:from>
    <xdr:to>
      <xdr:col>17</xdr:col>
      <xdr:colOff>447674</xdr:colOff>
      <xdr:row>65</xdr:row>
      <xdr:rowOff>57150</xdr:rowOff>
    </xdr:to>
    <xdr:sp macro="" textlink="">
      <xdr:nvSpPr>
        <xdr:cNvPr id="25" name="Rectangle 24">
          <a:hlinkClick xmlns:r="http://schemas.openxmlformats.org/officeDocument/2006/relationships" r:id="rId4"/>
          <a:extLst>
            <a:ext uri="{FF2B5EF4-FFF2-40B4-BE49-F238E27FC236}">
              <a16:creationId xmlns:a16="http://schemas.microsoft.com/office/drawing/2014/main" id="{00000000-0008-0000-0300-000019000000}"/>
            </a:ext>
            <a:ext uri="{C183D7F6-B498-43B3-948B-1728B52AA6E4}">
              <adec:decorative xmlns:adec="http://schemas.microsoft.com/office/drawing/2017/decorative" val="1"/>
            </a:ext>
          </a:extLst>
        </xdr:cNvPr>
        <xdr:cNvSpPr/>
      </xdr:nvSpPr>
      <xdr:spPr>
        <a:xfrm>
          <a:off x="9753598" y="12496800"/>
          <a:ext cx="1057276"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190499</xdr:colOff>
      <xdr:row>66</xdr:row>
      <xdr:rowOff>57149</xdr:rowOff>
    </xdr:from>
    <xdr:to>
      <xdr:col>17</xdr:col>
      <xdr:colOff>533400</xdr:colOff>
      <xdr:row>66</xdr:row>
      <xdr:rowOff>200024</xdr:rowOff>
    </xdr:to>
    <xdr:sp macro="" textlink="">
      <xdr:nvSpPr>
        <xdr:cNvPr id="26" name="Rectangle 25">
          <a:hlinkClick xmlns:r="http://schemas.openxmlformats.org/officeDocument/2006/relationships" r:id="rId5"/>
          <a:extLst>
            <a:ext uri="{FF2B5EF4-FFF2-40B4-BE49-F238E27FC236}">
              <a16:creationId xmlns:a16="http://schemas.microsoft.com/office/drawing/2014/main" id="{00000000-0008-0000-0300-00001A000000}"/>
            </a:ext>
            <a:ext uri="{C183D7F6-B498-43B3-948B-1728B52AA6E4}">
              <adec:decorative xmlns:adec="http://schemas.microsoft.com/office/drawing/2017/decorative" val="1"/>
            </a:ext>
          </a:extLst>
        </xdr:cNvPr>
        <xdr:cNvSpPr/>
      </xdr:nvSpPr>
      <xdr:spPr>
        <a:xfrm>
          <a:off x="9944099" y="12820649"/>
          <a:ext cx="952501"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380999</xdr:colOff>
      <xdr:row>66</xdr:row>
      <xdr:rowOff>200026</xdr:rowOff>
    </xdr:from>
    <xdr:to>
      <xdr:col>13</xdr:col>
      <xdr:colOff>219075</xdr:colOff>
      <xdr:row>67</xdr:row>
      <xdr:rowOff>142876</xdr:rowOff>
    </xdr:to>
    <xdr:sp macro="" textlink="">
      <xdr:nvSpPr>
        <xdr:cNvPr id="27" name="Rectangle 26">
          <a:hlinkClick xmlns:r="http://schemas.openxmlformats.org/officeDocument/2006/relationships" r:id="rId5"/>
          <a:extLst>
            <a:ext uri="{FF2B5EF4-FFF2-40B4-BE49-F238E27FC236}">
              <a16:creationId xmlns:a16="http://schemas.microsoft.com/office/drawing/2014/main" id="{00000000-0008-0000-0300-00001B000000}"/>
            </a:ext>
            <a:ext uri="{C183D7F6-B498-43B3-948B-1728B52AA6E4}">
              <adec:decorative xmlns:adec="http://schemas.microsoft.com/office/drawing/2017/decorative" val="1"/>
            </a:ext>
          </a:extLst>
        </xdr:cNvPr>
        <xdr:cNvSpPr/>
      </xdr:nvSpPr>
      <xdr:spPr>
        <a:xfrm>
          <a:off x="7696199" y="12954001"/>
          <a:ext cx="447676"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990600</xdr:colOff>
      <xdr:row>74</xdr:row>
      <xdr:rowOff>533400</xdr:rowOff>
    </xdr:from>
    <xdr:to>
      <xdr:col>15</xdr:col>
      <xdr:colOff>819149</xdr:colOff>
      <xdr:row>74</xdr:row>
      <xdr:rowOff>723900</xdr:rowOff>
    </xdr:to>
    <xdr:sp macro="" textlink="">
      <xdr:nvSpPr>
        <xdr:cNvPr id="28" name="Rectangle 27">
          <a:hlinkClick xmlns:r="http://schemas.openxmlformats.org/officeDocument/2006/relationships" r:id="rId5"/>
          <a:extLst>
            <a:ext uri="{FF2B5EF4-FFF2-40B4-BE49-F238E27FC236}">
              <a16:creationId xmlns:a16="http://schemas.microsoft.com/office/drawing/2014/main" id="{00000000-0008-0000-0300-00001C000000}"/>
            </a:ext>
            <a:ext uri="{C183D7F6-B498-43B3-948B-1728B52AA6E4}">
              <adec:decorative xmlns:adec="http://schemas.microsoft.com/office/drawing/2017/decorative" val="1"/>
            </a:ext>
          </a:extLst>
        </xdr:cNvPr>
        <xdr:cNvSpPr/>
      </xdr:nvSpPr>
      <xdr:spPr>
        <a:xfrm>
          <a:off x="9144000" y="14478000"/>
          <a:ext cx="609599"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533401</xdr:colOff>
      <xdr:row>66</xdr:row>
      <xdr:rowOff>47627</xdr:rowOff>
    </xdr:from>
    <xdr:to>
      <xdr:col>15</xdr:col>
      <xdr:colOff>304801</xdr:colOff>
      <xdr:row>67</xdr:row>
      <xdr:rowOff>1</xdr:rowOff>
    </xdr:to>
    <xdr:sp macro="" textlink="">
      <xdr:nvSpPr>
        <xdr:cNvPr id="29" name="Rectangle 28">
          <a:hlinkClick xmlns:r="http://schemas.openxmlformats.org/officeDocument/2006/relationships" r:id="rId6"/>
          <a:extLst>
            <a:ext uri="{FF2B5EF4-FFF2-40B4-BE49-F238E27FC236}">
              <a16:creationId xmlns:a16="http://schemas.microsoft.com/office/drawing/2014/main" id="{00000000-0008-0000-0300-00001D000000}"/>
            </a:ext>
            <a:ext uri="{C183D7F6-B498-43B3-948B-1728B52AA6E4}">
              <adec:decorative xmlns:adec="http://schemas.microsoft.com/office/drawing/2017/decorative" val="1"/>
            </a:ext>
          </a:extLst>
        </xdr:cNvPr>
        <xdr:cNvSpPr/>
      </xdr:nvSpPr>
      <xdr:spPr>
        <a:xfrm>
          <a:off x="9067801" y="12811127"/>
          <a:ext cx="381000" cy="1428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923924</xdr:colOff>
      <xdr:row>64</xdr:row>
      <xdr:rowOff>47625</xdr:rowOff>
    </xdr:from>
    <xdr:to>
      <xdr:col>17</xdr:col>
      <xdr:colOff>342899</xdr:colOff>
      <xdr:row>65</xdr:row>
      <xdr:rowOff>57150</xdr:rowOff>
    </xdr:to>
    <xdr:sp macro="" textlink="">
      <xdr:nvSpPr>
        <xdr:cNvPr id="30" name="Rectangle 29">
          <a:hlinkClick xmlns:r="http://schemas.openxmlformats.org/officeDocument/2006/relationships" r:id="rId4"/>
          <a:extLst>
            <a:ext uri="{FF2B5EF4-FFF2-40B4-BE49-F238E27FC236}">
              <a16:creationId xmlns:a16="http://schemas.microsoft.com/office/drawing/2014/main" id="{00000000-0008-0000-0300-00001E000000}"/>
            </a:ext>
            <a:ext uri="{C183D7F6-B498-43B3-948B-1728B52AA6E4}">
              <adec:decorative xmlns:adec="http://schemas.microsoft.com/office/drawing/2017/decorative" val="1"/>
            </a:ext>
          </a:extLst>
        </xdr:cNvPr>
        <xdr:cNvSpPr/>
      </xdr:nvSpPr>
      <xdr:spPr>
        <a:xfrm>
          <a:off x="9753599" y="12430125"/>
          <a:ext cx="95250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504825</xdr:colOff>
      <xdr:row>73</xdr:row>
      <xdr:rowOff>476250</xdr:rowOff>
    </xdr:from>
    <xdr:to>
      <xdr:col>13</xdr:col>
      <xdr:colOff>238125</xdr:colOff>
      <xdr:row>74</xdr:row>
      <xdr:rowOff>9526</xdr:rowOff>
    </xdr:to>
    <xdr:sp macro="" textlink="">
      <xdr:nvSpPr>
        <xdr:cNvPr id="31" name="Rectangle 30">
          <a:hlinkClick xmlns:r="http://schemas.openxmlformats.org/officeDocument/2006/relationships" r:id="rId4"/>
          <a:extLst>
            <a:ext uri="{FF2B5EF4-FFF2-40B4-BE49-F238E27FC236}">
              <a16:creationId xmlns:a16="http://schemas.microsoft.com/office/drawing/2014/main" id="{00000000-0008-0000-0300-00001F000000}"/>
            </a:ext>
            <a:ext uri="{C183D7F6-B498-43B3-948B-1728B52AA6E4}">
              <adec:decorative xmlns:adec="http://schemas.microsoft.com/office/drawing/2017/decorative" val="1"/>
            </a:ext>
          </a:extLst>
        </xdr:cNvPr>
        <xdr:cNvSpPr/>
      </xdr:nvSpPr>
      <xdr:spPr>
        <a:xfrm>
          <a:off x="7820025" y="14287500"/>
          <a:ext cx="342900" cy="952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1019174</xdr:colOff>
      <xdr:row>48</xdr:row>
      <xdr:rowOff>361950</xdr:rowOff>
    </xdr:from>
    <xdr:to>
      <xdr:col>17</xdr:col>
      <xdr:colOff>254000</xdr:colOff>
      <xdr:row>54</xdr:row>
      <xdr:rowOff>18143</xdr:rowOff>
    </xdr:to>
    <xdr:sp macro="" textlink="">
      <xdr:nvSpPr>
        <xdr:cNvPr id="32" name="Rectangular Callout 31">
          <a:extLst>
            <a:ext uri="{FF2B5EF4-FFF2-40B4-BE49-F238E27FC236}">
              <a16:creationId xmlns:a16="http://schemas.microsoft.com/office/drawing/2014/main" id="{00000000-0008-0000-0300-000020000000}"/>
            </a:ext>
            <a:ext uri="{C183D7F6-B498-43B3-948B-1728B52AA6E4}">
              <adec:decorative xmlns:adec="http://schemas.microsoft.com/office/drawing/2017/decorative" val="1"/>
            </a:ext>
          </a:extLst>
        </xdr:cNvPr>
        <xdr:cNvSpPr/>
      </xdr:nvSpPr>
      <xdr:spPr>
        <a:xfrm>
          <a:off x="9664245" y="22423664"/>
          <a:ext cx="4106184" cy="1851479"/>
        </a:xfrm>
        <a:prstGeom prst="wedgeRectCallout">
          <a:avLst>
            <a:gd name="adj1" fmla="val -74800"/>
            <a:gd name="adj2" fmla="val -27887"/>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The district has the option to reserve additional funding for equitable services for eligible private-school and home-schooled students.  As long as the district meets all the other requirements of the IDEA, including providing FAPE to district children with disabilities, it is permissible, but not required, for a district to spend more than the minimum amount of Part B funds on providing services to children with disabilities placed by their parents in private schools.   See </a:t>
          </a:r>
          <a:r>
            <a:rPr lang="en-US" sz="1100" b="0" baseline="0">
              <a:ln>
                <a:noFill/>
              </a:ln>
              <a:solidFill>
                <a:srgbClr val="0066FF"/>
              </a:solidFill>
            </a:rPr>
            <a:t>Question H-3, Questions and Answers on Serving Children with Disabilities Placed by their Parents in Private Schools, April 2011.</a:t>
          </a:r>
          <a:endParaRPr lang="en-US" sz="1100" i="1" baseline="0">
            <a:ln>
              <a:noFill/>
            </a:ln>
            <a:solidFill>
              <a:sysClr val="windowText" lastClr="000000"/>
            </a:solidFill>
          </a:endParaRPr>
        </a:p>
      </xdr:txBody>
    </xdr:sp>
    <xdr:clientData/>
  </xdr:twoCellAnchor>
  <xdr:twoCellAnchor>
    <xdr:from>
      <xdr:col>12</xdr:col>
      <xdr:colOff>112939</xdr:colOff>
      <xdr:row>51</xdr:row>
      <xdr:rowOff>44904</xdr:rowOff>
    </xdr:from>
    <xdr:to>
      <xdr:col>17</xdr:col>
      <xdr:colOff>65314</xdr:colOff>
      <xdr:row>53</xdr:row>
      <xdr:rowOff>58058</xdr:rowOff>
    </xdr:to>
    <xdr:sp macro="" textlink="">
      <xdr:nvSpPr>
        <xdr:cNvPr id="33" name="Rectangle 32">
          <a:hlinkClick xmlns:r="http://schemas.openxmlformats.org/officeDocument/2006/relationships" r:id="rId2"/>
          <a:extLst>
            <a:ext uri="{FF2B5EF4-FFF2-40B4-BE49-F238E27FC236}">
              <a16:creationId xmlns:a16="http://schemas.microsoft.com/office/drawing/2014/main" id="{00000000-0008-0000-0300-000021000000}"/>
            </a:ext>
            <a:ext uri="{C183D7F6-B498-43B3-948B-1728B52AA6E4}">
              <adec:decorative xmlns:adec="http://schemas.microsoft.com/office/drawing/2017/decorative" val="1"/>
            </a:ext>
          </a:extLst>
        </xdr:cNvPr>
        <xdr:cNvSpPr/>
      </xdr:nvSpPr>
      <xdr:spPr>
        <a:xfrm>
          <a:off x="9792153" y="23703190"/>
          <a:ext cx="3789590" cy="48486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438150</xdr:colOff>
      <xdr:row>56</xdr:row>
      <xdr:rowOff>85725</xdr:rowOff>
    </xdr:from>
    <xdr:to>
      <xdr:col>8</xdr:col>
      <xdr:colOff>247649</xdr:colOff>
      <xdr:row>56</xdr:row>
      <xdr:rowOff>419101</xdr:rowOff>
    </xdr:to>
    <xdr:sp macro="" textlink="">
      <xdr:nvSpPr>
        <xdr:cNvPr id="34" name="Rectangle 33">
          <a:hlinkClick xmlns:r="http://schemas.openxmlformats.org/officeDocument/2006/relationships" r:id="rId7"/>
          <a:extLst>
            <a:ext uri="{FF2B5EF4-FFF2-40B4-BE49-F238E27FC236}">
              <a16:creationId xmlns:a16="http://schemas.microsoft.com/office/drawing/2014/main" id="{00000000-0008-0000-0300-000022000000}"/>
            </a:ext>
            <a:ext uri="{C183D7F6-B498-43B3-948B-1728B52AA6E4}">
              <adec:decorative xmlns:adec="http://schemas.microsoft.com/office/drawing/2017/decorative" val="1"/>
            </a:ext>
          </a:extLst>
        </xdr:cNvPr>
        <xdr:cNvSpPr/>
      </xdr:nvSpPr>
      <xdr:spPr>
        <a:xfrm>
          <a:off x="3486150" y="10944225"/>
          <a:ext cx="1638299" cy="1047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444501</xdr:colOff>
      <xdr:row>57</xdr:row>
      <xdr:rowOff>256822</xdr:rowOff>
    </xdr:from>
    <xdr:to>
      <xdr:col>15</xdr:col>
      <xdr:colOff>797630</xdr:colOff>
      <xdr:row>59</xdr:row>
      <xdr:rowOff>578555</xdr:rowOff>
    </xdr:to>
    <xdr:sp macro="" textlink="">
      <xdr:nvSpPr>
        <xdr:cNvPr id="35" name="Rectangular Callout 34">
          <a:hlinkClick xmlns:r="http://schemas.openxmlformats.org/officeDocument/2006/relationships" r:id="rId8"/>
          <a:extLst>
            <a:ext uri="{FF2B5EF4-FFF2-40B4-BE49-F238E27FC236}">
              <a16:creationId xmlns:a16="http://schemas.microsoft.com/office/drawing/2014/main" id="{00000000-0008-0000-0300-000023000000}"/>
            </a:ext>
            <a:ext uri="{C183D7F6-B498-43B3-948B-1728B52AA6E4}">
              <adec:decorative xmlns:adec="http://schemas.microsoft.com/office/drawing/2017/decorative" val="1"/>
            </a:ext>
          </a:extLst>
        </xdr:cNvPr>
        <xdr:cNvSpPr/>
      </xdr:nvSpPr>
      <xdr:spPr>
        <a:xfrm>
          <a:off x="7759701" y="11239147"/>
          <a:ext cx="1991429" cy="378883"/>
        </a:xfrm>
        <a:prstGeom prst="wedgeRectCallout">
          <a:avLst>
            <a:gd name="adj1" fmla="val -63450"/>
            <a:gd name="adj2" fmla="val -15400"/>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en-US" sz="1100" b="1" baseline="0">
              <a:solidFill>
                <a:sysClr val="windowText" lastClr="000000"/>
              </a:solidFill>
              <a:effectLst/>
              <a:latin typeface="+mn-lt"/>
              <a:ea typeface="+mn-ea"/>
              <a:cs typeface="+mn-cs"/>
            </a:rPr>
            <a:t>TIP: If the private school representatives/parents do not provide the signed written affirmation </a:t>
          </a:r>
          <a:r>
            <a:rPr lang="en-US" sz="1100" b="0" baseline="0">
              <a:solidFill>
                <a:sysClr val="windowText" lastClr="000000"/>
              </a:solidFill>
              <a:effectLst/>
              <a:latin typeface="+mn-lt"/>
              <a:ea typeface="+mn-ea"/>
              <a:cs typeface="+mn-cs"/>
            </a:rPr>
            <a:t>within a reasonable period of time, the district must email supporting documentation of the consultation process to DESE at  </a:t>
          </a:r>
          <a:r>
            <a:rPr lang="en-US" sz="1100" b="0" baseline="0">
              <a:solidFill>
                <a:srgbClr val="0066FF"/>
              </a:solidFill>
              <a:effectLst/>
              <a:latin typeface="+mn-lt"/>
              <a:ea typeface="+mn-ea"/>
              <a:cs typeface="+mn-cs"/>
            </a:rPr>
            <a:t>ideaequitableservices@doe.mass.edu. </a:t>
          </a:r>
          <a:endParaRPr lang="en-US">
            <a:solidFill>
              <a:srgbClr val="0066FF"/>
            </a:solidFill>
            <a:effectLst/>
          </a:endParaRPr>
        </a:p>
      </xdr:txBody>
    </xdr:sp>
    <xdr:clientData/>
  </xdr:twoCellAnchor>
  <xdr:twoCellAnchor>
    <xdr:from>
      <xdr:col>15</xdr:col>
      <xdr:colOff>160161</xdr:colOff>
      <xdr:row>67</xdr:row>
      <xdr:rowOff>162630</xdr:rowOff>
    </xdr:from>
    <xdr:to>
      <xdr:col>15</xdr:col>
      <xdr:colOff>1169810</xdr:colOff>
      <xdr:row>67</xdr:row>
      <xdr:rowOff>353130</xdr:rowOff>
    </xdr:to>
    <xdr:sp macro="" textlink="">
      <xdr:nvSpPr>
        <xdr:cNvPr id="36" name="Rectangle 35">
          <a:hlinkClick xmlns:r="http://schemas.openxmlformats.org/officeDocument/2006/relationships" r:id="rId5"/>
          <a:extLst>
            <a:ext uri="{FF2B5EF4-FFF2-40B4-BE49-F238E27FC236}">
              <a16:creationId xmlns:a16="http://schemas.microsoft.com/office/drawing/2014/main" id="{00000000-0008-0000-0300-000024000000}"/>
            </a:ext>
            <a:ext uri="{C183D7F6-B498-43B3-948B-1728B52AA6E4}">
              <adec:decorative xmlns:adec="http://schemas.microsoft.com/office/drawing/2017/decorative" val="1"/>
            </a:ext>
          </a:extLst>
        </xdr:cNvPr>
        <xdr:cNvSpPr/>
      </xdr:nvSpPr>
      <xdr:spPr>
        <a:xfrm>
          <a:off x="9304161" y="13116630"/>
          <a:ext cx="447674" cy="285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388761</xdr:colOff>
      <xdr:row>66</xdr:row>
      <xdr:rowOff>181680</xdr:rowOff>
    </xdr:from>
    <xdr:to>
      <xdr:col>16</xdr:col>
      <xdr:colOff>217310</xdr:colOff>
      <xdr:row>67</xdr:row>
      <xdr:rowOff>162630</xdr:rowOff>
    </xdr:to>
    <xdr:sp macro="" textlink="">
      <xdr:nvSpPr>
        <xdr:cNvPr id="37" name="Rectangle 36">
          <a:hlinkClick xmlns:r="http://schemas.openxmlformats.org/officeDocument/2006/relationships" r:id="rId5"/>
          <a:extLst>
            <a:ext uri="{FF2B5EF4-FFF2-40B4-BE49-F238E27FC236}">
              <a16:creationId xmlns:a16="http://schemas.microsoft.com/office/drawing/2014/main" id="{00000000-0008-0000-0300-000025000000}"/>
            </a:ext>
            <a:ext uri="{C183D7F6-B498-43B3-948B-1728B52AA6E4}">
              <adec:decorative xmlns:adec="http://schemas.microsoft.com/office/drawing/2017/decorative" val="1"/>
            </a:ext>
          </a:extLst>
        </xdr:cNvPr>
        <xdr:cNvSpPr/>
      </xdr:nvSpPr>
      <xdr:spPr>
        <a:xfrm>
          <a:off x="9532761" y="12945180"/>
          <a:ext cx="438149" cy="171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960261</xdr:colOff>
      <xdr:row>65</xdr:row>
      <xdr:rowOff>29280</xdr:rowOff>
    </xdr:from>
    <xdr:to>
      <xdr:col>15</xdr:col>
      <xdr:colOff>817386</xdr:colOff>
      <xdr:row>66</xdr:row>
      <xdr:rowOff>29280</xdr:rowOff>
    </xdr:to>
    <xdr:sp macro="" textlink="">
      <xdr:nvSpPr>
        <xdr:cNvPr id="38" name="Rectangle 37">
          <a:hlinkClick xmlns:r="http://schemas.openxmlformats.org/officeDocument/2006/relationships" r:id="rId4"/>
          <a:extLst>
            <a:ext uri="{FF2B5EF4-FFF2-40B4-BE49-F238E27FC236}">
              <a16:creationId xmlns:a16="http://schemas.microsoft.com/office/drawing/2014/main" id="{00000000-0008-0000-0300-000026000000}"/>
            </a:ext>
            <a:ext uri="{C183D7F6-B498-43B3-948B-1728B52AA6E4}">
              <adec:decorative xmlns:adec="http://schemas.microsoft.com/office/drawing/2017/decorative" val="1"/>
            </a:ext>
          </a:extLst>
        </xdr:cNvPr>
        <xdr:cNvSpPr/>
      </xdr:nvSpPr>
      <xdr:spPr>
        <a:xfrm>
          <a:off x="9142236" y="12602280"/>
          <a:ext cx="609600"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485775</xdr:colOff>
      <xdr:row>74</xdr:row>
      <xdr:rowOff>0</xdr:rowOff>
    </xdr:from>
    <xdr:to>
      <xdr:col>16</xdr:col>
      <xdr:colOff>95250</xdr:colOff>
      <xdr:row>74</xdr:row>
      <xdr:rowOff>123825</xdr:rowOff>
    </xdr:to>
    <xdr:sp macro="" textlink="">
      <xdr:nvSpPr>
        <xdr:cNvPr id="39" name="Rectangle 38">
          <a:hlinkClick xmlns:r="http://schemas.openxmlformats.org/officeDocument/2006/relationships" r:id="rId6"/>
          <a:extLst>
            <a:ext uri="{FF2B5EF4-FFF2-40B4-BE49-F238E27FC236}">
              <a16:creationId xmlns:a16="http://schemas.microsoft.com/office/drawing/2014/main" id="{00000000-0008-0000-0300-000027000000}"/>
            </a:ext>
            <a:ext uri="{C183D7F6-B498-43B3-948B-1728B52AA6E4}">
              <adec:decorative xmlns:adec="http://schemas.microsoft.com/office/drawing/2017/decorative" val="1"/>
            </a:ext>
          </a:extLst>
        </xdr:cNvPr>
        <xdr:cNvSpPr/>
      </xdr:nvSpPr>
      <xdr:spPr>
        <a:xfrm>
          <a:off x="9629775" y="14287500"/>
          <a:ext cx="219075"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323850</xdr:colOff>
      <xdr:row>6</xdr:row>
      <xdr:rowOff>381000</xdr:rowOff>
    </xdr:from>
    <xdr:to>
      <xdr:col>16</xdr:col>
      <xdr:colOff>371476</xdr:colOff>
      <xdr:row>9</xdr:row>
      <xdr:rowOff>180976</xdr:rowOff>
    </xdr:to>
    <xdr:sp macro="" textlink="">
      <xdr:nvSpPr>
        <xdr:cNvPr id="2" name="Rectangular Callout 1">
          <a:extLst>
            <a:ext uri="{FF2B5EF4-FFF2-40B4-BE49-F238E27FC236}">
              <a16:creationId xmlns:a16="http://schemas.microsoft.com/office/drawing/2014/main" id="{00000000-0008-0000-0400-000002000000}"/>
            </a:ext>
            <a:ext uri="{C183D7F6-B498-43B3-948B-1728B52AA6E4}">
              <adec:decorative xmlns:adec="http://schemas.microsoft.com/office/drawing/2017/decorative" val="1"/>
            </a:ext>
          </a:extLst>
        </xdr:cNvPr>
        <xdr:cNvSpPr/>
      </xdr:nvSpPr>
      <xdr:spPr>
        <a:xfrm>
          <a:off x="11068050" y="3162300"/>
          <a:ext cx="2409826" cy="1228726"/>
        </a:xfrm>
        <a:prstGeom prst="wedgeRectCallout">
          <a:avLst>
            <a:gd name="adj1" fmla="val -71056"/>
            <a:gd name="adj2" fmla="val 93328"/>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Charter schools and virtual schools  </a:t>
          </a:r>
          <a:r>
            <a:rPr lang="en-US" sz="1100" b="0" baseline="0">
              <a:ln>
                <a:noFill/>
              </a:ln>
              <a:solidFill>
                <a:sysClr val="windowText" lastClr="000000"/>
              </a:solidFill>
            </a:rPr>
            <a:t>are not required to complete this tab.  However, each of these schools/districts </a:t>
          </a:r>
          <a:r>
            <a:rPr lang="en-US" sz="1100" b="1" baseline="0">
              <a:ln>
                <a:noFill/>
              </a:ln>
              <a:solidFill>
                <a:sysClr val="windowText" lastClr="000000"/>
              </a:solidFill>
            </a:rPr>
            <a:t>must select their school type from the drop down in order to demonstrate this exemption.</a:t>
          </a:r>
        </a:p>
      </xdr:txBody>
    </xdr:sp>
    <xdr:clientData/>
  </xdr:twoCellAnchor>
  <xdr:twoCellAnchor>
    <xdr:from>
      <xdr:col>3</xdr:col>
      <xdr:colOff>180974</xdr:colOff>
      <xdr:row>5</xdr:row>
      <xdr:rowOff>247650</xdr:rowOff>
    </xdr:from>
    <xdr:to>
      <xdr:col>12</xdr:col>
      <xdr:colOff>504825</xdr:colOff>
      <xdr:row>5</xdr:row>
      <xdr:rowOff>657225</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00000000-0008-0000-0400-000003000000}"/>
            </a:ext>
            <a:ext uri="{C183D7F6-B498-43B3-948B-1728B52AA6E4}">
              <adec:decorative xmlns:adec="http://schemas.microsoft.com/office/drawing/2017/decorative" val="1"/>
            </a:ext>
          </a:extLst>
        </xdr:cNvPr>
        <xdr:cNvSpPr/>
      </xdr:nvSpPr>
      <xdr:spPr>
        <a:xfrm>
          <a:off x="1771649" y="2276475"/>
          <a:ext cx="8429626" cy="4095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21</xdr:row>
      <xdr:rowOff>247650</xdr:rowOff>
    </xdr:from>
    <xdr:to>
      <xdr:col>4</xdr:col>
      <xdr:colOff>190500</xdr:colOff>
      <xdr:row>22</xdr:row>
      <xdr:rowOff>466725</xdr:rowOff>
    </xdr:to>
    <xdr:sp macro="" textlink="">
      <xdr:nvSpPr>
        <xdr:cNvPr id="4" name="Rectangular Callout 3">
          <a:extLst>
            <a:ext uri="{FF2B5EF4-FFF2-40B4-BE49-F238E27FC236}">
              <a16:creationId xmlns:a16="http://schemas.microsoft.com/office/drawing/2014/main" id="{00000000-0008-0000-0400-000004000000}"/>
            </a:ext>
            <a:ext uri="{C183D7F6-B498-43B3-948B-1728B52AA6E4}">
              <adec:decorative xmlns:adec="http://schemas.microsoft.com/office/drawing/2017/decorative" val="1"/>
            </a:ext>
          </a:extLst>
        </xdr:cNvPr>
        <xdr:cNvSpPr/>
      </xdr:nvSpPr>
      <xdr:spPr>
        <a:xfrm>
          <a:off x="238125" y="9696450"/>
          <a:ext cx="3048000" cy="685800"/>
        </a:xfrm>
        <a:prstGeom prst="wedgeRectCallout">
          <a:avLst>
            <a:gd name="adj1" fmla="val -9828"/>
            <a:gd name="adj2" fmla="val 86485"/>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All responses in Step 1C.2 should reflect the count conducted </a:t>
          </a:r>
          <a:r>
            <a:rPr lang="en-US" sz="1100" b="1" baseline="0">
              <a:solidFill>
                <a:sysClr val="windowText" lastClr="000000"/>
              </a:solidFill>
              <a:effectLst/>
              <a:latin typeface="+mn-lt"/>
              <a:ea typeface="+mn-ea"/>
              <a:cs typeface="+mn-cs"/>
            </a:rPr>
            <a:t>on </a:t>
          </a:r>
          <a:r>
            <a:rPr lang="en-US" sz="1100" b="1" baseline="0">
              <a:ln>
                <a:noFill/>
              </a:ln>
              <a:solidFill>
                <a:sysClr val="windowText" lastClr="000000"/>
              </a:solidFill>
            </a:rPr>
            <a:t>any date between October 1 and December 1 of 2018.</a:t>
          </a:r>
        </a:p>
      </xdr:txBody>
    </xdr:sp>
    <xdr:clientData/>
  </xdr:twoCellAnchor>
  <xdr:twoCellAnchor>
    <xdr:from>
      <xdr:col>4</xdr:col>
      <xdr:colOff>923925</xdr:colOff>
      <xdr:row>19</xdr:row>
      <xdr:rowOff>0</xdr:rowOff>
    </xdr:from>
    <xdr:to>
      <xdr:col>9</xdr:col>
      <xdr:colOff>876300</xdr:colOff>
      <xdr:row>22</xdr:row>
      <xdr:rowOff>161925</xdr:rowOff>
    </xdr:to>
    <xdr:sp macro="" textlink="">
      <xdr:nvSpPr>
        <xdr:cNvPr id="5" name="Rectangular Callout 4">
          <a:extLst>
            <a:ext uri="{FF2B5EF4-FFF2-40B4-BE49-F238E27FC236}">
              <a16:creationId xmlns:a16="http://schemas.microsoft.com/office/drawing/2014/main" id="{00000000-0008-0000-0400-000005000000}"/>
            </a:ext>
            <a:ext uri="{C183D7F6-B498-43B3-948B-1728B52AA6E4}">
              <adec:decorative xmlns:adec="http://schemas.microsoft.com/office/drawing/2017/decorative" val="1"/>
            </a:ext>
          </a:extLst>
        </xdr:cNvPr>
        <xdr:cNvSpPr/>
      </xdr:nvSpPr>
      <xdr:spPr>
        <a:xfrm>
          <a:off x="4019550" y="8972550"/>
          <a:ext cx="3429000" cy="1104900"/>
        </a:xfrm>
        <a:prstGeom prst="wedgeRectCallout">
          <a:avLst>
            <a:gd name="adj1" fmla="val 54436"/>
            <a:gd name="adj2" fmla="val -15514"/>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sz="1100" b="1" baseline="0">
              <a:ln>
                <a:noFill/>
              </a:ln>
              <a:solidFill>
                <a:sysClr val="windowText" lastClr="000000"/>
              </a:solidFill>
            </a:rPr>
            <a:t>TIP:  </a:t>
          </a:r>
          <a:r>
            <a:rPr lang="en-US" sz="1100" b="0" baseline="0">
              <a:ln>
                <a:noFill/>
              </a:ln>
              <a:solidFill>
                <a:sysClr val="windowText" lastClr="000000"/>
              </a:solidFill>
            </a:rPr>
            <a:t>"Eligible" </a:t>
          </a:r>
          <a:r>
            <a:rPr lang="en-US" sz="1100" b="0" baseline="0">
              <a:ln>
                <a:noFill/>
              </a:ln>
              <a:solidFill>
                <a:sysClr val="windowText" lastClr="000000"/>
              </a:solidFill>
              <a:effectLst/>
              <a:latin typeface="+mn-lt"/>
              <a:ea typeface="+mn-ea"/>
              <a:cs typeface="+mn-cs"/>
            </a:rPr>
            <a:t>i</a:t>
          </a:r>
          <a:r>
            <a:rPr lang="en-US" sz="1100" b="0" baseline="0">
              <a:solidFill>
                <a:sysClr val="windowText" lastClr="000000"/>
              </a:solidFill>
              <a:effectLst/>
              <a:latin typeface="+mn-lt"/>
              <a:ea typeface="+mn-ea"/>
              <a:cs typeface="+mn-cs"/>
            </a:rPr>
            <a:t>ncludes all students who are determined to be eligible for special education services</a:t>
          </a:r>
          <a:r>
            <a:rPr lang="en-US" sz="1100" b="1" baseline="0">
              <a:solidFill>
                <a:sysClr val="windowText" lastClr="000000"/>
              </a:solidFill>
              <a:effectLst/>
              <a:latin typeface="+mn-lt"/>
              <a:ea typeface="+mn-ea"/>
              <a:cs typeface="+mn-cs"/>
            </a:rPr>
            <a:t>, regardless of  whether they actually receive(d) services</a:t>
          </a:r>
          <a:r>
            <a:rPr lang="en-US" sz="1100" b="0" baseline="0">
              <a:solidFill>
                <a:sysClr val="windowText" lastClr="000000"/>
              </a:solidFill>
              <a:effectLst/>
              <a:latin typeface="+mn-lt"/>
              <a:ea typeface="+mn-ea"/>
              <a:cs typeface="+mn-cs"/>
            </a:rPr>
            <a:t>. </a:t>
          </a:r>
          <a:r>
            <a:rPr lang="en-US" sz="1100" b="0" baseline="0">
              <a:ln>
                <a:noFill/>
              </a:ln>
              <a:solidFill>
                <a:sysClr val="windowText" lastClr="000000"/>
              </a:solidFill>
            </a:rPr>
            <a:t>Keep in mind a student remains eligible for 3 years following identification. </a:t>
          </a:r>
          <a:endParaRPr lang="en-US" sz="1100" baseline="0">
            <a:ln>
              <a:noFill/>
            </a:ln>
            <a:solidFill>
              <a:sysClr val="windowText" lastClr="000000"/>
            </a:solidFill>
          </a:endParaRPr>
        </a:p>
      </xdr:txBody>
    </xdr:sp>
    <xdr:clientData/>
  </xdr:twoCellAnchor>
  <xdr:twoCellAnchor>
    <xdr:from>
      <xdr:col>3</xdr:col>
      <xdr:colOff>190500</xdr:colOff>
      <xdr:row>6</xdr:row>
      <xdr:rowOff>171450</xdr:rowOff>
    </xdr:from>
    <xdr:to>
      <xdr:col>11</xdr:col>
      <xdr:colOff>600075</xdr:colOff>
      <xdr:row>6</xdr:row>
      <xdr:rowOff>342900</xdr:rowOff>
    </xdr:to>
    <xdr:sp macro="" textlink="">
      <xdr:nvSpPr>
        <xdr:cNvPr id="6" name="Rectangle 5">
          <a:hlinkClick xmlns:r="http://schemas.openxmlformats.org/officeDocument/2006/relationships" r:id="rId2"/>
          <a:extLst>
            <a:ext uri="{FF2B5EF4-FFF2-40B4-BE49-F238E27FC236}">
              <a16:creationId xmlns:a16="http://schemas.microsoft.com/office/drawing/2014/main" id="{00000000-0008-0000-0400-000006000000}"/>
            </a:ext>
            <a:ext uri="{C183D7F6-B498-43B3-948B-1728B52AA6E4}">
              <adec:decorative xmlns:adec="http://schemas.microsoft.com/office/drawing/2017/decorative" val="1"/>
            </a:ext>
          </a:extLst>
        </xdr:cNvPr>
        <xdr:cNvSpPr/>
      </xdr:nvSpPr>
      <xdr:spPr>
        <a:xfrm>
          <a:off x="1781175" y="2952750"/>
          <a:ext cx="7477125" cy="171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323849</xdr:colOff>
      <xdr:row>18</xdr:row>
      <xdr:rowOff>142875</xdr:rowOff>
    </xdr:from>
    <xdr:to>
      <xdr:col>16</xdr:col>
      <xdr:colOff>304800</xdr:colOff>
      <xdr:row>23</xdr:row>
      <xdr:rowOff>514350</xdr:rowOff>
    </xdr:to>
    <xdr:sp macro="" textlink="">
      <xdr:nvSpPr>
        <xdr:cNvPr id="7" name="Rectangular Callout 6">
          <a:extLst>
            <a:ext uri="{FF2B5EF4-FFF2-40B4-BE49-F238E27FC236}">
              <a16:creationId xmlns:a16="http://schemas.microsoft.com/office/drawing/2014/main" id="{00000000-0008-0000-0400-000007000000}"/>
            </a:ext>
            <a:ext uri="{C183D7F6-B498-43B3-948B-1728B52AA6E4}">
              <adec:decorative xmlns:adec="http://schemas.microsoft.com/office/drawing/2017/decorative" val="1"/>
            </a:ext>
          </a:extLst>
        </xdr:cNvPr>
        <xdr:cNvSpPr/>
      </xdr:nvSpPr>
      <xdr:spPr>
        <a:xfrm>
          <a:off x="10020299" y="8934450"/>
          <a:ext cx="3390901" cy="2247900"/>
        </a:xfrm>
        <a:prstGeom prst="wedgeRectCallout">
          <a:avLst>
            <a:gd name="adj1" fmla="val -57092"/>
            <a:gd name="adj2" fmla="val -37341"/>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Which students are counted?</a:t>
          </a:r>
        </a:p>
        <a:p>
          <a:pPr algn="l"/>
          <a:endParaRPr lang="en-US" sz="300" b="1" baseline="0">
            <a:ln>
              <a:noFill/>
            </a:ln>
            <a:solidFill>
              <a:sysClr val="windowText" lastClr="000000"/>
            </a:solidFill>
          </a:endParaRPr>
        </a:p>
        <a:p>
          <a:pPr algn="l"/>
          <a:r>
            <a:rPr lang="en-US" sz="1100" b="1" baseline="0">
              <a:ln>
                <a:noFill/>
              </a:ln>
              <a:solidFill>
                <a:sysClr val="windowText" lastClr="000000"/>
              </a:solidFill>
              <a:latin typeface="Calibri" panose="020F0502020204030204" pitchFamily="34" charset="0"/>
              <a:cs typeface="Calibri" panose="020F0502020204030204" pitchFamily="34" charset="0"/>
            </a:rPr>
            <a:t>•  </a:t>
          </a:r>
          <a:r>
            <a:rPr lang="en-US" sz="1100" b="0" baseline="0">
              <a:ln>
                <a:noFill/>
              </a:ln>
              <a:solidFill>
                <a:sysClr val="windowText" lastClr="000000"/>
              </a:solidFill>
            </a:rPr>
            <a:t>Your </a:t>
          </a:r>
          <a:r>
            <a:rPr lang="en-US" sz="1100" b="1" baseline="0">
              <a:ln>
                <a:noFill/>
              </a:ln>
              <a:solidFill>
                <a:sysClr val="windowText" lastClr="000000"/>
              </a:solidFill>
            </a:rPr>
            <a:t>child count includes only eligible students attending private school </a:t>
          </a:r>
          <a:r>
            <a:rPr lang="en-US" sz="1100" b="1" i="1" baseline="0">
              <a:ln>
                <a:noFill/>
              </a:ln>
              <a:solidFill>
                <a:sysClr val="windowText" lastClr="000000"/>
              </a:solidFill>
            </a:rPr>
            <a:t>in your district</a:t>
          </a:r>
          <a:r>
            <a:rPr lang="en-US" sz="1100" b="0" baseline="0">
              <a:ln>
                <a:noFill/>
              </a:ln>
              <a:solidFill>
                <a:sysClr val="windowText" lastClr="000000"/>
              </a:solidFill>
            </a:rPr>
            <a:t>.  Do not count students receiving services based on an IEP from your district </a:t>
          </a:r>
          <a:r>
            <a:rPr lang="en-US" sz="1100" b="0" i="1" baseline="0">
              <a:ln>
                <a:noFill/>
              </a:ln>
              <a:solidFill>
                <a:sysClr val="windowText" lastClr="000000"/>
              </a:solidFill>
            </a:rPr>
            <a:t>but attending private school in another district.</a:t>
          </a:r>
        </a:p>
        <a:p>
          <a:pPr algn="l"/>
          <a:endParaRPr lang="en-US" sz="800" b="0" i="1" baseline="0">
            <a:ln>
              <a:noFill/>
            </a:ln>
            <a:solidFill>
              <a:sysClr val="windowText" lastClr="000000"/>
            </a:solidFill>
          </a:endParaRPr>
        </a:p>
        <a:p>
          <a:pPr algn="l"/>
          <a:r>
            <a:rPr lang="en-US" sz="1100" b="1" baseline="0">
              <a:solidFill>
                <a:sysClr val="windowText" lastClr="000000"/>
              </a:solidFill>
              <a:effectLst/>
              <a:latin typeface="+mn-lt"/>
              <a:ea typeface="+mn-ea"/>
              <a:cs typeface="+mn-cs"/>
            </a:rPr>
            <a:t>•  All eligible private school students are counted, </a:t>
          </a:r>
          <a:r>
            <a:rPr lang="en-US" sz="1100" b="1" i="1" baseline="0">
              <a:solidFill>
                <a:sysClr val="windowText" lastClr="000000"/>
              </a:solidFill>
              <a:effectLst/>
              <a:latin typeface="+mn-lt"/>
              <a:ea typeface="+mn-ea"/>
              <a:cs typeface="+mn-cs"/>
            </a:rPr>
            <a:t>even if parents decline services</a:t>
          </a:r>
          <a:r>
            <a:rPr lang="en-US" sz="1100" b="1" baseline="0">
              <a:solidFill>
                <a:sysClr val="windowText" lastClr="000000"/>
              </a:solidFill>
              <a:effectLst/>
              <a:latin typeface="+mn-lt"/>
              <a:ea typeface="+mn-ea"/>
              <a:cs typeface="+mn-cs"/>
            </a:rPr>
            <a:t>.  </a:t>
          </a:r>
          <a:r>
            <a:rPr lang="en-US" sz="1100" b="0" baseline="0">
              <a:solidFill>
                <a:sysClr val="windowText" lastClr="000000"/>
              </a:solidFill>
              <a:effectLst/>
              <a:latin typeface="+mn-lt"/>
              <a:ea typeface="+mn-ea"/>
              <a:cs typeface="+mn-cs"/>
            </a:rPr>
            <a:t>Those students whose parents do not consent to initial evaluation or reevaluation are not "eligible" and therefore are not counted. § 300.300(d)(4); USED guidance at Question H-12.</a:t>
          </a:r>
          <a:endParaRPr lang="en-US" sz="1100" b="0" i="1" baseline="0">
            <a:ln>
              <a:noFill/>
            </a:ln>
            <a:solidFill>
              <a:sysClr val="windowText" lastClr="000000"/>
            </a:solidFill>
          </a:endParaRPr>
        </a:p>
      </xdr:txBody>
    </xdr:sp>
    <xdr:clientData/>
  </xdr:twoCellAnchor>
  <xdr:twoCellAnchor>
    <xdr:from>
      <xdr:col>11</xdr:col>
      <xdr:colOff>466725</xdr:colOff>
      <xdr:row>24</xdr:row>
      <xdr:rowOff>200024</xdr:rowOff>
    </xdr:from>
    <xdr:to>
      <xdr:col>15</xdr:col>
      <xdr:colOff>981075</xdr:colOff>
      <xdr:row>27</xdr:row>
      <xdr:rowOff>390525</xdr:rowOff>
    </xdr:to>
    <xdr:sp macro="" textlink="">
      <xdr:nvSpPr>
        <xdr:cNvPr id="8" name="Rectangular Callout 7">
          <a:extLst>
            <a:ext uri="{FF2B5EF4-FFF2-40B4-BE49-F238E27FC236}">
              <a16:creationId xmlns:a16="http://schemas.microsoft.com/office/drawing/2014/main" id="{00000000-0008-0000-0400-000008000000}"/>
            </a:ext>
            <a:ext uri="{C183D7F6-B498-43B3-948B-1728B52AA6E4}">
              <adec:decorative xmlns:adec="http://schemas.microsoft.com/office/drawing/2017/decorative" val="1"/>
            </a:ext>
          </a:extLst>
        </xdr:cNvPr>
        <xdr:cNvSpPr/>
      </xdr:nvSpPr>
      <xdr:spPr>
        <a:xfrm>
          <a:off x="9124950" y="11515724"/>
          <a:ext cx="3781425" cy="1209676"/>
        </a:xfrm>
        <a:prstGeom prst="wedgeRectCallout">
          <a:avLst>
            <a:gd name="adj1" fmla="val -60950"/>
            <a:gd name="adj2" fmla="val -48287"/>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In order to be considered an </a:t>
          </a:r>
          <a:r>
            <a:rPr lang="en-US" sz="1100" b="1" baseline="0">
              <a:ln>
                <a:noFill/>
              </a:ln>
              <a:solidFill>
                <a:sysClr val="windowText" lastClr="000000"/>
              </a:solidFill>
            </a:rPr>
            <a:t>elementary school </a:t>
          </a:r>
          <a:r>
            <a:rPr lang="en-US" sz="1100" b="0" baseline="0">
              <a:ln>
                <a:noFill/>
              </a:ln>
              <a:solidFill>
                <a:sysClr val="windowText" lastClr="000000"/>
              </a:solidFill>
            </a:rPr>
            <a:t>for child count, a private school must provide instruction to grades one through five, six, seven or eight.  If a school meets the definition of elementary school, it must then count eligible students ages 3-5.  However, </a:t>
          </a:r>
          <a:r>
            <a:rPr lang="en-US" sz="1100" b="1" baseline="0">
              <a:ln>
                <a:noFill/>
              </a:ln>
              <a:solidFill>
                <a:sysClr val="windowText" lastClr="000000"/>
              </a:solidFill>
            </a:rPr>
            <a:t>stand alone private preschools or childcare centers are not included</a:t>
          </a:r>
          <a:r>
            <a:rPr lang="en-US" sz="1100" b="0" baseline="0">
              <a:ln>
                <a:noFill/>
              </a:ln>
              <a:solidFill>
                <a:sysClr val="windowText" lastClr="000000"/>
              </a:solidFill>
            </a:rPr>
            <a:t>. </a:t>
          </a:r>
          <a:endParaRPr lang="en-US" sz="1100" i="1" baseline="0">
            <a:ln>
              <a:noFill/>
            </a:ln>
            <a:solidFill>
              <a:sysClr val="windowText" lastClr="000000"/>
            </a:solidFill>
          </a:endParaRPr>
        </a:p>
      </xdr:txBody>
    </xdr:sp>
    <xdr:clientData/>
  </xdr:twoCellAnchor>
  <xdr:twoCellAnchor>
    <xdr:from>
      <xdr:col>6</xdr:col>
      <xdr:colOff>209551</xdr:colOff>
      <xdr:row>35</xdr:row>
      <xdr:rowOff>19050</xdr:rowOff>
    </xdr:from>
    <xdr:to>
      <xdr:col>9</xdr:col>
      <xdr:colOff>476251</xdr:colOff>
      <xdr:row>35</xdr:row>
      <xdr:rowOff>523875</xdr:rowOff>
    </xdr:to>
    <xdr:sp macro="" textlink="">
      <xdr:nvSpPr>
        <xdr:cNvPr id="9" name="Rectangular Callout 8">
          <a:extLst>
            <a:ext uri="{FF2B5EF4-FFF2-40B4-BE49-F238E27FC236}">
              <a16:creationId xmlns:a16="http://schemas.microsoft.com/office/drawing/2014/main" id="{00000000-0008-0000-0400-000009000000}"/>
            </a:ext>
            <a:ext uri="{C183D7F6-B498-43B3-948B-1728B52AA6E4}">
              <adec:decorative xmlns:adec="http://schemas.microsoft.com/office/drawing/2017/decorative" val="1"/>
            </a:ext>
          </a:extLst>
        </xdr:cNvPr>
        <xdr:cNvSpPr/>
      </xdr:nvSpPr>
      <xdr:spPr>
        <a:xfrm>
          <a:off x="4953001" y="15487650"/>
          <a:ext cx="2095500" cy="504825"/>
        </a:xfrm>
        <a:prstGeom prst="wedgeRectCallout">
          <a:avLst>
            <a:gd name="adj1" fmla="val 73785"/>
            <a:gd name="adj2" fmla="val 71417"/>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All yellow cells must contain a number.  If none, enter "0".</a:t>
          </a:r>
          <a:endParaRPr lang="en-US" sz="1100" i="1" baseline="0">
            <a:ln>
              <a:noFill/>
            </a:ln>
            <a:solidFill>
              <a:sysClr val="windowText" lastClr="000000"/>
            </a:solidFill>
          </a:endParaRPr>
        </a:p>
      </xdr:txBody>
    </xdr:sp>
    <xdr:clientData/>
  </xdr:twoCellAnchor>
  <xdr:twoCellAnchor>
    <xdr:from>
      <xdr:col>12</xdr:col>
      <xdr:colOff>95251</xdr:colOff>
      <xdr:row>45</xdr:row>
      <xdr:rowOff>247651</xdr:rowOff>
    </xdr:from>
    <xdr:to>
      <xdr:col>15</xdr:col>
      <xdr:colOff>342901</xdr:colOff>
      <xdr:row>47</xdr:row>
      <xdr:rowOff>38100</xdr:rowOff>
    </xdr:to>
    <xdr:sp macro="" textlink="">
      <xdr:nvSpPr>
        <xdr:cNvPr id="10" name="Rectangular Callout 9">
          <a:extLst>
            <a:ext uri="{FF2B5EF4-FFF2-40B4-BE49-F238E27FC236}">
              <a16:creationId xmlns:a16="http://schemas.microsoft.com/office/drawing/2014/main" id="{00000000-0008-0000-0400-00000A000000}"/>
            </a:ext>
            <a:ext uri="{C183D7F6-B498-43B3-948B-1728B52AA6E4}">
              <adec:decorative xmlns:adec="http://schemas.microsoft.com/office/drawing/2017/decorative" val="1"/>
            </a:ext>
          </a:extLst>
        </xdr:cNvPr>
        <xdr:cNvSpPr/>
      </xdr:nvSpPr>
      <xdr:spPr>
        <a:xfrm>
          <a:off x="9791701" y="21107401"/>
          <a:ext cx="2476500" cy="752474"/>
        </a:xfrm>
        <a:prstGeom prst="wedgeRectCallout">
          <a:avLst>
            <a:gd name="adj1" fmla="val -91302"/>
            <a:gd name="adj2" fmla="val 81113"/>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The district must reserve </a:t>
          </a:r>
          <a:r>
            <a:rPr lang="en-US" sz="1100" b="0" i="1" baseline="0">
              <a:ln>
                <a:noFill/>
              </a:ln>
              <a:solidFill>
                <a:sysClr val="windowText" lastClr="000000"/>
              </a:solidFill>
            </a:rPr>
            <a:t>at least </a:t>
          </a:r>
          <a:r>
            <a:rPr lang="en-US" sz="1100" b="0" baseline="0">
              <a:ln>
                <a:noFill/>
              </a:ln>
              <a:solidFill>
                <a:sysClr val="windowText" lastClr="000000"/>
              </a:solidFill>
            </a:rPr>
            <a:t>this amount of federal funding for services for eligible private school students.</a:t>
          </a:r>
          <a:endParaRPr lang="en-US" sz="1100" i="1" baseline="0">
            <a:ln>
              <a:noFill/>
            </a:ln>
            <a:solidFill>
              <a:sysClr val="windowText" lastClr="000000"/>
            </a:solidFill>
          </a:endParaRPr>
        </a:p>
      </xdr:txBody>
    </xdr:sp>
    <xdr:clientData/>
  </xdr:twoCellAnchor>
  <xdr:twoCellAnchor>
    <xdr:from>
      <xdr:col>13</xdr:col>
      <xdr:colOff>133349</xdr:colOff>
      <xdr:row>13</xdr:row>
      <xdr:rowOff>142874</xdr:rowOff>
    </xdr:from>
    <xdr:to>
      <xdr:col>17</xdr:col>
      <xdr:colOff>123824</xdr:colOff>
      <xdr:row>15</xdr:row>
      <xdr:rowOff>0</xdr:rowOff>
    </xdr:to>
    <xdr:sp macro="" textlink="">
      <xdr:nvSpPr>
        <xdr:cNvPr id="11" name="Rectangular Callout 10">
          <a:extLst>
            <a:ext uri="{FF2B5EF4-FFF2-40B4-BE49-F238E27FC236}">
              <a16:creationId xmlns:a16="http://schemas.microsoft.com/office/drawing/2014/main" id="{00000000-0008-0000-0400-00000B000000}"/>
            </a:ext>
            <a:ext uri="{C183D7F6-B498-43B3-948B-1728B52AA6E4}">
              <adec:decorative xmlns:adec="http://schemas.microsoft.com/office/drawing/2017/decorative" val="1"/>
            </a:ext>
          </a:extLst>
        </xdr:cNvPr>
        <xdr:cNvSpPr/>
      </xdr:nvSpPr>
      <xdr:spPr>
        <a:xfrm>
          <a:off x="10610849" y="6848474"/>
          <a:ext cx="3057525" cy="609601"/>
        </a:xfrm>
        <a:prstGeom prst="wedgeRectCallout">
          <a:avLst>
            <a:gd name="adj1" fmla="val -51193"/>
            <a:gd name="adj2" fmla="val -76851"/>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a:t>
          </a:r>
          <a:r>
            <a:rPr lang="en-US" sz="1100" b="0" baseline="0">
              <a:ln>
                <a:noFill/>
              </a:ln>
              <a:solidFill>
                <a:sysClr val="windowText" lastClr="000000"/>
              </a:solidFill>
            </a:rPr>
            <a:t>:  Districts </a:t>
          </a:r>
          <a:r>
            <a:rPr lang="en-US" sz="1100" b="1" baseline="0">
              <a:ln>
                <a:noFill/>
              </a:ln>
              <a:solidFill>
                <a:sysClr val="windowText" lastClr="000000"/>
              </a:solidFill>
            </a:rPr>
            <a:t>without  </a:t>
          </a:r>
          <a:r>
            <a:rPr lang="en-US" sz="1100" b="0" baseline="0">
              <a:ln>
                <a:noFill/>
              </a:ln>
              <a:solidFill>
                <a:sysClr val="windowText" lastClr="000000"/>
              </a:solidFill>
            </a:rPr>
            <a:t>private schools in their geographic boundaries (answering "no" to this question) may skip to </a:t>
          </a:r>
          <a:r>
            <a:rPr lang="en-US" sz="1100" b="1" baseline="0">
              <a:ln>
                <a:noFill/>
              </a:ln>
              <a:solidFill>
                <a:sysClr val="windowText" lastClr="000000"/>
              </a:solidFill>
            </a:rPr>
            <a:t>Step 1C.3.</a:t>
          </a:r>
        </a:p>
      </xdr:txBody>
    </xdr:sp>
    <xdr:clientData/>
  </xdr:twoCellAnchor>
  <xdr:twoCellAnchor>
    <xdr:from>
      <xdr:col>12</xdr:col>
      <xdr:colOff>428624</xdr:colOff>
      <xdr:row>58</xdr:row>
      <xdr:rowOff>133350</xdr:rowOff>
    </xdr:from>
    <xdr:to>
      <xdr:col>18</xdr:col>
      <xdr:colOff>266700</xdr:colOff>
      <xdr:row>60</xdr:row>
      <xdr:rowOff>542925</xdr:rowOff>
    </xdr:to>
    <xdr:sp macro="" textlink="">
      <xdr:nvSpPr>
        <xdr:cNvPr id="12" name="Rectangular Callout 11">
          <a:extLst>
            <a:ext uri="{FF2B5EF4-FFF2-40B4-BE49-F238E27FC236}">
              <a16:creationId xmlns:a16="http://schemas.microsoft.com/office/drawing/2014/main" id="{00000000-0008-0000-0400-00000C000000}"/>
            </a:ext>
            <a:ext uri="{C183D7F6-B498-43B3-948B-1728B52AA6E4}">
              <adec:decorative xmlns:adec="http://schemas.microsoft.com/office/drawing/2017/decorative" val="1"/>
            </a:ext>
          </a:extLst>
        </xdr:cNvPr>
        <xdr:cNvSpPr/>
      </xdr:nvSpPr>
      <xdr:spPr>
        <a:xfrm>
          <a:off x="10125074" y="27108150"/>
          <a:ext cx="4295776" cy="1866900"/>
        </a:xfrm>
        <a:prstGeom prst="wedgeRectCallout">
          <a:avLst>
            <a:gd name="adj1" fmla="val -57131"/>
            <a:gd name="adj2" fmla="val -30167"/>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sz="1100" b="1" baseline="0">
              <a:ln>
                <a:noFill/>
              </a:ln>
              <a:solidFill>
                <a:sysClr val="windowText" lastClr="000000"/>
              </a:solidFill>
            </a:rPr>
            <a:t>TIP:   </a:t>
          </a:r>
          <a:r>
            <a:rPr lang="en-US" sz="1100" b="1">
              <a:solidFill>
                <a:sysClr val="windowText" lastClr="000000"/>
              </a:solidFill>
              <a:effectLst/>
              <a:latin typeface="+mn-lt"/>
              <a:ea typeface="+mn-ea"/>
              <a:cs typeface="+mn-cs"/>
            </a:rPr>
            <a:t>Child find activities and evaluation activities </a:t>
          </a:r>
          <a:r>
            <a:rPr lang="en-US" sz="1100" b="0">
              <a:solidFill>
                <a:sysClr val="windowText" lastClr="000000"/>
              </a:solidFill>
              <a:effectLst/>
              <a:latin typeface="+mn-lt"/>
              <a:ea typeface="+mn-ea"/>
              <a:cs typeface="+mn-cs"/>
            </a:rPr>
            <a:t>for private</a:t>
          </a:r>
          <a:r>
            <a:rPr lang="en-US" sz="1100" b="0" baseline="0">
              <a:solidFill>
                <a:sysClr val="windowText" lastClr="000000"/>
              </a:solidFill>
              <a:effectLst/>
              <a:latin typeface="+mn-lt"/>
              <a:ea typeface="+mn-ea"/>
              <a:cs typeface="+mn-cs"/>
            </a:rPr>
            <a:t> school/home-schooled students </a:t>
          </a:r>
          <a:r>
            <a:rPr lang="en-US" sz="1100" b="1" baseline="0">
              <a:solidFill>
                <a:sysClr val="windowText" lastClr="000000"/>
              </a:solidFill>
              <a:effectLst/>
              <a:latin typeface="+mn-lt"/>
              <a:ea typeface="+mn-ea"/>
              <a:cs typeface="+mn-cs"/>
            </a:rPr>
            <a:t>may not be paid from proportionate share</a:t>
          </a:r>
          <a:r>
            <a:rPr lang="en-US" sz="1100" b="0">
              <a:solidFill>
                <a:sysClr val="windowText" lastClr="000000"/>
              </a:solidFill>
              <a:effectLst/>
              <a:latin typeface="+mn-lt"/>
              <a:ea typeface="+mn-ea"/>
              <a:cs typeface="+mn-cs"/>
            </a:rPr>
            <a:t>. </a:t>
          </a:r>
          <a:r>
            <a:rPr lang="en-US" sz="1100" b="0" baseline="0">
              <a:solidFill>
                <a:sysClr val="windowText" lastClr="000000"/>
              </a:solidFill>
              <a:effectLst/>
              <a:latin typeface="+mn-lt"/>
              <a:ea typeface="+mn-ea"/>
              <a:cs typeface="+mn-cs"/>
            </a:rPr>
            <a:t>34 CFR § </a:t>
          </a:r>
          <a:r>
            <a:rPr lang="en-US" sz="1100" b="0">
              <a:solidFill>
                <a:sysClr val="windowText" lastClr="000000"/>
              </a:solidFill>
              <a:effectLst/>
              <a:latin typeface="+mn-lt"/>
              <a:ea typeface="+mn-ea"/>
              <a:cs typeface="+mn-cs"/>
            </a:rPr>
            <a:t>300.131(d). </a:t>
          </a:r>
          <a:r>
            <a:rPr lang="en-US" sz="1100" b="0" baseline="0">
              <a:ln>
                <a:noFill/>
              </a:ln>
              <a:solidFill>
                <a:sysClr val="windowText" lastClr="000000"/>
              </a:solidFill>
            </a:rPr>
            <a:t>For more </a:t>
          </a:r>
          <a:r>
            <a:rPr lang="en-US" sz="1100" b="1" baseline="0">
              <a:ln>
                <a:noFill/>
              </a:ln>
              <a:solidFill>
                <a:sysClr val="windowText" lastClr="000000"/>
              </a:solidFill>
            </a:rPr>
            <a:t>information on allowable expenditures </a:t>
          </a:r>
          <a:r>
            <a:rPr lang="en-US" sz="1100" b="0" baseline="0">
              <a:ln>
                <a:noFill/>
              </a:ln>
              <a:solidFill>
                <a:sysClr val="windowText" lastClr="000000"/>
              </a:solidFill>
            </a:rPr>
            <a:t>refer to </a:t>
          </a:r>
          <a:r>
            <a:rPr lang="en-US" sz="1100" b="0" baseline="0">
              <a:ln>
                <a:noFill/>
              </a:ln>
              <a:solidFill>
                <a:srgbClr val="0066FF"/>
              </a:solidFill>
            </a:rPr>
            <a:t>IDEA Proportionate Share Quick Reference Guide </a:t>
          </a:r>
          <a:r>
            <a:rPr lang="en-US" sz="1100" b="0" baseline="0">
              <a:ln>
                <a:noFill/>
              </a:ln>
              <a:solidFill>
                <a:sysClr val="windowText" lastClr="000000"/>
              </a:solidFill>
            </a:rPr>
            <a:t>(and links), as well as IDEA regulations: Equitable services determined (</a:t>
          </a:r>
          <a:r>
            <a:rPr lang="en-US" sz="1100" b="0" baseline="0">
              <a:ln>
                <a:noFill/>
              </a:ln>
              <a:solidFill>
                <a:srgbClr val="0066FF"/>
              </a:solidFill>
            </a:rPr>
            <a:t>34 CFR § 300.137 </a:t>
          </a:r>
          <a:r>
            <a:rPr lang="en-US" sz="1100" b="0" baseline="0">
              <a:ln>
                <a:noFill/>
              </a:ln>
              <a:solidFill>
                <a:sysClr val="windowText" lastClr="000000"/>
              </a:solidFill>
            </a:rPr>
            <a:t>); Equitable services provided (</a:t>
          </a:r>
          <a:r>
            <a:rPr lang="en-US" sz="1100" b="0" baseline="0">
              <a:ln>
                <a:noFill/>
              </a:ln>
              <a:solidFill>
                <a:srgbClr val="0066FF"/>
              </a:solidFill>
            </a:rPr>
            <a:t>34 CFR § 300.138</a:t>
          </a:r>
          <a:r>
            <a:rPr lang="en-US" sz="1100" b="0" baseline="0">
              <a:ln>
                <a:noFill/>
              </a:ln>
              <a:solidFill>
                <a:sysClr val="windowText" lastClr="000000"/>
              </a:solidFill>
            </a:rPr>
            <a:t>); Location of services and transportation (</a:t>
          </a:r>
          <a:r>
            <a:rPr lang="en-US" sz="1100" b="0" baseline="0">
              <a:ln>
                <a:noFill/>
              </a:ln>
              <a:solidFill>
                <a:srgbClr val="0066FF"/>
              </a:solidFill>
            </a:rPr>
            <a:t>34 CFR § 300.139</a:t>
          </a:r>
          <a:r>
            <a:rPr lang="en-US" sz="1100" b="0" baseline="0">
              <a:ln>
                <a:noFill/>
              </a:ln>
              <a:solidFill>
                <a:sysClr val="windowText" lastClr="000000"/>
              </a:solidFill>
            </a:rPr>
            <a:t>); Use of personnel (</a:t>
          </a:r>
          <a:r>
            <a:rPr lang="en-US" sz="1100" b="0" baseline="0">
              <a:ln>
                <a:noFill/>
              </a:ln>
              <a:solidFill>
                <a:srgbClr val="0066FF"/>
              </a:solidFill>
            </a:rPr>
            <a:t>34 CFR § 300.142</a:t>
          </a:r>
          <a:r>
            <a:rPr lang="en-US" sz="1100" b="0" baseline="0">
              <a:ln>
                <a:noFill/>
              </a:ln>
              <a:solidFill>
                <a:sysClr val="windowText" lastClr="000000"/>
              </a:solidFill>
            </a:rPr>
            <a:t>); Separate classes prohibited</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0" baseline="0">
              <a:ln>
                <a:noFill/>
              </a:ln>
              <a:solidFill>
                <a:sysClr val="windowText" lastClr="000000"/>
              </a:solidFill>
            </a:rPr>
            <a:t> (</a:t>
          </a:r>
          <a:r>
            <a:rPr lang="en-US" sz="1100" b="0" baseline="0">
              <a:ln>
                <a:noFill/>
              </a:ln>
              <a:solidFill>
                <a:srgbClr val="0066FF"/>
              </a:solidFill>
            </a:rPr>
            <a:t>34 CFR § 300.143</a:t>
          </a:r>
          <a:r>
            <a:rPr lang="en-US" sz="1100" b="0" baseline="0">
              <a:ln>
                <a:noFill/>
              </a:ln>
              <a:solidFill>
                <a:sysClr val="windowText" lastClr="000000"/>
              </a:solidFill>
            </a:rPr>
            <a:t>); and Property, equipment, and supplies</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0" baseline="0">
              <a:ln>
                <a:noFill/>
              </a:ln>
              <a:solidFill>
                <a:sysClr val="windowText" lastClr="000000"/>
              </a:solidFill>
            </a:rPr>
            <a:t> (</a:t>
          </a:r>
          <a:r>
            <a:rPr lang="en-US" sz="1100" b="0" baseline="0">
              <a:ln>
                <a:noFill/>
              </a:ln>
              <a:solidFill>
                <a:srgbClr val="0066FF"/>
              </a:solidFill>
            </a:rPr>
            <a:t>34 CFR § 300.144</a:t>
          </a:r>
          <a:r>
            <a:rPr lang="en-US" sz="1100" b="0" baseline="0">
              <a:ln>
                <a:noFill/>
              </a:ln>
              <a:solidFill>
                <a:sysClr val="windowText" lastClr="000000"/>
              </a:solidFill>
            </a:rPr>
            <a:t>). </a:t>
          </a:r>
          <a:endParaRPr lang="en-US" sz="1100" b="0" i="1" baseline="0">
            <a:ln>
              <a:noFill/>
            </a:ln>
            <a:solidFill>
              <a:sysClr val="windowText" lastClr="000000"/>
            </a:solidFill>
          </a:endParaRPr>
        </a:p>
      </xdr:txBody>
    </xdr:sp>
    <xdr:clientData/>
  </xdr:twoCellAnchor>
  <xdr:twoCellAnchor>
    <xdr:from>
      <xdr:col>12</xdr:col>
      <xdr:colOff>419100</xdr:colOff>
      <xdr:row>70</xdr:row>
      <xdr:rowOff>257175</xdr:rowOff>
    </xdr:from>
    <xdr:to>
      <xdr:col>17</xdr:col>
      <xdr:colOff>180975</xdr:colOff>
      <xdr:row>76</xdr:row>
      <xdr:rowOff>57150</xdr:rowOff>
    </xdr:to>
    <xdr:sp macro="" textlink="">
      <xdr:nvSpPr>
        <xdr:cNvPr id="13" name="Rectangular Callout 12">
          <a:extLst>
            <a:ext uri="{FF2B5EF4-FFF2-40B4-BE49-F238E27FC236}">
              <a16:creationId xmlns:a16="http://schemas.microsoft.com/office/drawing/2014/main" id="{00000000-0008-0000-0400-00000D000000}"/>
            </a:ext>
            <a:ext uri="{C183D7F6-B498-43B3-948B-1728B52AA6E4}">
              <adec:decorative xmlns:adec="http://schemas.microsoft.com/office/drawing/2017/decorative" val="1"/>
            </a:ext>
          </a:extLst>
        </xdr:cNvPr>
        <xdr:cNvSpPr/>
      </xdr:nvSpPr>
      <xdr:spPr>
        <a:xfrm>
          <a:off x="10115550" y="34385250"/>
          <a:ext cx="3609975" cy="1885950"/>
        </a:xfrm>
        <a:prstGeom prst="wedgeRectCallout">
          <a:avLst>
            <a:gd name="adj1" fmla="val -59828"/>
            <a:gd name="adj2" fmla="val -16963"/>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mn-lt"/>
              <a:ea typeface="+mn-ea"/>
              <a:cs typeface="+mn-cs"/>
            </a:rPr>
            <a:t>TIP:   </a:t>
          </a:r>
          <a:r>
            <a:rPr kumimoji="0" lang="en-US" sz="1100" b="0" i="0" u="none" strike="noStrike" kern="0" cap="none" spc="0" normalizeH="0" baseline="0" noProof="0">
              <a:ln>
                <a:noFill/>
              </a:ln>
              <a:solidFill>
                <a:sysClr val="windowText" lastClr="000000"/>
              </a:solidFill>
              <a:effectLst/>
              <a:uLnTx/>
              <a:uFillTx/>
              <a:latin typeface="+mn-lt"/>
              <a:ea typeface="+mn-ea"/>
              <a:cs typeface="+mn-cs"/>
            </a:rPr>
            <a:t>For more </a:t>
          </a:r>
          <a:r>
            <a:rPr kumimoji="0" lang="en-US" sz="1100" b="1" i="0" u="none" strike="noStrike" kern="0" cap="none" spc="0" normalizeH="0" baseline="0" noProof="0">
              <a:ln>
                <a:noFill/>
              </a:ln>
              <a:solidFill>
                <a:sysClr val="windowText" lastClr="000000"/>
              </a:solidFill>
              <a:effectLst/>
              <a:uLnTx/>
              <a:uFillTx/>
              <a:latin typeface="+mn-lt"/>
              <a:ea typeface="+mn-ea"/>
              <a:cs typeface="+mn-cs"/>
            </a:rPr>
            <a:t>information on allowable expenditures </a:t>
          </a:r>
          <a:r>
            <a:rPr kumimoji="0" lang="en-US" sz="1100" b="0" i="0" u="none" strike="noStrike" kern="0" cap="none" spc="0" normalizeH="0" baseline="0" noProof="0">
              <a:ln>
                <a:noFill/>
              </a:ln>
              <a:solidFill>
                <a:sysClr val="windowText" lastClr="000000"/>
              </a:solidFill>
              <a:effectLst/>
              <a:uLnTx/>
              <a:uFillTx/>
              <a:latin typeface="+mn-lt"/>
              <a:ea typeface="+mn-ea"/>
              <a:cs typeface="+mn-cs"/>
            </a:rPr>
            <a:t>refer to </a:t>
          </a:r>
          <a:r>
            <a:rPr kumimoji="0" lang="en-US" sz="1100" b="0" i="0" u="none" strike="noStrike" kern="0" cap="none" spc="0" normalizeH="0" baseline="0" noProof="0">
              <a:ln>
                <a:noFill/>
              </a:ln>
              <a:solidFill>
                <a:srgbClr val="0066FF"/>
              </a:solidFill>
              <a:effectLst/>
              <a:uLnTx/>
              <a:uFillTx/>
              <a:latin typeface="+mn-lt"/>
              <a:ea typeface="+mn-ea"/>
              <a:cs typeface="+mn-cs"/>
            </a:rPr>
            <a:t>IDEA Proportionate Share Quick Reference Guide </a:t>
          </a:r>
          <a:r>
            <a:rPr kumimoji="0" lang="en-US" sz="1100" b="0" i="0" u="none" strike="noStrike" kern="0" cap="none" spc="0" normalizeH="0" baseline="0" noProof="0">
              <a:ln>
                <a:noFill/>
              </a:ln>
              <a:solidFill>
                <a:sysClr val="windowText" lastClr="000000"/>
              </a:solidFill>
              <a:effectLst/>
              <a:uLnTx/>
              <a:uFillTx/>
              <a:latin typeface="+mn-lt"/>
              <a:ea typeface="+mn-ea"/>
              <a:cs typeface="+mn-cs"/>
            </a:rPr>
            <a:t>(and links), DESE's </a:t>
          </a:r>
          <a:r>
            <a:rPr kumimoji="0" lang="en-US" sz="1100" b="0" i="0" u="none" strike="noStrike" kern="0" cap="none" spc="0" normalizeH="0" baseline="0" noProof="0">
              <a:ln>
                <a:noFill/>
              </a:ln>
              <a:solidFill>
                <a:srgbClr val="0066FF"/>
              </a:solidFill>
              <a:effectLst/>
              <a:uLnTx/>
              <a:uFillTx/>
              <a:latin typeface="+mn-lt"/>
              <a:ea typeface="+mn-ea"/>
              <a:cs typeface="+mn-cs"/>
            </a:rPr>
            <a:t>Administrative Advisory SPED 2018-1 </a:t>
          </a:r>
          <a:r>
            <a:rPr kumimoji="0" lang="en-US" sz="1100" b="0" i="0" u="none" strike="noStrike" kern="0" cap="none" spc="0" normalizeH="0" baseline="0" noProof="0">
              <a:ln>
                <a:noFill/>
              </a:ln>
              <a:solidFill>
                <a:sysClr val="windowText" lastClr="000000"/>
              </a:solidFill>
              <a:effectLst/>
              <a:uLnTx/>
              <a:uFillTx/>
              <a:latin typeface="+mn-lt"/>
              <a:ea typeface="+mn-ea"/>
              <a:cs typeface="+mn-cs"/>
            </a:rPr>
            <a:t>(Expenditure of Proportionate Share section), as well as IDEA regulations: Equitable services determined (</a:t>
          </a:r>
          <a:r>
            <a:rPr kumimoji="0" lang="en-US" sz="1100" b="0" i="0" u="none" strike="noStrike" kern="0" cap="none" spc="0" normalizeH="0" baseline="0" noProof="0">
              <a:ln>
                <a:noFill/>
              </a:ln>
              <a:solidFill>
                <a:srgbClr val="0066FF"/>
              </a:solidFill>
              <a:effectLst/>
              <a:uLnTx/>
              <a:uFillTx/>
              <a:latin typeface="+mn-lt"/>
              <a:ea typeface="+mn-ea"/>
              <a:cs typeface="+mn-cs"/>
            </a:rPr>
            <a:t>34 CFR § 300.137 </a:t>
          </a:r>
          <a:r>
            <a:rPr kumimoji="0" lang="en-US" sz="1100" b="0" i="0" u="none" strike="noStrike" kern="0" cap="none" spc="0" normalizeH="0" baseline="0" noProof="0">
              <a:ln>
                <a:noFill/>
              </a:ln>
              <a:solidFill>
                <a:sysClr val="windowText" lastClr="000000"/>
              </a:solidFill>
              <a:effectLst/>
              <a:uLnTx/>
              <a:uFillTx/>
              <a:latin typeface="+mn-lt"/>
              <a:ea typeface="+mn-ea"/>
              <a:cs typeface="+mn-cs"/>
            </a:rPr>
            <a:t>); Equitable services provided (</a:t>
          </a:r>
          <a:r>
            <a:rPr kumimoji="0" lang="en-US" sz="1100" b="0" i="0" u="none" strike="noStrike" kern="0" cap="none" spc="0" normalizeH="0" baseline="0" noProof="0">
              <a:ln>
                <a:noFill/>
              </a:ln>
              <a:solidFill>
                <a:srgbClr val="0066FF"/>
              </a:solidFill>
              <a:effectLst/>
              <a:uLnTx/>
              <a:uFillTx/>
              <a:latin typeface="+mn-lt"/>
              <a:ea typeface="+mn-ea"/>
              <a:cs typeface="+mn-cs"/>
            </a:rPr>
            <a:t>34 CFR § 300.138</a:t>
          </a:r>
          <a:r>
            <a:rPr kumimoji="0" lang="en-US" sz="1100" b="0" i="0" u="none" strike="noStrike" kern="0" cap="none" spc="0" normalizeH="0" baseline="0" noProof="0">
              <a:ln>
                <a:noFill/>
              </a:ln>
              <a:solidFill>
                <a:sysClr val="windowText" lastClr="000000"/>
              </a:solidFill>
              <a:effectLst/>
              <a:uLnTx/>
              <a:uFillTx/>
              <a:latin typeface="+mn-lt"/>
              <a:ea typeface="+mn-ea"/>
              <a:cs typeface="+mn-cs"/>
            </a:rPr>
            <a:t>); Location of services and transportation (</a:t>
          </a:r>
          <a:r>
            <a:rPr kumimoji="0" lang="en-US" sz="1100" b="0" i="0" u="none" strike="noStrike" kern="0" cap="none" spc="0" normalizeH="0" baseline="0" noProof="0">
              <a:ln>
                <a:noFill/>
              </a:ln>
              <a:solidFill>
                <a:srgbClr val="0066FF"/>
              </a:solidFill>
              <a:effectLst/>
              <a:uLnTx/>
              <a:uFillTx/>
              <a:latin typeface="+mn-lt"/>
              <a:ea typeface="+mn-ea"/>
              <a:cs typeface="+mn-cs"/>
            </a:rPr>
            <a:t>34 CFR § 300.139</a:t>
          </a:r>
          <a:r>
            <a:rPr kumimoji="0" lang="en-US" sz="1100" b="0" i="0" u="none" strike="noStrike" kern="0" cap="none" spc="0" normalizeH="0" baseline="0" noProof="0">
              <a:ln>
                <a:noFill/>
              </a:ln>
              <a:solidFill>
                <a:sysClr val="windowText" lastClr="000000"/>
              </a:solidFill>
              <a:effectLst/>
              <a:uLnTx/>
              <a:uFillTx/>
              <a:latin typeface="+mn-lt"/>
              <a:ea typeface="+mn-ea"/>
              <a:cs typeface="+mn-cs"/>
            </a:rPr>
            <a:t>); Use of personnel (</a:t>
          </a:r>
          <a:r>
            <a:rPr kumimoji="0" lang="en-US" sz="1100" b="0" i="0" u="none" strike="noStrike" kern="0" cap="none" spc="0" normalizeH="0" baseline="0" noProof="0">
              <a:ln>
                <a:noFill/>
              </a:ln>
              <a:solidFill>
                <a:srgbClr val="0066FF"/>
              </a:solidFill>
              <a:effectLst/>
              <a:uLnTx/>
              <a:uFillTx/>
              <a:latin typeface="+mn-lt"/>
              <a:ea typeface="+mn-ea"/>
              <a:cs typeface="+mn-cs"/>
            </a:rPr>
            <a:t>34 CFR § 300.142</a:t>
          </a:r>
          <a:r>
            <a:rPr kumimoji="0" lang="en-US" sz="1100" b="0" i="0" u="none" strike="noStrike" kern="0" cap="none" spc="0" normalizeH="0" baseline="0" noProof="0">
              <a:ln>
                <a:noFill/>
              </a:ln>
              <a:solidFill>
                <a:sysClr val="windowText" lastClr="000000"/>
              </a:solidFill>
              <a:effectLst/>
              <a:uLnTx/>
              <a:uFillTx/>
              <a:latin typeface="+mn-lt"/>
              <a:ea typeface="+mn-ea"/>
              <a:cs typeface="+mn-cs"/>
            </a:rPr>
            <a:t>); Separate classes prohibited (</a:t>
          </a:r>
          <a:r>
            <a:rPr kumimoji="0" lang="en-US" sz="1100" b="0" i="0" u="none" strike="noStrike" kern="0" cap="none" spc="0" normalizeH="0" baseline="0" noProof="0">
              <a:ln>
                <a:noFill/>
              </a:ln>
              <a:solidFill>
                <a:srgbClr val="0066FF"/>
              </a:solidFill>
              <a:effectLst/>
              <a:uLnTx/>
              <a:uFillTx/>
              <a:latin typeface="+mn-lt"/>
              <a:ea typeface="+mn-ea"/>
              <a:cs typeface="+mn-cs"/>
            </a:rPr>
            <a:t>34 CFR § 300.143</a:t>
          </a:r>
          <a:r>
            <a:rPr kumimoji="0" lang="en-US" sz="1100" b="0" i="0" u="none" strike="noStrike" kern="0" cap="none" spc="0" normalizeH="0" baseline="0" noProof="0">
              <a:ln>
                <a:noFill/>
              </a:ln>
              <a:solidFill>
                <a:sysClr val="windowText" lastClr="000000"/>
              </a:solidFill>
              <a:effectLst/>
              <a:uLnTx/>
              <a:uFillTx/>
              <a:latin typeface="+mn-lt"/>
              <a:ea typeface="+mn-ea"/>
              <a:cs typeface="+mn-cs"/>
            </a:rPr>
            <a:t>); and Property, equipment, and supplies (</a:t>
          </a:r>
          <a:r>
            <a:rPr kumimoji="0" lang="en-US" sz="1100" b="0" i="0" u="none" strike="noStrike" kern="0" cap="none" spc="0" normalizeH="0" baseline="0" noProof="0">
              <a:ln>
                <a:noFill/>
              </a:ln>
              <a:solidFill>
                <a:srgbClr val="0066FF"/>
              </a:solidFill>
              <a:effectLst/>
              <a:uLnTx/>
              <a:uFillTx/>
              <a:latin typeface="+mn-lt"/>
              <a:ea typeface="+mn-ea"/>
              <a:cs typeface="+mn-cs"/>
            </a:rPr>
            <a:t>34 CFR § 300.144</a:t>
          </a:r>
          <a:r>
            <a:rPr kumimoji="0" lang="en-US" sz="1100" b="0" i="0" u="none" strike="noStrike" kern="0" cap="none" spc="0" normalizeH="0" baseline="0" noProof="0">
              <a:ln>
                <a:noFill/>
              </a:ln>
              <a:solidFill>
                <a:sysClr val="windowText" lastClr="000000"/>
              </a:solidFill>
              <a:effectLst/>
              <a:uLnTx/>
              <a:uFillTx/>
              <a:latin typeface="+mn-lt"/>
              <a:ea typeface="+mn-ea"/>
              <a:cs typeface="+mn-cs"/>
            </a:rPr>
            <a:t>). </a:t>
          </a:r>
          <a:endParaRPr kumimoji="0" lang="en-US" sz="1100" b="0" i="1"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14</xdr:col>
      <xdr:colOff>419099</xdr:colOff>
      <xdr:row>32</xdr:row>
      <xdr:rowOff>266701</xdr:rowOff>
    </xdr:from>
    <xdr:to>
      <xdr:col>17</xdr:col>
      <xdr:colOff>371474</xdr:colOff>
      <xdr:row>36</xdr:row>
      <xdr:rowOff>723900</xdr:rowOff>
    </xdr:to>
    <xdr:sp macro="" textlink="">
      <xdr:nvSpPr>
        <xdr:cNvPr id="14" name="Rectangular Callout 13">
          <a:extLst>
            <a:ext uri="{FF2B5EF4-FFF2-40B4-BE49-F238E27FC236}">
              <a16:creationId xmlns:a16="http://schemas.microsoft.com/office/drawing/2014/main" id="{00000000-0008-0000-0400-00000E000000}"/>
            </a:ext>
            <a:ext uri="{C183D7F6-B498-43B3-948B-1728B52AA6E4}">
              <adec:decorative xmlns:adec="http://schemas.microsoft.com/office/drawing/2017/decorative" val="1"/>
            </a:ext>
          </a:extLst>
        </xdr:cNvPr>
        <xdr:cNvSpPr/>
      </xdr:nvSpPr>
      <xdr:spPr>
        <a:xfrm>
          <a:off x="11163299" y="13792201"/>
          <a:ext cx="2752725" cy="1971674"/>
        </a:xfrm>
        <a:prstGeom prst="wedgeRectCallout">
          <a:avLst>
            <a:gd name="adj1" fmla="val -64231"/>
            <a:gd name="adj2" fmla="val -20538"/>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Unlike for child count in Step 1C.2 which counts children at one point in time, the number of students for recordkeeping in Step 1C.3 is aggregated at the end of the year and includes the entire school year.   For example, column A would be all private school students living in your district and attending a private school in your district who were evaluated, found eligible and/or served for the entire 2018-2019 school year.</a:t>
          </a:r>
          <a:endParaRPr lang="en-US" sz="1100" b="0" i="1" baseline="0">
            <a:ln>
              <a:noFill/>
            </a:ln>
            <a:solidFill>
              <a:sysClr val="windowText" lastClr="000000"/>
            </a:solidFill>
          </a:endParaRPr>
        </a:p>
      </xdr:txBody>
    </xdr:sp>
    <xdr:clientData/>
  </xdr:twoCellAnchor>
  <xdr:twoCellAnchor>
    <xdr:from>
      <xdr:col>12</xdr:col>
      <xdr:colOff>85725</xdr:colOff>
      <xdr:row>47</xdr:row>
      <xdr:rowOff>123824</xdr:rowOff>
    </xdr:from>
    <xdr:to>
      <xdr:col>17</xdr:col>
      <xdr:colOff>247650</xdr:colOff>
      <xdr:row>50</xdr:row>
      <xdr:rowOff>304799</xdr:rowOff>
    </xdr:to>
    <xdr:sp macro="" textlink="">
      <xdr:nvSpPr>
        <xdr:cNvPr id="15" name="Rectangular Callout 14">
          <a:extLst>
            <a:ext uri="{FF2B5EF4-FFF2-40B4-BE49-F238E27FC236}">
              <a16:creationId xmlns:a16="http://schemas.microsoft.com/office/drawing/2014/main" id="{00000000-0008-0000-0400-00000F000000}"/>
            </a:ext>
            <a:ext uri="{C183D7F6-B498-43B3-948B-1728B52AA6E4}">
              <adec:decorative xmlns:adec="http://schemas.microsoft.com/office/drawing/2017/decorative" val="1"/>
            </a:ext>
          </a:extLst>
        </xdr:cNvPr>
        <xdr:cNvSpPr/>
      </xdr:nvSpPr>
      <xdr:spPr>
        <a:xfrm>
          <a:off x="9782175" y="21945599"/>
          <a:ext cx="4010025" cy="1914525"/>
        </a:xfrm>
        <a:prstGeom prst="wedgeRectCallout">
          <a:avLst>
            <a:gd name="adj1" fmla="val -75037"/>
            <a:gd name="adj2" fmla="val -14957"/>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The district has the option to reserve additional funding for equitable services for eligible private-school and home-schooled students.  As long as the LEA meets all the other requirements of the IDEA, including providing FAPE to district children with disabilities, it is permissible, but not required for an LEA to spend more than the minimum amount of Part B funds on providing services to children with disabilities placed by their parents in private schools.   See </a:t>
          </a:r>
          <a:r>
            <a:rPr lang="en-US" sz="1100" b="0" baseline="0">
              <a:ln>
                <a:noFill/>
              </a:ln>
              <a:solidFill>
                <a:srgbClr val="0066FF"/>
              </a:solidFill>
            </a:rPr>
            <a:t>Question H-3, Questions and Answers on Serving Children with Disabilities Placed by their Parents in Private Schools, April 2011.</a:t>
          </a:r>
          <a:endParaRPr lang="en-US" sz="1100" i="1" baseline="0">
            <a:ln>
              <a:noFill/>
            </a:ln>
            <a:solidFill>
              <a:sysClr val="windowText" lastClr="000000"/>
            </a:solidFill>
          </a:endParaRPr>
        </a:p>
      </xdr:txBody>
    </xdr:sp>
    <xdr:clientData/>
  </xdr:twoCellAnchor>
  <xdr:twoCellAnchor>
    <xdr:from>
      <xdr:col>12</xdr:col>
      <xdr:colOff>161925</xdr:colOff>
      <xdr:row>49</xdr:row>
      <xdr:rowOff>285750</xdr:rowOff>
    </xdr:from>
    <xdr:to>
      <xdr:col>17</xdr:col>
      <xdr:colOff>114300</xdr:colOff>
      <xdr:row>50</xdr:row>
      <xdr:rowOff>238125</xdr:rowOff>
    </xdr:to>
    <xdr:sp macro="" textlink="">
      <xdr:nvSpPr>
        <xdr:cNvPr id="16" name="Rectangle 15">
          <a:hlinkClick xmlns:r="http://schemas.openxmlformats.org/officeDocument/2006/relationships" r:id="rId2"/>
          <a:extLst>
            <a:ext uri="{FF2B5EF4-FFF2-40B4-BE49-F238E27FC236}">
              <a16:creationId xmlns:a16="http://schemas.microsoft.com/office/drawing/2014/main" id="{00000000-0008-0000-0400-000010000000}"/>
            </a:ext>
            <a:ext uri="{C183D7F6-B498-43B3-948B-1728B52AA6E4}">
              <adec:decorative xmlns:adec="http://schemas.microsoft.com/office/drawing/2017/decorative" val="1"/>
            </a:ext>
          </a:extLst>
        </xdr:cNvPr>
        <xdr:cNvSpPr/>
      </xdr:nvSpPr>
      <xdr:spPr>
        <a:xfrm>
          <a:off x="9858375" y="23822025"/>
          <a:ext cx="3800475" cy="542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876300</xdr:colOff>
      <xdr:row>10</xdr:row>
      <xdr:rowOff>209550</xdr:rowOff>
    </xdr:from>
    <xdr:to>
      <xdr:col>20</xdr:col>
      <xdr:colOff>28575</xdr:colOff>
      <xdr:row>12</xdr:row>
      <xdr:rowOff>304800</xdr:rowOff>
    </xdr:to>
    <xdr:sp macro="" textlink="">
      <xdr:nvSpPr>
        <xdr:cNvPr id="17" name="Rectangular Callout 16">
          <a:extLst>
            <a:ext uri="{FF2B5EF4-FFF2-40B4-BE49-F238E27FC236}">
              <a16:creationId xmlns:a16="http://schemas.microsoft.com/office/drawing/2014/main" id="{00000000-0008-0000-0400-000011000000}"/>
            </a:ext>
            <a:ext uri="{C183D7F6-B498-43B3-948B-1728B52AA6E4}">
              <adec:decorative xmlns:adec="http://schemas.microsoft.com/office/drawing/2017/decorative" val="1"/>
            </a:ext>
          </a:extLst>
        </xdr:cNvPr>
        <xdr:cNvSpPr/>
      </xdr:nvSpPr>
      <xdr:spPr>
        <a:xfrm>
          <a:off x="11620500" y="5743575"/>
          <a:ext cx="3781425" cy="895350"/>
        </a:xfrm>
        <a:prstGeom prst="wedgeRectCallout">
          <a:avLst>
            <a:gd name="adj1" fmla="val -77826"/>
            <a:gd name="adj2" fmla="val 32732"/>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In order to be considered an </a:t>
          </a:r>
          <a:r>
            <a:rPr lang="en-US" sz="1100" b="1" baseline="0">
              <a:ln>
                <a:noFill/>
              </a:ln>
              <a:solidFill>
                <a:sysClr val="windowText" lastClr="000000"/>
              </a:solidFill>
            </a:rPr>
            <a:t>elementary school </a:t>
          </a:r>
          <a:r>
            <a:rPr lang="en-US" sz="1100" b="0" baseline="0">
              <a:ln>
                <a:noFill/>
              </a:ln>
              <a:solidFill>
                <a:sysClr val="windowText" lastClr="000000"/>
              </a:solidFill>
            </a:rPr>
            <a:t>for child count, a private school must provide instruction to grades one through five, six, seven or eight.  However, </a:t>
          </a:r>
          <a:r>
            <a:rPr lang="en-US" sz="1100" b="1" baseline="0">
              <a:ln>
                <a:noFill/>
              </a:ln>
              <a:solidFill>
                <a:sysClr val="windowText" lastClr="000000"/>
              </a:solidFill>
            </a:rPr>
            <a:t>stand alone private preschools or childcare centers are not included</a:t>
          </a:r>
          <a:r>
            <a:rPr lang="en-US" sz="1100" b="0" baseline="0">
              <a:ln>
                <a:noFill/>
              </a:ln>
              <a:solidFill>
                <a:sysClr val="windowText" lastClr="000000"/>
              </a:solidFill>
            </a:rPr>
            <a:t>. </a:t>
          </a:r>
          <a:endParaRPr lang="en-US" sz="1100" i="1" baseline="0">
            <a:ln>
              <a:noFill/>
            </a:ln>
            <a:solidFill>
              <a:sysClr val="windowText" lastClr="000000"/>
            </a:solidFill>
          </a:endParaRPr>
        </a:p>
      </xdr:txBody>
    </xdr:sp>
    <xdr:clientData/>
  </xdr:twoCellAnchor>
  <xdr:twoCellAnchor>
    <xdr:from>
      <xdr:col>12</xdr:col>
      <xdr:colOff>523875</xdr:colOff>
      <xdr:row>56</xdr:row>
      <xdr:rowOff>342901</xdr:rowOff>
    </xdr:from>
    <xdr:to>
      <xdr:col>18</xdr:col>
      <xdr:colOff>371475</xdr:colOff>
      <xdr:row>58</xdr:row>
      <xdr:rowOff>28576</xdr:rowOff>
    </xdr:to>
    <xdr:sp macro="" textlink="">
      <xdr:nvSpPr>
        <xdr:cNvPr id="18" name="Rectangular Callout 17">
          <a:hlinkClick xmlns:r="http://schemas.openxmlformats.org/officeDocument/2006/relationships" r:id="rId3"/>
          <a:extLst>
            <a:ext uri="{FF2B5EF4-FFF2-40B4-BE49-F238E27FC236}">
              <a16:creationId xmlns:a16="http://schemas.microsoft.com/office/drawing/2014/main" id="{00000000-0008-0000-0400-000012000000}"/>
            </a:ext>
            <a:ext uri="{C183D7F6-B498-43B3-948B-1728B52AA6E4}">
              <adec:decorative xmlns:adec="http://schemas.microsoft.com/office/drawing/2017/decorative" val="1"/>
            </a:ext>
          </a:extLst>
        </xdr:cNvPr>
        <xdr:cNvSpPr/>
      </xdr:nvSpPr>
      <xdr:spPr>
        <a:xfrm>
          <a:off x="10220325" y="26222326"/>
          <a:ext cx="4305300" cy="781050"/>
        </a:xfrm>
        <a:prstGeom prst="wedgeRectCallout">
          <a:avLst>
            <a:gd name="adj1" fmla="val -59715"/>
            <a:gd name="adj2" fmla="val -9899"/>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en-US" sz="1100" b="1" baseline="0">
              <a:ln>
                <a:noFill/>
              </a:ln>
              <a:solidFill>
                <a:sysClr val="windowText" lastClr="000000"/>
              </a:solidFill>
            </a:rPr>
            <a:t>TIP:  </a:t>
          </a:r>
          <a:r>
            <a:rPr lang="en-US" sz="1100" b="1" baseline="0">
              <a:solidFill>
                <a:sysClr val="windowText" lastClr="000000"/>
              </a:solidFill>
              <a:effectLst/>
              <a:latin typeface="+mn-lt"/>
              <a:ea typeface="+mn-ea"/>
              <a:cs typeface="+mn-cs"/>
            </a:rPr>
            <a:t>If the private school representatives/parents do not provide the signed written affirmation </a:t>
          </a:r>
          <a:r>
            <a:rPr lang="en-US" sz="1100" b="0" baseline="0">
              <a:solidFill>
                <a:sysClr val="windowText" lastClr="000000"/>
              </a:solidFill>
              <a:effectLst/>
              <a:latin typeface="+mn-lt"/>
              <a:ea typeface="+mn-ea"/>
              <a:cs typeface="+mn-cs"/>
            </a:rPr>
            <a:t>within a reasonable period of time, the district must email supporting documentation of the consultation process to DESE at </a:t>
          </a:r>
          <a:r>
            <a:rPr lang="en-US" sz="1100" b="0" baseline="0">
              <a:solidFill>
                <a:srgbClr val="0066FF"/>
              </a:solidFill>
              <a:effectLst/>
              <a:latin typeface="+mn-lt"/>
              <a:ea typeface="+mn-ea"/>
              <a:cs typeface="+mn-cs"/>
            </a:rPr>
            <a:t>ideaequitableservices@doe.mass.edu. </a:t>
          </a:r>
          <a:endParaRPr lang="en-US">
            <a:solidFill>
              <a:srgbClr val="0066FF"/>
            </a:solidFill>
            <a:effectLst/>
          </a:endParaRPr>
        </a:p>
      </xdr:txBody>
    </xdr:sp>
    <xdr:clientData/>
  </xdr:twoCellAnchor>
  <xdr:twoCellAnchor>
    <xdr:from>
      <xdr:col>14</xdr:col>
      <xdr:colOff>447675</xdr:colOff>
      <xdr:row>71</xdr:row>
      <xdr:rowOff>209551</xdr:rowOff>
    </xdr:from>
    <xdr:to>
      <xdr:col>17</xdr:col>
      <xdr:colOff>19050</xdr:colOff>
      <xdr:row>71</xdr:row>
      <xdr:rowOff>361951</xdr:rowOff>
    </xdr:to>
    <xdr:sp macro="" textlink="">
      <xdr:nvSpPr>
        <xdr:cNvPr id="19" name="Rectangle 18">
          <a:hlinkClick xmlns:r="http://schemas.openxmlformats.org/officeDocument/2006/relationships" r:id="rId1"/>
          <a:extLst>
            <a:ext uri="{FF2B5EF4-FFF2-40B4-BE49-F238E27FC236}">
              <a16:creationId xmlns:a16="http://schemas.microsoft.com/office/drawing/2014/main" id="{00000000-0008-0000-0400-000013000000}"/>
            </a:ext>
            <a:ext uri="{C183D7F6-B498-43B3-948B-1728B52AA6E4}">
              <adec:decorative xmlns:adec="http://schemas.microsoft.com/office/drawing/2017/decorative" val="1"/>
            </a:ext>
          </a:extLst>
        </xdr:cNvPr>
        <xdr:cNvSpPr/>
      </xdr:nvSpPr>
      <xdr:spPr>
        <a:xfrm>
          <a:off x="11191875" y="34766251"/>
          <a:ext cx="2371725"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247650</xdr:colOff>
      <xdr:row>71</xdr:row>
      <xdr:rowOff>38100</xdr:rowOff>
    </xdr:from>
    <xdr:to>
      <xdr:col>17</xdr:col>
      <xdr:colOff>9525</xdr:colOff>
      <xdr:row>71</xdr:row>
      <xdr:rowOff>238125</xdr:rowOff>
    </xdr:to>
    <xdr:sp macro="" textlink="">
      <xdr:nvSpPr>
        <xdr:cNvPr id="20" name="Rectangle 19">
          <a:hlinkClick xmlns:r="http://schemas.openxmlformats.org/officeDocument/2006/relationships" r:id="rId4"/>
          <a:extLst>
            <a:ext uri="{FF2B5EF4-FFF2-40B4-BE49-F238E27FC236}">
              <a16:creationId xmlns:a16="http://schemas.microsoft.com/office/drawing/2014/main" id="{00000000-0008-0000-0400-000014000000}"/>
            </a:ext>
            <a:ext uri="{C183D7F6-B498-43B3-948B-1728B52AA6E4}">
              <adec:decorative xmlns:adec="http://schemas.microsoft.com/office/drawing/2017/decorative" val="1"/>
            </a:ext>
          </a:extLst>
        </xdr:cNvPr>
        <xdr:cNvSpPr/>
      </xdr:nvSpPr>
      <xdr:spPr>
        <a:xfrm>
          <a:off x="10725150" y="34594800"/>
          <a:ext cx="2828925"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1066800</xdr:colOff>
      <xdr:row>72</xdr:row>
      <xdr:rowOff>95250</xdr:rowOff>
    </xdr:from>
    <xdr:to>
      <xdr:col>16</xdr:col>
      <xdr:colOff>400050</xdr:colOff>
      <xdr:row>72</xdr:row>
      <xdr:rowOff>209550</xdr:rowOff>
    </xdr:to>
    <xdr:sp macro="" textlink="">
      <xdr:nvSpPr>
        <xdr:cNvPr id="21" name="Rectangle 20">
          <a:hlinkClick xmlns:r="http://schemas.openxmlformats.org/officeDocument/2006/relationships" r:id="rId5"/>
          <a:extLst>
            <a:ext uri="{FF2B5EF4-FFF2-40B4-BE49-F238E27FC236}">
              <a16:creationId xmlns:a16="http://schemas.microsoft.com/office/drawing/2014/main" id="{00000000-0008-0000-0400-000015000000}"/>
            </a:ext>
            <a:ext uri="{C183D7F6-B498-43B3-948B-1728B52AA6E4}">
              <adec:decorative xmlns:adec="http://schemas.microsoft.com/office/drawing/2017/decorative" val="1"/>
            </a:ext>
          </a:extLst>
        </xdr:cNvPr>
        <xdr:cNvSpPr/>
      </xdr:nvSpPr>
      <xdr:spPr>
        <a:xfrm>
          <a:off x="12992100" y="35156775"/>
          <a:ext cx="5143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523875</xdr:colOff>
      <xdr:row>72</xdr:row>
      <xdr:rowOff>285750</xdr:rowOff>
    </xdr:from>
    <xdr:to>
      <xdr:col>13</xdr:col>
      <xdr:colOff>257175</xdr:colOff>
      <xdr:row>73</xdr:row>
      <xdr:rowOff>47625</xdr:rowOff>
    </xdr:to>
    <xdr:sp macro="" textlink="">
      <xdr:nvSpPr>
        <xdr:cNvPr id="22" name="Rectangle 21">
          <a:hlinkClick xmlns:r="http://schemas.openxmlformats.org/officeDocument/2006/relationships" r:id="rId5"/>
          <a:extLst>
            <a:ext uri="{FF2B5EF4-FFF2-40B4-BE49-F238E27FC236}">
              <a16:creationId xmlns:a16="http://schemas.microsoft.com/office/drawing/2014/main" id="{00000000-0008-0000-0400-000016000000}"/>
            </a:ext>
            <a:ext uri="{C183D7F6-B498-43B3-948B-1728B52AA6E4}">
              <adec:decorative xmlns:adec="http://schemas.microsoft.com/office/drawing/2017/decorative" val="1"/>
            </a:ext>
          </a:extLst>
        </xdr:cNvPr>
        <xdr:cNvSpPr/>
      </xdr:nvSpPr>
      <xdr:spPr>
        <a:xfrm>
          <a:off x="10220325" y="35347275"/>
          <a:ext cx="5143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466725</xdr:colOff>
      <xdr:row>72</xdr:row>
      <xdr:rowOff>266700</xdr:rowOff>
    </xdr:from>
    <xdr:to>
      <xdr:col>16</xdr:col>
      <xdr:colOff>371475</xdr:colOff>
      <xdr:row>73</xdr:row>
      <xdr:rowOff>19050</xdr:rowOff>
    </xdr:to>
    <xdr:sp macro="" textlink="">
      <xdr:nvSpPr>
        <xdr:cNvPr id="23" name="Rectangle 22">
          <a:hlinkClick xmlns:r="http://schemas.openxmlformats.org/officeDocument/2006/relationships" r:id="rId5"/>
          <a:extLst>
            <a:ext uri="{FF2B5EF4-FFF2-40B4-BE49-F238E27FC236}">
              <a16:creationId xmlns:a16="http://schemas.microsoft.com/office/drawing/2014/main" id="{00000000-0008-0000-0400-000017000000}"/>
            </a:ext>
            <a:ext uri="{C183D7F6-B498-43B3-948B-1728B52AA6E4}">
              <adec:decorative xmlns:adec="http://schemas.microsoft.com/office/drawing/2017/decorative" val="1"/>
            </a:ext>
          </a:extLst>
        </xdr:cNvPr>
        <xdr:cNvSpPr/>
      </xdr:nvSpPr>
      <xdr:spPr>
        <a:xfrm>
          <a:off x="12392025" y="35328225"/>
          <a:ext cx="1085850" cy="104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495300</xdr:colOff>
      <xdr:row>73</xdr:row>
      <xdr:rowOff>219075</xdr:rowOff>
    </xdr:from>
    <xdr:to>
      <xdr:col>15</xdr:col>
      <xdr:colOff>323850</xdr:colOff>
      <xdr:row>73</xdr:row>
      <xdr:rowOff>361950</xdr:rowOff>
    </xdr:to>
    <xdr:sp macro="" textlink="">
      <xdr:nvSpPr>
        <xdr:cNvPr id="24" name="Rectangle 23">
          <a:hlinkClick xmlns:r="http://schemas.openxmlformats.org/officeDocument/2006/relationships" r:id="rId6"/>
          <a:extLst>
            <a:ext uri="{FF2B5EF4-FFF2-40B4-BE49-F238E27FC236}">
              <a16:creationId xmlns:a16="http://schemas.microsoft.com/office/drawing/2014/main" id="{00000000-0008-0000-0400-000018000000}"/>
            </a:ext>
            <a:ext uri="{C183D7F6-B498-43B3-948B-1728B52AA6E4}">
              <adec:decorative xmlns:adec="http://schemas.microsoft.com/office/drawing/2017/decorative" val="1"/>
            </a:ext>
          </a:extLst>
        </xdr:cNvPr>
        <xdr:cNvSpPr/>
      </xdr:nvSpPr>
      <xdr:spPr>
        <a:xfrm>
          <a:off x="11239500" y="35633025"/>
          <a:ext cx="1009650"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76200</xdr:colOff>
      <xdr:row>73</xdr:row>
      <xdr:rowOff>409575</xdr:rowOff>
    </xdr:from>
    <xdr:to>
      <xdr:col>14</xdr:col>
      <xdr:colOff>1085850</xdr:colOff>
      <xdr:row>74</xdr:row>
      <xdr:rowOff>133350</xdr:rowOff>
    </xdr:to>
    <xdr:sp macro="" textlink="">
      <xdr:nvSpPr>
        <xdr:cNvPr id="25" name="Rectangle 24">
          <a:hlinkClick xmlns:r="http://schemas.openxmlformats.org/officeDocument/2006/relationships" r:id="rId6"/>
          <a:extLst>
            <a:ext uri="{FF2B5EF4-FFF2-40B4-BE49-F238E27FC236}">
              <a16:creationId xmlns:a16="http://schemas.microsoft.com/office/drawing/2014/main" id="{00000000-0008-0000-0400-000019000000}"/>
            </a:ext>
            <a:ext uri="{C183D7F6-B498-43B3-948B-1728B52AA6E4}">
              <adec:decorative xmlns:adec="http://schemas.microsoft.com/office/drawing/2017/decorative" val="1"/>
            </a:ext>
          </a:extLst>
        </xdr:cNvPr>
        <xdr:cNvSpPr/>
      </xdr:nvSpPr>
      <xdr:spPr>
        <a:xfrm>
          <a:off x="10820400" y="35823525"/>
          <a:ext cx="1009650"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219075</xdr:colOff>
      <xdr:row>74</xdr:row>
      <xdr:rowOff>133349</xdr:rowOff>
    </xdr:from>
    <xdr:to>
      <xdr:col>15</xdr:col>
      <xdr:colOff>47625</xdr:colOff>
      <xdr:row>75</xdr:row>
      <xdr:rowOff>142874</xdr:rowOff>
    </xdr:to>
    <xdr:sp macro="" textlink="">
      <xdr:nvSpPr>
        <xdr:cNvPr id="26" name="Rectangle 25">
          <a:hlinkClick xmlns:r="http://schemas.openxmlformats.org/officeDocument/2006/relationships" r:id="rId6"/>
          <a:extLst>
            <a:ext uri="{FF2B5EF4-FFF2-40B4-BE49-F238E27FC236}">
              <a16:creationId xmlns:a16="http://schemas.microsoft.com/office/drawing/2014/main" id="{00000000-0008-0000-0400-00001A000000}"/>
            </a:ext>
            <a:ext uri="{C183D7F6-B498-43B3-948B-1728B52AA6E4}">
              <adec:decorative xmlns:adec="http://schemas.microsoft.com/office/drawing/2017/decorative" val="1"/>
            </a:ext>
          </a:extLst>
        </xdr:cNvPr>
        <xdr:cNvSpPr/>
      </xdr:nvSpPr>
      <xdr:spPr>
        <a:xfrm flipV="1">
          <a:off x="10963275" y="35966399"/>
          <a:ext cx="100965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523875</xdr:colOff>
      <xdr:row>73</xdr:row>
      <xdr:rowOff>66675</xdr:rowOff>
    </xdr:from>
    <xdr:to>
      <xdr:col>16</xdr:col>
      <xdr:colOff>371475</xdr:colOff>
      <xdr:row>73</xdr:row>
      <xdr:rowOff>200025</xdr:rowOff>
    </xdr:to>
    <xdr:sp macro="" textlink="">
      <xdr:nvSpPr>
        <xdr:cNvPr id="27" name="Rectangle 26">
          <a:hlinkClick xmlns:r="http://schemas.openxmlformats.org/officeDocument/2006/relationships" r:id="rId7"/>
          <a:extLst>
            <a:ext uri="{FF2B5EF4-FFF2-40B4-BE49-F238E27FC236}">
              <a16:creationId xmlns:a16="http://schemas.microsoft.com/office/drawing/2014/main" id="{00000000-0008-0000-0400-00001B000000}"/>
            </a:ext>
            <a:ext uri="{C183D7F6-B498-43B3-948B-1728B52AA6E4}">
              <adec:decorative xmlns:adec="http://schemas.microsoft.com/office/drawing/2017/decorative" val="1"/>
            </a:ext>
          </a:extLst>
        </xdr:cNvPr>
        <xdr:cNvSpPr/>
      </xdr:nvSpPr>
      <xdr:spPr>
        <a:xfrm>
          <a:off x="12449175" y="35480625"/>
          <a:ext cx="1028700"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781049</xdr:colOff>
      <xdr:row>58</xdr:row>
      <xdr:rowOff>676275</xdr:rowOff>
    </xdr:from>
    <xdr:to>
      <xdr:col>18</xdr:col>
      <xdr:colOff>200024</xdr:colOff>
      <xdr:row>59</xdr:row>
      <xdr:rowOff>161925</xdr:rowOff>
    </xdr:to>
    <xdr:sp macro="" textlink="">
      <xdr:nvSpPr>
        <xdr:cNvPr id="28" name="Rectangle 27">
          <a:hlinkClick xmlns:r="http://schemas.openxmlformats.org/officeDocument/2006/relationships" r:id="rId4"/>
          <a:extLst>
            <a:ext uri="{FF2B5EF4-FFF2-40B4-BE49-F238E27FC236}">
              <a16:creationId xmlns:a16="http://schemas.microsoft.com/office/drawing/2014/main" id="{00000000-0008-0000-0400-00001C000000}"/>
            </a:ext>
            <a:ext uri="{C183D7F6-B498-43B3-948B-1728B52AA6E4}">
              <adec:decorative xmlns:adec="http://schemas.microsoft.com/office/drawing/2017/decorative" val="1"/>
            </a:ext>
          </a:extLst>
        </xdr:cNvPr>
        <xdr:cNvSpPr/>
      </xdr:nvSpPr>
      <xdr:spPr>
        <a:xfrm>
          <a:off x="11525249" y="27651075"/>
          <a:ext cx="2828925"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542924</xdr:colOff>
      <xdr:row>59</xdr:row>
      <xdr:rowOff>333375</xdr:rowOff>
    </xdr:from>
    <xdr:to>
      <xdr:col>14</xdr:col>
      <xdr:colOff>514350</xdr:colOff>
      <xdr:row>59</xdr:row>
      <xdr:rowOff>476250</xdr:rowOff>
    </xdr:to>
    <xdr:sp macro="" textlink="">
      <xdr:nvSpPr>
        <xdr:cNvPr id="29" name="Rectangle 28">
          <a:hlinkClick xmlns:r="http://schemas.openxmlformats.org/officeDocument/2006/relationships" r:id="rId5"/>
          <a:extLst>
            <a:ext uri="{FF2B5EF4-FFF2-40B4-BE49-F238E27FC236}">
              <a16:creationId xmlns:a16="http://schemas.microsoft.com/office/drawing/2014/main" id="{00000000-0008-0000-0400-00001D000000}"/>
            </a:ext>
            <a:ext uri="{C183D7F6-B498-43B3-948B-1728B52AA6E4}">
              <adec:decorative xmlns:adec="http://schemas.microsoft.com/office/drawing/2017/decorative" val="1"/>
            </a:ext>
          </a:extLst>
        </xdr:cNvPr>
        <xdr:cNvSpPr/>
      </xdr:nvSpPr>
      <xdr:spPr>
        <a:xfrm>
          <a:off x="10239374" y="28022550"/>
          <a:ext cx="1019176"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1047748</xdr:colOff>
      <xdr:row>59</xdr:row>
      <xdr:rowOff>342899</xdr:rowOff>
    </xdr:from>
    <xdr:to>
      <xdr:col>17</xdr:col>
      <xdr:colOff>476249</xdr:colOff>
      <xdr:row>59</xdr:row>
      <xdr:rowOff>504824</xdr:rowOff>
    </xdr:to>
    <xdr:sp macro="" textlink="">
      <xdr:nvSpPr>
        <xdr:cNvPr id="30" name="Rectangle 29">
          <a:hlinkClick xmlns:r="http://schemas.openxmlformats.org/officeDocument/2006/relationships" r:id="rId5"/>
          <a:extLst>
            <a:ext uri="{FF2B5EF4-FFF2-40B4-BE49-F238E27FC236}">
              <a16:creationId xmlns:a16="http://schemas.microsoft.com/office/drawing/2014/main" id="{00000000-0008-0000-0400-00001E000000}"/>
            </a:ext>
            <a:ext uri="{C183D7F6-B498-43B3-948B-1728B52AA6E4}">
              <adec:decorative xmlns:adec="http://schemas.microsoft.com/office/drawing/2017/decorative" val="1"/>
            </a:ext>
          </a:extLst>
        </xdr:cNvPr>
        <xdr:cNvSpPr/>
      </xdr:nvSpPr>
      <xdr:spPr>
        <a:xfrm>
          <a:off x="12973048" y="28032074"/>
          <a:ext cx="1047751"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561974</xdr:colOff>
      <xdr:row>59</xdr:row>
      <xdr:rowOff>504825</xdr:rowOff>
    </xdr:from>
    <xdr:to>
      <xdr:col>16</xdr:col>
      <xdr:colOff>409574</xdr:colOff>
      <xdr:row>59</xdr:row>
      <xdr:rowOff>638175</xdr:rowOff>
    </xdr:to>
    <xdr:sp macro="" textlink="">
      <xdr:nvSpPr>
        <xdr:cNvPr id="31" name="Rectangle 30">
          <a:hlinkClick xmlns:r="http://schemas.openxmlformats.org/officeDocument/2006/relationships" r:id="rId7"/>
          <a:extLst>
            <a:ext uri="{FF2B5EF4-FFF2-40B4-BE49-F238E27FC236}">
              <a16:creationId xmlns:a16="http://schemas.microsoft.com/office/drawing/2014/main" id="{00000000-0008-0000-0400-00001F000000}"/>
            </a:ext>
            <a:ext uri="{C183D7F6-B498-43B3-948B-1728B52AA6E4}">
              <adec:decorative xmlns:adec="http://schemas.microsoft.com/office/drawing/2017/decorative" val="1"/>
            </a:ext>
          </a:extLst>
        </xdr:cNvPr>
        <xdr:cNvSpPr/>
      </xdr:nvSpPr>
      <xdr:spPr>
        <a:xfrm>
          <a:off x="12487274" y="28194000"/>
          <a:ext cx="1028700"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104774</xdr:colOff>
      <xdr:row>59</xdr:row>
      <xdr:rowOff>676275</xdr:rowOff>
    </xdr:from>
    <xdr:to>
      <xdr:col>14</xdr:col>
      <xdr:colOff>1114424</xdr:colOff>
      <xdr:row>60</xdr:row>
      <xdr:rowOff>76200</xdr:rowOff>
    </xdr:to>
    <xdr:sp macro="" textlink="">
      <xdr:nvSpPr>
        <xdr:cNvPr id="32" name="Rectangle 31">
          <a:hlinkClick xmlns:r="http://schemas.openxmlformats.org/officeDocument/2006/relationships" r:id="rId6"/>
          <a:extLst>
            <a:ext uri="{FF2B5EF4-FFF2-40B4-BE49-F238E27FC236}">
              <a16:creationId xmlns:a16="http://schemas.microsoft.com/office/drawing/2014/main" id="{00000000-0008-0000-0400-000020000000}"/>
            </a:ext>
            <a:ext uri="{C183D7F6-B498-43B3-948B-1728B52AA6E4}">
              <adec:decorative xmlns:adec="http://schemas.microsoft.com/office/drawing/2017/decorative" val="1"/>
            </a:ext>
          </a:extLst>
        </xdr:cNvPr>
        <xdr:cNvSpPr/>
      </xdr:nvSpPr>
      <xdr:spPr>
        <a:xfrm>
          <a:off x="10848974" y="28365450"/>
          <a:ext cx="1009650"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600074</xdr:colOff>
      <xdr:row>60</xdr:row>
      <xdr:rowOff>95250</xdr:rowOff>
    </xdr:from>
    <xdr:to>
      <xdr:col>14</xdr:col>
      <xdr:colOff>561974</xdr:colOff>
      <xdr:row>60</xdr:row>
      <xdr:rowOff>238125</xdr:rowOff>
    </xdr:to>
    <xdr:sp macro="" textlink="">
      <xdr:nvSpPr>
        <xdr:cNvPr id="33" name="Rectangle 32">
          <a:hlinkClick xmlns:r="http://schemas.openxmlformats.org/officeDocument/2006/relationships" r:id="rId6"/>
          <a:extLst>
            <a:ext uri="{FF2B5EF4-FFF2-40B4-BE49-F238E27FC236}">
              <a16:creationId xmlns:a16="http://schemas.microsoft.com/office/drawing/2014/main" id="{00000000-0008-0000-0400-000021000000}"/>
            </a:ext>
            <a:ext uri="{C183D7F6-B498-43B3-948B-1728B52AA6E4}">
              <adec:decorative xmlns:adec="http://schemas.microsoft.com/office/drawing/2017/decorative" val="1"/>
            </a:ext>
          </a:extLst>
        </xdr:cNvPr>
        <xdr:cNvSpPr/>
      </xdr:nvSpPr>
      <xdr:spPr>
        <a:xfrm>
          <a:off x="10296524" y="28527375"/>
          <a:ext cx="1009650"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600074</xdr:colOff>
      <xdr:row>60</xdr:row>
      <xdr:rowOff>314325</xdr:rowOff>
    </xdr:from>
    <xdr:to>
      <xdr:col>14</xdr:col>
      <xdr:colOff>561974</xdr:colOff>
      <xdr:row>60</xdr:row>
      <xdr:rowOff>457200</xdr:rowOff>
    </xdr:to>
    <xdr:sp macro="" textlink="">
      <xdr:nvSpPr>
        <xdr:cNvPr id="34" name="Rectangle 33">
          <a:hlinkClick xmlns:r="http://schemas.openxmlformats.org/officeDocument/2006/relationships" r:id="rId6"/>
          <a:extLst>
            <a:ext uri="{FF2B5EF4-FFF2-40B4-BE49-F238E27FC236}">
              <a16:creationId xmlns:a16="http://schemas.microsoft.com/office/drawing/2014/main" id="{00000000-0008-0000-0400-000022000000}"/>
            </a:ext>
            <a:ext uri="{C183D7F6-B498-43B3-948B-1728B52AA6E4}">
              <adec:decorative xmlns:adec="http://schemas.microsoft.com/office/drawing/2017/decorative" val="1"/>
            </a:ext>
          </a:extLst>
        </xdr:cNvPr>
        <xdr:cNvSpPr/>
      </xdr:nvSpPr>
      <xdr:spPr>
        <a:xfrm>
          <a:off x="10296524" y="28746450"/>
          <a:ext cx="1009650"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16</xdr:col>
      <xdr:colOff>418703</xdr:colOff>
      <xdr:row>5</xdr:row>
      <xdr:rowOff>113768</xdr:rowOff>
    </xdr:from>
    <xdr:to>
      <xdr:col>22</xdr:col>
      <xdr:colOff>275166</xdr:colOff>
      <xdr:row>16</xdr:row>
      <xdr:rowOff>158749</xdr:rowOff>
    </xdr:to>
    <xdr:sp macro="" textlink="">
      <xdr:nvSpPr>
        <xdr:cNvPr id="2" name="Rectangular Callout 1">
          <a:extLst>
            <a:ext uri="{FF2B5EF4-FFF2-40B4-BE49-F238E27FC236}">
              <a16:creationId xmlns:a16="http://schemas.microsoft.com/office/drawing/2014/main" id="{00000000-0008-0000-0500-000002000000}"/>
            </a:ext>
            <a:ext uri="{C183D7F6-B498-43B3-948B-1728B52AA6E4}">
              <adec:decorative xmlns:adec="http://schemas.microsoft.com/office/drawing/2017/decorative" val="1"/>
            </a:ext>
          </a:extLst>
        </xdr:cNvPr>
        <xdr:cNvSpPr/>
      </xdr:nvSpPr>
      <xdr:spPr>
        <a:xfrm>
          <a:off x="12544028" y="1237718"/>
          <a:ext cx="3514063" cy="2931056"/>
        </a:xfrm>
        <a:prstGeom prst="wedgeRectCallout">
          <a:avLst>
            <a:gd name="adj1" fmla="val -60061"/>
            <a:gd name="adj2" fmla="val -11801"/>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aseline="0">
            <a:ln>
              <a:noFill/>
            </a:ln>
            <a:solidFill>
              <a:sysClr val="windowText" lastClr="000000"/>
            </a:solidFill>
          </a:endParaRPr>
        </a:p>
        <a:p>
          <a:pPr algn="l"/>
          <a:r>
            <a:rPr lang="en-US" sz="1100" b="1" baseline="0">
              <a:ln>
                <a:noFill/>
              </a:ln>
              <a:solidFill>
                <a:sysClr val="windowText" lastClr="000000"/>
              </a:solidFill>
            </a:rPr>
            <a:t>TIP:  </a:t>
          </a:r>
          <a:r>
            <a:rPr lang="en-US" sz="1100" baseline="0">
              <a:ln>
                <a:noFill/>
              </a:ln>
              <a:solidFill>
                <a:sysClr val="windowText" lastClr="000000"/>
              </a:solidFill>
            </a:rPr>
            <a:t>The Center for IDEA Fiscal Reporting (</a:t>
          </a:r>
          <a:r>
            <a:rPr lang="en-US" sz="1100" b="1" baseline="0">
              <a:ln>
                <a:noFill/>
              </a:ln>
              <a:solidFill>
                <a:sysClr val="windowText" lastClr="000000"/>
              </a:solidFill>
            </a:rPr>
            <a:t>CIFR</a:t>
          </a:r>
          <a:r>
            <a:rPr lang="en-US" sz="1100" baseline="0">
              <a:ln>
                <a:noFill/>
              </a:ln>
              <a:solidFill>
                <a:sysClr val="windowText" lastClr="000000"/>
              </a:solidFill>
            </a:rPr>
            <a:t>) has developed a Local Education Agency (LEA) </a:t>
          </a:r>
        </a:p>
        <a:p>
          <a:pPr algn="l"/>
          <a:r>
            <a:rPr lang="en-US" sz="1100" baseline="0">
              <a:ln>
                <a:noFill/>
              </a:ln>
              <a:solidFill>
                <a:srgbClr val="0066FF"/>
              </a:solidFill>
            </a:rPr>
            <a:t>Maintenance of Effort Calculator and supporting materials  </a:t>
          </a:r>
          <a:r>
            <a:rPr lang="en-US" sz="1100" baseline="0">
              <a:ln>
                <a:noFill/>
              </a:ln>
              <a:solidFill>
                <a:sysClr val="windowText" lastClr="000000"/>
              </a:solidFill>
            </a:rPr>
            <a:t>that may be helpful to districts for calculating the information collected in this workbook tab for FY20.  The calculator is free of charge and includes functionality for accounting for any exceptions and adjustments and warehousing MOE historical data over multiple years</a:t>
          </a:r>
          <a:r>
            <a:rPr lang="en-US" sz="1100" b="1" baseline="0">
              <a:ln>
                <a:noFill/>
              </a:ln>
              <a:solidFill>
                <a:sysClr val="windowText" lastClr="000000"/>
              </a:solidFill>
            </a:rPr>
            <a:t>.  CIFR </a:t>
          </a:r>
          <a:r>
            <a:rPr lang="en-US" sz="1100" baseline="0">
              <a:ln>
                <a:noFill/>
              </a:ln>
              <a:solidFill>
                <a:sysClr val="windowText" lastClr="000000"/>
              </a:solidFill>
            </a:rPr>
            <a:t>has also developed </a:t>
          </a:r>
          <a:r>
            <a:rPr lang="en-US" sz="1100" baseline="0">
              <a:ln>
                <a:noFill/>
              </a:ln>
              <a:solidFill>
                <a:srgbClr val="0066FF"/>
              </a:solidFill>
            </a:rPr>
            <a:t>a suite of resources </a:t>
          </a:r>
          <a:r>
            <a:rPr lang="en-US" sz="1100" baseline="0">
              <a:ln>
                <a:noFill/>
              </a:ln>
              <a:solidFill>
                <a:sysClr val="windowText" lastClr="000000"/>
              </a:solidFill>
            </a:rPr>
            <a:t>that may be helpful, in addition to the federal statute, </a:t>
          </a:r>
          <a:r>
            <a:rPr lang="en-US" sz="1100" baseline="0">
              <a:ln>
                <a:noFill/>
              </a:ln>
              <a:solidFill>
                <a:srgbClr val="0066FF"/>
              </a:solidFill>
            </a:rPr>
            <a:t>regulations ( </a:t>
          </a:r>
          <a:r>
            <a:rPr lang="en-US" sz="1100" b="0" i="0" u="none" strike="noStrike">
              <a:solidFill>
                <a:srgbClr val="0066FF"/>
              </a:solidFill>
              <a:effectLst/>
              <a:latin typeface="+mn-lt"/>
              <a:ea typeface="+mn-ea"/>
              <a:cs typeface="+mn-cs"/>
            </a:rPr>
            <a:t>34 CFR §§300.203(a), 300.204, and 300.205. Other IDEA reuglations that may apply include §§300.12, 300.28, 300.209, 300.221, 300.227, 300.228, and 300.608</a:t>
          </a:r>
          <a:r>
            <a:rPr lang="en-US" sz="1100" b="0" i="0" u="none" strike="noStrike">
              <a:solidFill>
                <a:sysClr val="windowText" lastClr="000000"/>
              </a:solidFill>
              <a:effectLst/>
              <a:latin typeface="+mn-lt"/>
              <a:ea typeface="+mn-ea"/>
              <a:cs typeface="+mn-cs"/>
            </a:rPr>
            <a:t>) .</a:t>
          </a:r>
          <a:r>
            <a:rPr lang="en-US" sz="1100" baseline="0">
              <a:ln>
                <a:noFill/>
              </a:ln>
              <a:solidFill>
                <a:sysClr val="windowText" lastClr="000000"/>
              </a:solidFill>
            </a:rPr>
            <a:t>and </a:t>
          </a:r>
          <a:r>
            <a:rPr lang="en-US" sz="1100" baseline="0">
              <a:ln>
                <a:noFill/>
              </a:ln>
              <a:solidFill>
                <a:srgbClr val="0066FF"/>
              </a:solidFill>
            </a:rPr>
            <a:t>non-regulatory guidance</a:t>
          </a:r>
          <a:r>
            <a:rPr lang="en-US" sz="1100" baseline="0">
              <a:ln>
                <a:noFill/>
              </a:ln>
              <a:solidFill>
                <a:sysClr val="windowText" lastClr="000000"/>
              </a:solidFill>
            </a:rPr>
            <a:t>.</a:t>
          </a:r>
        </a:p>
      </xdr:txBody>
    </xdr:sp>
    <xdr:clientData/>
  </xdr:twoCellAnchor>
  <xdr:twoCellAnchor>
    <xdr:from>
      <xdr:col>16</xdr:col>
      <xdr:colOff>500722</xdr:colOff>
      <xdr:row>6</xdr:row>
      <xdr:rowOff>143538</xdr:rowOff>
    </xdr:from>
    <xdr:to>
      <xdr:col>22</xdr:col>
      <xdr:colOff>158750</xdr:colOff>
      <xdr:row>7</xdr:row>
      <xdr:rowOff>52917</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00000000-0008-0000-0500-000003000000}"/>
            </a:ext>
            <a:ext uri="{C183D7F6-B498-43B3-948B-1728B52AA6E4}">
              <adec:decorative xmlns:adec="http://schemas.microsoft.com/office/drawing/2017/decorative" val="1"/>
            </a:ext>
          </a:extLst>
        </xdr:cNvPr>
        <xdr:cNvSpPr/>
      </xdr:nvSpPr>
      <xdr:spPr>
        <a:xfrm>
          <a:off x="12626047" y="1772313"/>
          <a:ext cx="3315628" cy="1951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0066FF"/>
            </a:solidFill>
          </a:endParaRPr>
        </a:p>
      </xdr:txBody>
    </xdr:sp>
    <xdr:clientData/>
  </xdr:twoCellAnchor>
  <xdr:twoCellAnchor>
    <xdr:from>
      <xdr:col>2</xdr:col>
      <xdr:colOff>74084</xdr:colOff>
      <xdr:row>22</xdr:row>
      <xdr:rowOff>10583</xdr:rowOff>
    </xdr:from>
    <xdr:to>
      <xdr:col>3</xdr:col>
      <xdr:colOff>1121173</xdr:colOff>
      <xdr:row>23</xdr:row>
      <xdr:rowOff>253999</xdr:rowOff>
    </xdr:to>
    <xdr:sp macro="" textlink="">
      <xdr:nvSpPr>
        <xdr:cNvPr id="4" name="Rectangular Callout 3">
          <a:extLst>
            <a:ext uri="{FF2B5EF4-FFF2-40B4-BE49-F238E27FC236}">
              <a16:creationId xmlns:a16="http://schemas.microsoft.com/office/drawing/2014/main" id="{00000000-0008-0000-0500-000004000000}"/>
            </a:ext>
            <a:ext uri="{C183D7F6-B498-43B3-948B-1728B52AA6E4}">
              <adec:decorative xmlns:adec="http://schemas.microsoft.com/office/drawing/2017/decorative" val="1"/>
            </a:ext>
          </a:extLst>
        </xdr:cNvPr>
        <xdr:cNvSpPr/>
      </xdr:nvSpPr>
      <xdr:spPr>
        <a:xfrm>
          <a:off x="1750484" y="7459133"/>
          <a:ext cx="1475714" cy="957791"/>
        </a:xfrm>
        <a:prstGeom prst="wedgeRectCallout">
          <a:avLst>
            <a:gd name="adj1" fmla="val 53504"/>
            <a:gd name="adj2" fmla="val 126011"/>
          </a:avLst>
        </a:prstGeom>
        <a:solidFill>
          <a:srgbClr val="FBC1F0"/>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b="1">
              <a:solidFill>
                <a:sysClr val="windowText" lastClr="000000"/>
              </a:solidFill>
            </a:rPr>
            <a:t>TIP:</a:t>
          </a:r>
          <a:r>
            <a:rPr lang="en-US" sz="1200" b="1" baseline="0">
              <a:solidFill>
                <a:sysClr val="windowText" lastClr="000000"/>
              </a:solidFill>
            </a:rPr>
            <a:t>  </a:t>
          </a:r>
          <a:r>
            <a:rPr lang="en-US" sz="1200" b="0" baseline="0">
              <a:solidFill>
                <a:sysClr val="windowText" lastClr="000000"/>
              </a:solidFill>
            </a:rPr>
            <a:t>G</a:t>
          </a:r>
          <a:r>
            <a:rPr lang="en-US" sz="1100">
              <a:solidFill>
                <a:sysClr val="windowText" lastClr="000000"/>
              </a:solidFill>
            </a:rPr>
            <a:t>ray cells in this chart will prepopulate.  Enter</a:t>
          </a:r>
          <a:r>
            <a:rPr lang="en-US" sz="1100" baseline="0">
              <a:solidFill>
                <a:sysClr val="windowText" lastClr="000000"/>
              </a:solidFill>
            </a:rPr>
            <a:t> data in yellow cells only, when applicable.</a:t>
          </a:r>
          <a:endParaRPr lang="en-US" sz="1100">
            <a:solidFill>
              <a:sysClr val="windowText" lastClr="000000"/>
            </a:solidFill>
          </a:endParaRPr>
        </a:p>
      </xdr:txBody>
    </xdr:sp>
    <xdr:clientData/>
  </xdr:twoCellAnchor>
  <xdr:twoCellAnchor>
    <xdr:from>
      <xdr:col>4</xdr:col>
      <xdr:colOff>878131</xdr:colOff>
      <xdr:row>47</xdr:row>
      <xdr:rowOff>61231</xdr:rowOff>
    </xdr:from>
    <xdr:to>
      <xdr:col>13</xdr:col>
      <xdr:colOff>509698</xdr:colOff>
      <xdr:row>51</xdr:row>
      <xdr:rowOff>40065</xdr:rowOff>
    </xdr:to>
    <xdr:sp macro="" textlink="">
      <xdr:nvSpPr>
        <xdr:cNvPr id="5" name="Rectangular Callout 4">
          <a:extLst>
            <a:ext uri="{FF2B5EF4-FFF2-40B4-BE49-F238E27FC236}">
              <a16:creationId xmlns:a16="http://schemas.microsoft.com/office/drawing/2014/main" id="{00000000-0008-0000-0500-000005000000}"/>
            </a:ext>
            <a:ext uri="{C183D7F6-B498-43B3-948B-1728B52AA6E4}">
              <adec:decorative xmlns:adec="http://schemas.microsoft.com/office/drawing/2017/decorative" val="1"/>
            </a:ext>
          </a:extLst>
        </xdr:cNvPr>
        <xdr:cNvSpPr/>
      </xdr:nvSpPr>
      <xdr:spPr>
        <a:xfrm>
          <a:off x="4154731" y="20549506"/>
          <a:ext cx="6441942" cy="1464734"/>
        </a:xfrm>
        <a:prstGeom prst="wedgeRectCallout">
          <a:avLst>
            <a:gd name="adj1" fmla="val -18915"/>
            <a:gd name="adj2" fmla="val -65737"/>
          </a:avLst>
        </a:prstGeom>
        <a:solidFill>
          <a:srgbClr val="FBC1F0"/>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b="1">
              <a:solidFill>
                <a:sysClr val="windowText" lastClr="000000"/>
              </a:solidFill>
            </a:rPr>
            <a:t>TIP: </a:t>
          </a:r>
          <a:r>
            <a:rPr lang="en-US" sz="1100" b="0">
              <a:solidFill>
                <a:sysClr val="windowText" lastClr="000000"/>
              </a:solidFill>
            </a:rPr>
            <a:t>To to take advantage of the 50% Adjustment, a</a:t>
          </a:r>
          <a:r>
            <a:rPr lang="en-US" sz="1100" b="0" baseline="0">
              <a:solidFill>
                <a:sysClr val="windowText" lastClr="000000"/>
              </a:solidFill>
            </a:rPr>
            <a:t> district </a:t>
          </a:r>
          <a:r>
            <a:rPr lang="en-US" sz="1100" b="0">
              <a:solidFill>
                <a:sysClr val="windowText" lastClr="000000"/>
              </a:solidFill>
            </a:rPr>
            <a:t>must ensure that it provides FAPE for children with disabilities; the district must attain a “meets requirements” of the IDEA Part B from DESE; DESE must not have taken action against the district under IDEA Section 616; and the district must not have been identified as having significant disproportionality </a:t>
          </a:r>
          <a:r>
            <a:rPr lang="en-US" sz="1100" b="0" baseline="0"/>
            <a:t> </a:t>
          </a:r>
          <a:r>
            <a:rPr lang="en-US" sz="1100" b="0" baseline="0">
              <a:solidFill>
                <a:sysClr val="windowText" lastClr="000000"/>
              </a:solidFill>
            </a:rPr>
            <a:t>based on race or ethnicity with respect to identification of children as children with disabilities, including identification as children with particular impairments, placement in particular educational settings, or the incidence, duration, and type of disciplinary actions.  See DESE's </a:t>
          </a:r>
          <a:r>
            <a:rPr lang="en-US" sz="1100" b="0" baseline="0">
              <a:solidFill>
                <a:srgbClr val="0066FF"/>
              </a:solidFill>
            </a:rPr>
            <a:t>Administrative Advisory SPED 2016-2, Section F, CIFR Quick Reference Guide, </a:t>
          </a:r>
          <a:r>
            <a:rPr lang="en-US" sz="1100" b="0" baseline="0">
              <a:solidFill>
                <a:sysClr val="windowText" lastClr="000000"/>
              </a:solidFill>
            </a:rPr>
            <a:t>and </a:t>
          </a:r>
          <a:r>
            <a:rPr lang="en-US" sz="1100" b="0" baseline="0">
              <a:solidFill>
                <a:srgbClr val="0066FF"/>
              </a:solidFill>
              <a:effectLst/>
              <a:latin typeface="+mn-lt"/>
              <a:ea typeface="+mn-ea"/>
              <a:cs typeface="+mn-cs"/>
            </a:rPr>
            <a:t>34 CRF §300.205(c). </a:t>
          </a:r>
          <a:endParaRPr lang="en-US" sz="1100" b="0" baseline="0">
            <a:solidFill>
              <a:srgbClr val="0066FF"/>
            </a:solidFill>
          </a:endParaRPr>
        </a:p>
        <a:p>
          <a:pPr algn="l"/>
          <a:r>
            <a:rPr lang="en-US" sz="1100" b="0" baseline="0">
              <a:solidFill>
                <a:srgbClr val="0066FF"/>
              </a:solidFill>
            </a:rPr>
            <a:t>.  </a:t>
          </a:r>
        </a:p>
      </xdr:txBody>
    </xdr:sp>
    <xdr:clientData/>
  </xdr:twoCellAnchor>
  <xdr:twoCellAnchor>
    <xdr:from>
      <xdr:col>3</xdr:col>
      <xdr:colOff>32544</xdr:colOff>
      <xdr:row>5</xdr:row>
      <xdr:rowOff>30559</xdr:rowOff>
    </xdr:from>
    <xdr:to>
      <xdr:col>8</xdr:col>
      <xdr:colOff>300831</xdr:colOff>
      <xdr:row>5</xdr:row>
      <xdr:rowOff>216694</xdr:rowOff>
    </xdr:to>
    <xdr:sp macro="" textlink="">
      <xdr:nvSpPr>
        <xdr:cNvPr id="6" name="Rectangle 5">
          <a:hlinkClick xmlns:r="http://schemas.openxmlformats.org/officeDocument/2006/relationships" r:id="rId2"/>
          <a:extLst>
            <a:ext uri="{FF2B5EF4-FFF2-40B4-BE49-F238E27FC236}">
              <a16:creationId xmlns:a16="http://schemas.microsoft.com/office/drawing/2014/main" id="{00000000-0008-0000-0500-000006000000}"/>
            </a:ext>
            <a:ext uri="{C183D7F6-B498-43B3-948B-1728B52AA6E4}">
              <adec:decorative xmlns:adec="http://schemas.microsoft.com/office/drawing/2017/decorative" val="1"/>
            </a:ext>
          </a:extLst>
        </xdr:cNvPr>
        <xdr:cNvSpPr/>
      </xdr:nvSpPr>
      <xdr:spPr>
        <a:xfrm>
          <a:off x="2137569" y="1154509"/>
          <a:ext cx="6049962" cy="1861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857251</xdr:colOff>
      <xdr:row>30</xdr:row>
      <xdr:rowOff>211666</xdr:rowOff>
    </xdr:from>
    <xdr:to>
      <xdr:col>7</xdr:col>
      <xdr:colOff>95251</xdr:colOff>
      <xdr:row>33</xdr:row>
      <xdr:rowOff>0</xdr:rowOff>
    </xdr:to>
    <xdr:sp macro="" textlink="">
      <xdr:nvSpPr>
        <xdr:cNvPr id="7" name="Rectangular Callout 6">
          <a:extLst>
            <a:ext uri="{FF2B5EF4-FFF2-40B4-BE49-F238E27FC236}">
              <a16:creationId xmlns:a16="http://schemas.microsoft.com/office/drawing/2014/main" id="{00000000-0008-0000-0500-000007000000}"/>
            </a:ext>
            <a:ext uri="{C183D7F6-B498-43B3-948B-1728B52AA6E4}">
              <adec:decorative xmlns:adec="http://schemas.microsoft.com/office/drawing/2017/decorative" val="1"/>
            </a:ext>
          </a:extLst>
        </xdr:cNvPr>
        <xdr:cNvSpPr/>
      </xdr:nvSpPr>
      <xdr:spPr>
        <a:xfrm>
          <a:off x="1190626" y="13308541"/>
          <a:ext cx="5724525" cy="1398059"/>
        </a:xfrm>
        <a:prstGeom prst="wedgeRectCallout">
          <a:avLst>
            <a:gd name="adj1" fmla="val 17973"/>
            <a:gd name="adj2" fmla="val -111850"/>
          </a:avLst>
        </a:prstGeom>
        <a:solidFill>
          <a:srgbClr val="FBC1F0"/>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200" b="1">
              <a:solidFill>
                <a:sysClr val="windowText" lastClr="000000"/>
              </a:solidFill>
            </a:rPr>
            <a:t>TIP:</a:t>
          </a:r>
          <a:r>
            <a:rPr lang="en-US" sz="1200" b="1" baseline="0">
              <a:solidFill>
                <a:sysClr val="windowText" lastClr="000000"/>
              </a:solidFill>
            </a:rPr>
            <a:t>  </a:t>
          </a:r>
          <a:r>
            <a:rPr lang="en-US" sz="1200" b="0" baseline="0">
              <a:solidFill>
                <a:sysClr val="windowText" lastClr="000000"/>
              </a:solidFill>
            </a:rPr>
            <a:t>If one of the the two gray boxes turns</a:t>
          </a:r>
          <a:r>
            <a:rPr lang="en-US" sz="1200" b="0" baseline="0">
              <a:ln>
                <a:solidFill>
                  <a:schemeClr val="accent6">
                    <a:lumMod val="75000"/>
                  </a:schemeClr>
                </a:solidFill>
              </a:ln>
              <a:solidFill>
                <a:srgbClr val="00B050"/>
              </a:solidFill>
            </a:rPr>
            <a:t> </a:t>
          </a:r>
          <a:r>
            <a:rPr lang="en-US" sz="1200" b="0" cap="none" spc="0" baseline="0">
              <a:ln w="3175">
                <a:solidFill>
                  <a:schemeClr val="accent6">
                    <a:lumMod val="75000"/>
                  </a:schemeClr>
                </a:solidFill>
              </a:ln>
              <a:solidFill>
                <a:srgbClr val="00B050"/>
              </a:solidFill>
              <a:effectLst/>
            </a:rPr>
            <a:t>green</a:t>
          </a:r>
          <a:r>
            <a:rPr lang="en-US" sz="1200" b="0" baseline="0">
              <a:ln>
                <a:solidFill>
                  <a:schemeClr val="accent6">
                    <a:lumMod val="75000"/>
                  </a:schemeClr>
                </a:solidFill>
              </a:ln>
              <a:solidFill>
                <a:srgbClr val="00B050"/>
              </a:solidFill>
            </a:rPr>
            <a:t> </a:t>
          </a:r>
          <a:r>
            <a:rPr lang="en-US" sz="1200" b="0" baseline="0">
              <a:solidFill>
                <a:sysClr val="windowText" lastClr="000000"/>
              </a:solidFill>
            </a:rPr>
            <a:t>for at least one method for which you have entered information, </a:t>
          </a:r>
          <a:r>
            <a:rPr lang="en-US" sz="1200" b="1" baseline="0">
              <a:solidFill>
                <a:sysClr val="windowText" lastClr="000000"/>
              </a:solidFill>
            </a:rPr>
            <a:t>your district has met the MOE eligibility standard</a:t>
          </a:r>
          <a:r>
            <a:rPr lang="en-US" sz="1200" b="0" baseline="0">
              <a:solidFill>
                <a:sysClr val="windowText" lastClr="000000"/>
              </a:solidFill>
            </a:rPr>
            <a:t> and you may  move to the next workbook tab applicable to your district.  If all boxes for which you entered information are</a:t>
          </a:r>
          <a:r>
            <a:rPr lang="en-US" sz="1200" b="0" baseline="0">
              <a:ln>
                <a:solidFill>
                  <a:schemeClr val="bg1">
                    <a:lumMod val="50000"/>
                  </a:schemeClr>
                </a:solidFill>
              </a:ln>
              <a:solidFill>
                <a:sysClr val="windowText" lastClr="000000"/>
              </a:solidFill>
            </a:rPr>
            <a:t> </a:t>
          </a:r>
          <a:r>
            <a:rPr lang="en-US" sz="1200" b="0" baseline="0">
              <a:ln>
                <a:solidFill>
                  <a:schemeClr val="accent2">
                    <a:lumMod val="50000"/>
                  </a:schemeClr>
                </a:solidFill>
              </a:ln>
              <a:solidFill>
                <a:srgbClr val="FF0000"/>
              </a:solidFill>
            </a:rPr>
            <a:t>red</a:t>
          </a:r>
          <a:r>
            <a:rPr lang="en-US" sz="1200" b="0" baseline="0">
              <a:solidFill>
                <a:sysClr val="windowText" lastClr="000000"/>
              </a:solidFill>
            </a:rPr>
            <a:t>, you </a:t>
          </a:r>
          <a:r>
            <a:rPr lang="en-US" sz="1200" b="1" baseline="0">
              <a:solidFill>
                <a:sysClr val="windowText" lastClr="000000"/>
              </a:solidFill>
            </a:rPr>
            <a:t>should proceed to Step 3.3 and you will be contacted by our Audit Group after submitting your application </a:t>
          </a:r>
          <a:r>
            <a:rPr lang="en-US" sz="1200" b="0" baseline="0">
              <a:solidFill>
                <a:sysClr val="windowText" lastClr="000000"/>
              </a:solidFill>
            </a:rPr>
            <a:t>to work with you to determine  whether an exception or adjustment will allow your district to meet the MOE eligibility standard.</a:t>
          </a:r>
          <a:endParaRPr lang="en-US" sz="1100" b="0">
            <a:solidFill>
              <a:sysClr val="windowText" lastClr="000000"/>
            </a:solidFill>
          </a:endParaRPr>
        </a:p>
      </xdr:txBody>
    </xdr:sp>
    <xdr:clientData/>
  </xdr:twoCellAnchor>
  <xdr:twoCellAnchor>
    <xdr:from>
      <xdr:col>19</xdr:col>
      <xdr:colOff>91017</xdr:colOff>
      <xdr:row>10</xdr:row>
      <xdr:rowOff>19050</xdr:rowOff>
    </xdr:from>
    <xdr:to>
      <xdr:col>20</xdr:col>
      <xdr:colOff>499533</xdr:colOff>
      <xdr:row>10</xdr:row>
      <xdr:rowOff>135467</xdr:rowOff>
    </xdr:to>
    <xdr:sp macro="" textlink="">
      <xdr:nvSpPr>
        <xdr:cNvPr id="9" name="Rectangle 8">
          <a:hlinkClick xmlns:r="http://schemas.openxmlformats.org/officeDocument/2006/relationships" r:id="rId3"/>
          <a:extLst>
            <a:ext uri="{FF2B5EF4-FFF2-40B4-BE49-F238E27FC236}">
              <a16:creationId xmlns:a16="http://schemas.microsoft.com/office/drawing/2014/main" id="{00000000-0008-0000-0500-000009000000}"/>
            </a:ext>
            <a:ext uri="{C183D7F6-B498-43B3-948B-1728B52AA6E4}">
              <adec:decorative xmlns:adec="http://schemas.microsoft.com/office/drawing/2017/decorative" val="1"/>
            </a:ext>
          </a:extLst>
        </xdr:cNvPr>
        <xdr:cNvSpPr/>
      </xdr:nvSpPr>
      <xdr:spPr>
        <a:xfrm>
          <a:off x="14045142" y="2857500"/>
          <a:ext cx="1018116" cy="1164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495300</xdr:colOff>
      <xdr:row>14</xdr:row>
      <xdr:rowOff>84666</xdr:rowOff>
    </xdr:from>
    <xdr:to>
      <xdr:col>19</xdr:col>
      <xdr:colOff>124883</xdr:colOff>
      <xdr:row>15</xdr:row>
      <xdr:rowOff>63499</xdr:rowOff>
    </xdr:to>
    <xdr:sp macro="" textlink="">
      <xdr:nvSpPr>
        <xdr:cNvPr id="10" name="Rectangle 9">
          <a:hlinkClick xmlns:r="http://schemas.openxmlformats.org/officeDocument/2006/relationships" r:id="rId2"/>
          <a:extLst>
            <a:ext uri="{FF2B5EF4-FFF2-40B4-BE49-F238E27FC236}">
              <a16:creationId xmlns:a16="http://schemas.microsoft.com/office/drawing/2014/main" id="{00000000-0008-0000-0500-00000A000000}"/>
            </a:ext>
            <a:ext uri="{C183D7F6-B498-43B3-948B-1728B52AA6E4}">
              <adec:decorative xmlns:adec="http://schemas.microsoft.com/office/drawing/2017/decorative" val="1"/>
            </a:ext>
          </a:extLst>
        </xdr:cNvPr>
        <xdr:cNvSpPr/>
      </xdr:nvSpPr>
      <xdr:spPr>
        <a:xfrm>
          <a:off x="12620625" y="3704166"/>
          <a:ext cx="1458383" cy="1693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518584</xdr:colOff>
      <xdr:row>10</xdr:row>
      <xdr:rowOff>190500</xdr:rowOff>
    </xdr:from>
    <xdr:to>
      <xdr:col>22</xdr:col>
      <xdr:colOff>169334</xdr:colOff>
      <xdr:row>14</xdr:row>
      <xdr:rowOff>0</xdr:rowOff>
    </xdr:to>
    <xdr:sp macro="" textlink="">
      <xdr:nvSpPr>
        <xdr:cNvPr id="11" name="Rectangle 10">
          <a:hlinkClick xmlns:r="http://schemas.openxmlformats.org/officeDocument/2006/relationships" r:id="rId4"/>
          <a:extLst>
            <a:ext uri="{FF2B5EF4-FFF2-40B4-BE49-F238E27FC236}">
              <a16:creationId xmlns:a16="http://schemas.microsoft.com/office/drawing/2014/main" id="{00000000-0008-0000-0500-00000B000000}"/>
            </a:ext>
            <a:ext uri="{C183D7F6-B498-43B3-948B-1728B52AA6E4}">
              <adec:decorative xmlns:adec="http://schemas.microsoft.com/office/drawing/2017/decorative" val="1"/>
            </a:ext>
          </a:extLst>
        </xdr:cNvPr>
        <xdr:cNvSpPr/>
      </xdr:nvSpPr>
      <xdr:spPr>
        <a:xfrm>
          <a:off x="12643909" y="3028950"/>
          <a:ext cx="3308350" cy="590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222250</xdr:colOff>
      <xdr:row>22</xdr:row>
      <xdr:rowOff>402168</xdr:rowOff>
    </xdr:from>
    <xdr:to>
      <xdr:col>12</xdr:col>
      <xdr:colOff>42333</xdr:colOff>
      <xdr:row>22</xdr:row>
      <xdr:rowOff>592668</xdr:rowOff>
    </xdr:to>
    <xdr:sp macro="" textlink="">
      <xdr:nvSpPr>
        <xdr:cNvPr id="12" name="Rectangle 11">
          <a:hlinkClick xmlns:r="http://schemas.openxmlformats.org/officeDocument/2006/relationships" r:id="rId5"/>
          <a:extLst>
            <a:ext uri="{FF2B5EF4-FFF2-40B4-BE49-F238E27FC236}">
              <a16:creationId xmlns:a16="http://schemas.microsoft.com/office/drawing/2014/main" id="{00000000-0008-0000-0500-00000C000000}"/>
            </a:ext>
            <a:ext uri="{C183D7F6-B498-43B3-948B-1728B52AA6E4}">
              <adec:decorative xmlns:adec="http://schemas.microsoft.com/office/drawing/2017/decorative" val="1"/>
            </a:ext>
          </a:extLst>
        </xdr:cNvPr>
        <xdr:cNvSpPr/>
      </xdr:nvSpPr>
      <xdr:spPr>
        <a:xfrm>
          <a:off x="8947150" y="7850718"/>
          <a:ext cx="1029758"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222250</xdr:colOff>
      <xdr:row>38</xdr:row>
      <xdr:rowOff>359833</xdr:rowOff>
    </xdr:from>
    <xdr:to>
      <xdr:col>12</xdr:col>
      <xdr:colOff>31749</xdr:colOff>
      <xdr:row>38</xdr:row>
      <xdr:rowOff>582083</xdr:rowOff>
    </xdr:to>
    <xdr:sp macro="" textlink="">
      <xdr:nvSpPr>
        <xdr:cNvPr id="13" name="Rectangle 12">
          <a:hlinkClick xmlns:r="http://schemas.openxmlformats.org/officeDocument/2006/relationships" r:id="rId6"/>
          <a:extLst>
            <a:ext uri="{FF2B5EF4-FFF2-40B4-BE49-F238E27FC236}">
              <a16:creationId xmlns:a16="http://schemas.microsoft.com/office/drawing/2014/main" id="{00000000-0008-0000-0500-00000D000000}"/>
            </a:ext>
            <a:ext uri="{C183D7F6-B498-43B3-948B-1728B52AA6E4}">
              <adec:decorative xmlns:adec="http://schemas.microsoft.com/office/drawing/2017/decorative" val="1"/>
            </a:ext>
          </a:extLst>
        </xdr:cNvPr>
        <xdr:cNvSpPr/>
      </xdr:nvSpPr>
      <xdr:spPr>
        <a:xfrm>
          <a:off x="8108950" y="16152283"/>
          <a:ext cx="1857374" cy="222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496358</xdr:colOff>
      <xdr:row>6</xdr:row>
      <xdr:rowOff>133350</xdr:rowOff>
    </xdr:from>
    <xdr:to>
      <xdr:col>22</xdr:col>
      <xdr:colOff>152400</xdr:colOff>
      <xdr:row>7</xdr:row>
      <xdr:rowOff>80433</xdr:rowOff>
    </xdr:to>
    <xdr:sp macro="" textlink="">
      <xdr:nvSpPr>
        <xdr:cNvPr id="14" name="Rectangle 13">
          <a:hlinkClick xmlns:r="http://schemas.openxmlformats.org/officeDocument/2006/relationships" r:id="rId1"/>
          <a:extLst>
            <a:ext uri="{FF2B5EF4-FFF2-40B4-BE49-F238E27FC236}">
              <a16:creationId xmlns:a16="http://schemas.microsoft.com/office/drawing/2014/main" id="{00000000-0008-0000-0500-00000E000000}"/>
            </a:ext>
            <a:ext uri="{C183D7F6-B498-43B3-948B-1728B52AA6E4}">
              <adec:decorative xmlns:adec="http://schemas.microsoft.com/office/drawing/2017/decorative" val="1"/>
            </a:ext>
          </a:extLst>
        </xdr:cNvPr>
        <xdr:cNvSpPr/>
      </xdr:nvSpPr>
      <xdr:spPr>
        <a:xfrm>
          <a:off x="12621683" y="1762125"/>
          <a:ext cx="3313642" cy="2328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264583</xdr:colOff>
      <xdr:row>50</xdr:row>
      <xdr:rowOff>148167</xdr:rowOff>
    </xdr:from>
    <xdr:to>
      <xdr:col>8</xdr:col>
      <xdr:colOff>740834</xdr:colOff>
      <xdr:row>50</xdr:row>
      <xdr:rowOff>296334</xdr:rowOff>
    </xdr:to>
    <xdr:sp macro="" textlink="">
      <xdr:nvSpPr>
        <xdr:cNvPr id="15" name="Rectangle 14">
          <a:hlinkClick xmlns:r="http://schemas.openxmlformats.org/officeDocument/2006/relationships" r:id="rId7"/>
          <a:extLst>
            <a:ext uri="{FF2B5EF4-FFF2-40B4-BE49-F238E27FC236}">
              <a16:creationId xmlns:a16="http://schemas.microsoft.com/office/drawing/2014/main" id="{00000000-0008-0000-0500-00000F000000}"/>
            </a:ext>
            <a:ext uri="{C183D7F6-B498-43B3-948B-1728B52AA6E4}">
              <adec:decorative xmlns:adec="http://schemas.microsoft.com/office/drawing/2017/decorative" val="1"/>
            </a:ext>
          </a:extLst>
        </xdr:cNvPr>
        <xdr:cNvSpPr/>
      </xdr:nvSpPr>
      <xdr:spPr>
        <a:xfrm>
          <a:off x="7084483" y="21750867"/>
          <a:ext cx="1543051" cy="1481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190499</xdr:colOff>
      <xdr:row>50</xdr:row>
      <xdr:rowOff>137583</xdr:rowOff>
    </xdr:from>
    <xdr:to>
      <xdr:col>13</xdr:col>
      <xdr:colOff>0</xdr:colOff>
      <xdr:row>50</xdr:row>
      <xdr:rowOff>275166</xdr:rowOff>
    </xdr:to>
    <xdr:sp macro="" textlink="">
      <xdr:nvSpPr>
        <xdr:cNvPr id="16" name="Rectangle 15">
          <a:hlinkClick xmlns:r="http://schemas.openxmlformats.org/officeDocument/2006/relationships" r:id="rId6"/>
          <a:extLst>
            <a:ext uri="{FF2B5EF4-FFF2-40B4-BE49-F238E27FC236}">
              <a16:creationId xmlns:a16="http://schemas.microsoft.com/office/drawing/2014/main" id="{00000000-0008-0000-0500-000010000000}"/>
            </a:ext>
            <a:ext uri="{C183D7F6-B498-43B3-948B-1728B52AA6E4}">
              <adec:decorative xmlns:adec="http://schemas.microsoft.com/office/drawing/2017/decorative" val="1"/>
            </a:ext>
          </a:extLst>
        </xdr:cNvPr>
        <xdr:cNvSpPr/>
      </xdr:nvSpPr>
      <xdr:spPr>
        <a:xfrm>
          <a:off x="8915399" y="21740283"/>
          <a:ext cx="1171576" cy="1375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52916</xdr:colOff>
      <xdr:row>5</xdr:row>
      <xdr:rowOff>243417</xdr:rowOff>
    </xdr:from>
    <xdr:to>
      <xdr:col>6</xdr:col>
      <xdr:colOff>444500</xdr:colOff>
      <xdr:row>5</xdr:row>
      <xdr:rowOff>402167</xdr:rowOff>
    </xdr:to>
    <xdr:sp macro="" textlink="">
      <xdr:nvSpPr>
        <xdr:cNvPr id="17" name="Rectangle 16">
          <a:hlinkClick xmlns:r="http://schemas.openxmlformats.org/officeDocument/2006/relationships" r:id="rId8"/>
          <a:extLst>
            <a:ext uri="{FF2B5EF4-FFF2-40B4-BE49-F238E27FC236}">
              <a16:creationId xmlns:a16="http://schemas.microsoft.com/office/drawing/2014/main" id="{00000000-0008-0000-0500-000011000000}"/>
            </a:ext>
            <a:ext uri="{C183D7F6-B498-43B3-948B-1728B52AA6E4}">
              <adec:decorative xmlns:adec="http://schemas.microsoft.com/office/drawing/2017/decorative" val="1"/>
            </a:ext>
          </a:extLst>
        </xdr:cNvPr>
        <xdr:cNvSpPr/>
      </xdr:nvSpPr>
      <xdr:spPr>
        <a:xfrm>
          <a:off x="386291" y="1367367"/>
          <a:ext cx="5811309" cy="158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179917</xdr:colOff>
      <xdr:row>22</xdr:row>
      <xdr:rowOff>402166</xdr:rowOff>
    </xdr:from>
    <xdr:to>
      <xdr:col>16</xdr:col>
      <xdr:colOff>603250</xdr:colOff>
      <xdr:row>22</xdr:row>
      <xdr:rowOff>603250</xdr:rowOff>
    </xdr:to>
    <xdr:sp macro="" textlink="">
      <xdr:nvSpPr>
        <xdr:cNvPr id="18" name="Rectangle 17">
          <a:hlinkClick xmlns:r="http://schemas.openxmlformats.org/officeDocument/2006/relationships" r:id="rId8"/>
          <a:extLst>
            <a:ext uri="{FF2B5EF4-FFF2-40B4-BE49-F238E27FC236}">
              <a16:creationId xmlns:a16="http://schemas.microsoft.com/office/drawing/2014/main" id="{00000000-0008-0000-0500-000012000000}"/>
            </a:ext>
            <a:ext uri="{C183D7F6-B498-43B3-948B-1728B52AA6E4}">
              <adec:decorative xmlns:adec="http://schemas.microsoft.com/office/drawing/2017/decorative" val="1"/>
            </a:ext>
          </a:extLst>
        </xdr:cNvPr>
        <xdr:cNvSpPr/>
      </xdr:nvSpPr>
      <xdr:spPr>
        <a:xfrm>
          <a:off x="10266892" y="7850716"/>
          <a:ext cx="2461683" cy="2010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1037166</xdr:colOff>
      <xdr:row>50</xdr:row>
      <xdr:rowOff>127000</xdr:rowOff>
    </xdr:from>
    <xdr:to>
      <xdr:col>6</xdr:col>
      <xdr:colOff>656166</xdr:colOff>
      <xdr:row>50</xdr:row>
      <xdr:rowOff>306917</xdr:rowOff>
    </xdr:to>
    <xdr:sp macro="" textlink="">
      <xdr:nvSpPr>
        <xdr:cNvPr id="19" name="Rectangle 18">
          <a:hlinkClick xmlns:r="http://schemas.openxmlformats.org/officeDocument/2006/relationships" r:id="rId8"/>
          <a:extLst>
            <a:ext uri="{FF2B5EF4-FFF2-40B4-BE49-F238E27FC236}">
              <a16:creationId xmlns:a16="http://schemas.microsoft.com/office/drawing/2014/main" id="{00000000-0008-0000-0500-000013000000}"/>
            </a:ext>
            <a:ext uri="{C183D7F6-B498-43B3-948B-1728B52AA6E4}">
              <adec:decorative xmlns:adec="http://schemas.microsoft.com/office/drawing/2017/decorative" val="1"/>
            </a:ext>
          </a:extLst>
        </xdr:cNvPr>
        <xdr:cNvSpPr/>
      </xdr:nvSpPr>
      <xdr:spPr>
        <a:xfrm>
          <a:off x="4313766" y="21729700"/>
          <a:ext cx="2095500" cy="1799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47625</xdr:colOff>
      <xdr:row>38</xdr:row>
      <xdr:rowOff>400050</xdr:rowOff>
    </xdr:from>
    <xdr:to>
      <xdr:col>16</xdr:col>
      <xdr:colOff>539750</xdr:colOff>
      <xdr:row>38</xdr:row>
      <xdr:rowOff>582085</xdr:rowOff>
    </xdr:to>
    <xdr:sp macro="" textlink="">
      <xdr:nvSpPr>
        <xdr:cNvPr id="20" name="Rectangle 19">
          <a:hlinkClick xmlns:r="http://schemas.openxmlformats.org/officeDocument/2006/relationships" r:id="rId8"/>
          <a:extLst>
            <a:ext uri="{FF2B5EF4-FFF2-40B4-BE49-F238E27FC236}">
              <a16:creationId xmlns:a16="http://schemas.microsoft.com/office/drawing/2014/main" id="{00000000-0008-0000-0500-000014000000}"/>
            </a:ext>
            <a:ext uri="{C183D7F6-B498-43B3-948B-1728B52AA6E4}">
              <adec:decorative xmlns:adec="http://schemas.microsoft.com/office/drawing/2017/decorative" val="1"/>
            </a:ext>
          </a:extLst>
        </xdr:cNvPr>
        <xdr:cNvSpPr/>
      </xdr:nvSpPr>
      <xdr:spPr>
        <a:xfrm>
          <a:off x="10134600" y="16192500"/>
          <a:ext cx="2530475" cy="1820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17</xdr:col>
      <xdr:colOff>473856</xdr:colOff>
      <xdr:row>47</xdr:row>
      <xdr:rowOff>4474</xdr:rowOff>
    </xdr:from>
    <xdr:to>
      <xdr:col>21</xdr:col>
      <xdr:colOff>487966</xdr:colOff>
      <xdr:row>49</xdr:row>
      <xdr:rowOff>201336</xdr:rowOff>
    </xdr:to>
    <xdr:sp macro="" textlink="">
      <xdr:nvSpPr>
        <xdr:cNvPr id="21" name="Rectangular Callout 20">
          <a:extLst>
            <a:ext uri="{FF2B5EF4-FFF2-40B4-BE49-F238E27FC236}">
              <a16:creationId xmlns:a16="http://schemas.microsoft.com/office/drawing/2014/main" id="{00000000-0008-0000-0500-000015000000}"/>
            </a:ext>
            <a:ext uri="{C183D7F6-B498-43B3-948B-1728B52AA6E4}">
              <adec:decorative xmlns:adec="http://schemas.microsoft.com/office/drawing/2017/decorative" val="1"/>
            </a:ext>
          </a:extLst>
        </xdr:cNvPr>
        <xdr:cNvSpPr/>
      </xdr:nvSpPr>
      <xdr:spPr>
        <a:xfrm>
          <a:off x="13208781" y="20492749"/>
          <a:ext cx="2452510" cy="939812"/>
        </a:xfrm>
        <a:prstGeom prst="wedgeRectCallout">
          <a:avLst>
            <a:gd name="adj1" fmla="val -18915"/>
            <a:gd name="adj2" fmla="val -71707"/>
          </a:avLst>
        </a:prstGeom>
        <a:solidFill>
          <a:srgbClr val="FBC1F0"/>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b="1">
              <a:solidFill>
                <a:sysClr val="windowText" lastClr="000000"/>
              </a:solidFill>
            </a:rPr>
            <a:t>TIP: </a:t>
          </a:r>
          <a:r>
            <a:rPr lang="en-US" sz="1100" b="0" baseline="0">
              <a:solidFill>
                <a:schemeClr val="tx1"/>
              </a:solidFill>
            </a:rPr>
            <a:t>Be sure to indicate whether after applying an exception or adjustment your district will meet the MOE eligibility standard for FY20</a:t>
          </a:r>
          <a:r>
            <a:rPr lang="en-US" sz="1100" b="0" baseline="0">
              <a:solidFill>
                <a:srgbClr val="0066FF"/>
              </a:solidFill>
            </a:rPr>
            <a:t>.</a:t>
          </a:r>
        </a:p>
      </xdr:txBody>
    </xdr:sp>
    <xdr:clientData/>
  </xdr:twoCellAnchor>
  <xdr:twoCellAnchor>
    <xdr:from>
      <xdr:col>14</xdr:col>
      <xdr:colOff>328083</xdr:colOff>
      <xdr:row>42</xdr:row>
      <xdr:rowOff>201083</xdr:rowOff>
    </xdr:from>
    <xdr:to>
      <xdr:col>18</xdr:col>
      <xdr:colOff>444500</xdr:colOff>
      <xdr:row>42</xdr:row>
      <xdr:rowOff>359833</xdr:rowOff>
    </xdr:to>
    <xdr:sp macro="" textlink="">
      <xdr:nvSpPr>
        <xdr:cNvPr id="22" name="Rectangle 21">
          <a:hlinkClick xmlns:r="http://schemas.openxmlformats.org/officeDocument/2006/relationships" r:id="rId1"/>
          <a:extLst>
            <a:ext uri="{FF2B5EF4-FFF2-40B4-BE49-F238E27FC236}">
              <a16:creationId xmlns:a16="http://schemas.microsoft.com/office/drawing/2014/main" id="{00000000-0008-0000-0500-000016000000}"/>
            </a:ext>
            <a:ext uri="{C183D7F6-B498-43B3-948B-1728B52AA6E4}">
              <adec:decorative xmlns:adec="http://schemas.microsoft.com/office/drawing/2017/decorative" val="1"/>
            </a:ext>
          </a:extLst>
        </xdr:cNvPr>
        <xdr:cNvSpPr/>
      </xdr:nvSpPr>
      <xdr:spPr>
        <a:xfrm>
          <a:off x="11024658" y="18479558"/>
          <a:ext cx="2764367" cy="158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42523</xdr:colOff>
      <xdr:row>24</xdr:row>
      <xdr:rowOff>153080</xdr:rowOff>
    </xdr:from>
    <xdr:to>
      <xdr:col>1</xdr:col>
      <xdr:colOff>1183162</xdr:colOff>
      <xdr:row>27</xdr:row>
      <xdr:rowOff>229621</xdr:rowOff>
    </xdr:to>
    <xdr:sp macro="" textlink="">
      <xdr:nvSpPr>
        <xdr:cNvPr id="24" name="Rectangular Callout 23">
          <a:extLst>
            <a:ext uri="{FF2B5EF4-FFF2-40B4-BE49-F238E27FC236}">
              <a16:creationId xmlns:a16="http://schemas.microsoft.com/office/drawing/2014/main" id="{00000000-0008-0000-0500-000018000000}"/>
            </a:ext>
            <a:ext uri="{C183D7F6-B498-43B3-948B-1728B52AA6E4}">
              <adec:decorative xmlns:adec="http://schemas.microsoft.com/office/drawing/2017/decorative" val="1"/>
            </a:ext>
          </a:extLst>
        </xdr:cNvPr>
        <xdr:cNvSpPr/>
      </xdr:nvSpPr>
      <xdr:spPr>
        <a:xfrm>
          <a:off x="42523" y="8935130"/>
          <a:ext cx="1474014" cy="2019641"/>
        </a:xfrm>
        <a:prstGeom prst="wedgeRectCallout">
          <a:avLst>
            <a:gd name="adj1" fmla="val 57548"/>
            <a:gd name="adj2" fmla="val -23255"/>
          </a:avLst>
        </a:prstGeom>
        <a:solidFill>
          <a:srgbClr val="FBC1F0"/>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b="1">
              <a:solidFill>
                <a:sysClr val="windowText" lastClr="000000"/>
              </a:solidFill>
            </a:rPr>
            <a:t>TIP:</a:t>
          </a:r>
          <a:r>
            <a:rPr lang="en-US" sz="1200" b="1" baseline="0">
              <a:solidFill>
                <a:sysClr val="windowText" lastClr="000000"/>
              </a:solidFill>
            </a:rPr>
            <a:t>  </a:t>
          </a:r>
          <a:r>
            <a:rPr lang="en-US" sz="1100" b="0" baseline="0">
              <a:solidFill>
                <a:sysClr val="windowText" lastClr="000000"/>
              </a:solidFill>
            </a:rPr>
            <a:t>Calculating MOE using local funds only (either in the aggregate or per pupil) is not available because the method of disbursing Chapter 70 funds prevents tracking as a separate state educational funding source.</a:t>
          </a:r>
          <a:endParaRPr lang="en-US" sz="1100" b="0">
            <a:solidFill>
              <a:sysClr val="windowText" lastClr="000000"/>
            </a:solidFill>
          </a:endParaRPr>
        </a:p>
      </xdr:txBody>
    </xdr:sp>
    <xdr:clientData/>
  </xdr:twoCellAnchor>
  <xdr:twoCellAnchor>
    <xdr:from>
      <xdr:col>8</xdr:col>
      <xdr:colOff>355600</xdr:colOff>
      <xdr:row>19</xdr:row>
      <xdr:rowOff>44450</xdr:rowOff>
    </xdr:from>
    <xdr:to>
      <xdr:col>21</xdr:col>
      <xdr:colOff>31750</xdr:colOff>
      <xdr:row>21</xdr:row>
      <xdr:rowOff>260351</xdr:rowOff>
    </xdr:to>
    <xdr:sp macro="" textlink="">
      <xdr:nvSpPr>
        <xdr:cNvPr id="25" name="Rectangular Callout 24">
          <a:hlinkClick xmlns:r="http://schemas.openxmlformats.org/officeDocument/2006/relationships" r:id="rId9"/>
          <a:extLst>
            <a:ext uri="{FF2B5EF4-FFF2-40B4-BE49-F238E27FC236}">
              <a16:creationId xmlns:a16="http://schemas.microsoft.com/office/drawing/2014/main" id="{00000000-0008-0000-0500-000019000000}"/>
            </a:ext>
            <a:ext uri="{C183D7F6-B498-43B3-948B-1728B52AA6E4}">
              <adec:decorative xmlns:adec="http://schemas.microsoft.com/office/drawing/2017/decorative" val="1"/>
            </a:ext>
          </a:extLst>
        </xdr:cNvPr>
        <xdr:cNvSpPr/>
      </xdr:nvSpPr>
      <xdr:spPr>
        <a:xfrm>
          <a:off x="8616950" y="6400800"/>
          <a:ext cx="7099300" cy="914401"/>
        </a:xfrm>
        <a:prstGeom prst="wedgeRectCallout">
          <a:avLst>
            <a:gd name="adj1" fmla="val -56112"/>
            <a:gd name="adj2" fmla="val 53126"/>
          </a:avLst>
        </a:prstGeom>
        <a:solidFill>
          <a:srgbClr val="FBC1F0"/>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b="1">
              <a:solidFill>
                <a:sysClr val="windowText" lastClr="000000"/>
              </a:solidFill>
            </a:rPr>
            <a:t>TIP:</a:t>
          </a:r>
          <a:r>
            <a:rPr lang="en-US" sz="1200" b="1" baseline="0">
              <a:solidFill>
                <a:sysClr val="windowText" lastClr="000000"/>
              </a:solidFill>
            </a:rPr>
            <a:t>  </a:t>
          </a:r>
          <a:r>
            <a:rPr lang="en-US" sz="1200" b="0" baseline="0">
              <a:solidFill>
                <a:sysClr val="windowText" lastClr="000000"/>
              </a:solidFill>
            </a:rPr>
            <a:t>IF you are uncertain as to the last year that your district met Maintenance of Effort using either the combination of state and local funds in the aggregate or per pupil, Federal Grants will be publishing a list on its website and will send to districts in the second or third week of July.  In the interim, if you need help with this information, contact </a:t>
          </a:r>
          <a:r>
            <a:rPr lang="en-US" sz="1200" b="0" baseline="0">
              <a:solidFill>
                <a:srgbClr val="0066FF"/>
              </a:solidFill>
            </a:rPr>
            <a:t>Caitlin Hogan </a:t>
          </a:r>
          <a:r>
            <a:rPr lang="en-US" sz="1200" b="0" baseline="0">
              <a:solidFill>
                <a:sysClr val="windowText" lastClr="000000"/>
              </a:solidFill>
            </a:rPr>
            <a:t>in DESE's Audit and Compliance Unit, 781-338-6511.</a:t>
          </a:r>
          <a:endParaRPr lang="en-US" sz="1100">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14</xdr:col>
      <xdr:colOff>123824</xdr:colOff>
      <xdr:row>7</xdr:row>
      <xdr:rowOff>717550</xdr:rowOff>
    </xdr:from>
    <xdr:to>
      <xdr:col>16</xdr:col>
      <xdr:colOff>381000</xdr:colOff>
      <xdr:row>11</xdr:row>
      <xdr:rowOff>220980</xdr:rowOff>
    </xdr:to>
    <xdr:sp macro="" textlink="">
      <xdr:nvSpPr>
        <xdr:cNvPr id="2" name="Rectangular Callout 1">
          <a:extLst>
            <a:ext uri="{FF2B5EF4-FFF2-40B4-BE49-F238E27FC236}">
              <a16:creationId xmlns:a16="http://schemas.microsoft.com/office/drawing/2014/main" id="{00000000-0008-0000-0600-000002000000}"/>
            </a:ext>
            <a:ext uri="{C183D7F6-B498-43B3-948B-1728B52AA6E4}">
              <adec:decorative xmlns:adec="http://schemas.microsoft.com/office/drawing/2017/decorative" val="1"/>
            </a:ext>
          </a:extLst>
        </xdr:cNvPr>
        <xdr:cNvSpPr/>
      </xdr:nvSpPr>
      <xdr:spPr>
        <a:xfrm>
          <a:off x="10868024" y="4060825"/>
          <a:ext cx="2619376" cy="1475105"/>
        </a:xfrm>
        <a:prstGeom prst="wedgeRectCallout">
          <a:avLst>
            <a:gd name="adj1" fmla="val -61656"/>
            <a:gd name="adj2" fmla="val 71888"/>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Charter schools, virtual schools and career/technical vocational schools </a:t>
          </a:r>
          <a:r>
            <a:rPr lang="en-US" sz="1100" b="0" baseline="0">
              <a:ln>
                <a:noFill/>
              </a:ln>
              <a:solidFill>
                <a:sysClr val="windowText" lastClr="000000"/>
              </a:solidFill>
            </a:rPr>
            <a:t>are not required to complete the entire tab.  However, each of these schools/districts </a:t>
          </a:r>
          <a:r>
            <a:rPr lang="en-US" sz="1100" b="1" baseline="0">
              <a:ln>
                <a:noFill/>
              </a:ln>
              <a:solidFill>
                <a:sysClr val="windowText" lastClr="000000"/>
              </a:solidFill>
            </a:rPr>
            <a:t>must select their school type from the drop down in order to demonstrate this exemption.</a:t>
          </a:r>
        </a:p>
      </xdr:txBody>
    </xdr:sp>
    <xdr:clientData/>
  </xdr:twoCellAnchor>
  <xdr:twoCellAnchor>
    <xdr:from>
      <xdr:col>3</xdr:col>
      <xdr:colOff>180974</xdr:colOff>
      <xdr:row>5</xdr:row>
      <xdr:rowOff>238125</xdr:rowOff>
    </xdr:from>
    <xdr:to>
      <xdr:col>12</xdr:col>
      <xdr:colOff>504825</xdr:colOff>
      <xdr:row>6</xdr:row>
      <xdr:rowOff>85725</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00000000-0008-0000-0600-000003000000}"/>
            </a:ext>
            <a:ext uri="{C183D7F6-B498-43B3-948B-1728B52AA6E4}">
              <adec:decorative xmlns:adec="http://schemas.microsoft.com/office/drawing/2017/decorative" val="1"/>
            </a:ext>
          </a:extLst>
        </xdr:cNvPr>
        <xdr:cNvSpPr/>
      </xdr:nvSpPr>
      <xdr:spPr>
        <a:xfrm>
          <a:off x="1771649" y="2266950"/>
          <a:ext cx="8429626" cy="4095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23</xdr:row>
      <xdr:rowOff>161924</xdr:rowOff>
    </xdr:from>
    <xdr:to>
      <xdr:col>4</xdr:col>
      <xdr:colOff>190500</xdr:colOff>
      <xdr:row>24</xdr:row>
      <xdr:rowOff>361950</xdr:rowOff>
    </xdr:to>
    <xdr:sp macro="" textlink="">
      <xdr:nvSpPr>
        <xdr:cNvPr id="4" name="Rectangular Callout 3">
          <a:extLst>
            <a:ext uri="{FF2B5EF4-FFF2-40B4-BE49-F238E27FC236}">
              <a16:creationId xmlns:a16="http://schemas.microsoft.com/office/drawing/2014/main" id="{00000000-0008-0000-0600-000004000000}"/>
            </a:ext>
            <a:ext uri="{C183D7F6-B498-43B3-948B-1728B52AA6E4}">
              <adec:decorative xmlns:adec="http://schemas.microsoft.com/office/drawing/2017/decorative" val="1"/>
            </a:ext>
          </a:extLst>
        </xdr:cNvPr>
        <xdr:cNvSpPr/>
      </xdr:nvSpPr>
      <xdr:spPr>
        <a:xfrm>
          <a:off x="238125" y="9677399"/>
          <a:ext cx="3048000" cy="666751"/>
        </a:xfrm>
        <a:prstGeom prst="wedgeRectCallout">
          <a:avLst>
            <a:gd name="adj1" fmla="val -11078"/>
            <a:gd name="adj2" fmla="val 103568"/>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All responses in Step 2.B.2 should reflect the count conducted </a:t>
          </a:r>
          <a:r>
            <a:rPr lang="en-US" sz="1100" b="1" baseline="0">
              <a:solidFill>
                <a:sysClr val="windowText" lastClr="000000"/>
              </a:solidFill>
              <a:effectLst/>
              <a:latin typeface="+mn-lt"/>
              <a:ea typeface="+mn-ea"/>
              <a:cs typeface="+mn-cs"/>
            </a:rPr>
            <a:t>on </a:t>
          </a:r>
          <a:r>
            <a:rPr lang="en-US" sz="1100" b="1" baseline="0">
              <a:ln>
                <a:noFill/>
              </a:ln>
              <a:solidFill>
                <a:sysClr val="windowText" lastClr="000000"/>
              </a:solidFill>
            </a:rPr>
            <a:t>any date between October 1 and December 1 of 2018.</a:t>
          </a:r>
        </a:p>
      </xdr:txBody>
    </xdr:sp>
    <xdr:clientData/>
  </xdr:twoCellAnchor>
  <xdr:twoCellAnchor>
    <xdr:from>
      <xdr:col>4</xdr:col>
      <xdr:colOff>923925</xdr:colOff>
      <xdr:row>21</xdr:row>
      <xdr:rowOff>0</xdr:rowOff>
    </xdr:from>
    <xdr:to>
      <xdr:col>9</xdr:col>
      <xdr:colOff>876300</xdr:colOff>
      <xdr:row>24</xdr:row>
      <xdr:rowOff>161925</xdr:rowOff>
    </xdr:to>
    <xdr:sp macro="" textlink="">
      <xdr:nvSpPr>
        <xdr:cNvPr id="5" name="Rectangular Callout 4">
          <a:extLst>
            <a:ext uri="{FF2B5EF4-FFF2-40B4-BE49-F238E27FC236}">
              <a16:creationId xmlns:a16="http://schemas.microsoft.com/office/drawing/2014/main" id="{00000000-0008-0000-0600-000005000000}"/>
            </a:ext>
            <a:ext uri="{C183D7F6-B498-43B3-948B-1728B52AA6E4}">
              <adec:decorative xmlns:adec="http://schemas.microsoft.com/office/drawing/2017/decorative" val="1"/>
            </a:ext>
          </a:extLst>
        </xdr:cNvPr>
        <xdr:cNvSpPr/>
      </xdr:nvSpPr>
      <xdr:spPr>
        <a:xfrm>
          <a:off x="4019550" y="9124950"/>
          <a:ext cx="3429000" cy="1019175"/>
        </a:xfrm>
        <a:prstGeom prst="wedgeRectCallout">
          <a:avLst>
            <a:gd name="adj1" fmla="val 54436"/>
            <a:gd name="adj2" fmla="val -15514"/>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sz="1100" b="1" baseline="0">
              <a:ln>
                <a:noFill/>
              </a:ln>
              <a:solidFill>
                <a:sysClr val="windowText" lastClr="000000"/>
              </a:solidFill>
            </a:rPr>
            <a:t>TIP:  </a:t>
          </a:r>
          <a:r>
            <a:rPr lang="en-US" sz="1100" b="0" baseline="0">
              <a:ln>
                <a:noFill/>
              </a:ln>
              <a:solidFill>
                <a:sysClr val="windowText" lastClr="000000"/>
              </a:solidFill>
            </a:rPr>
            <a:t>"Eligible" </a:t>
          </a:r>
          <a:r>
            <a:rPr lang="en-US" sz="1100" b="0" baseline="0">
              <a:ln>
                <a:noFill/>
              </a:ln>
              <a:solidFill>
                <a:sysClr val="windowText" lastClr="000000"/>
              </a:solidFill>
              <a:effectLst/>
              <a:latin typeface="+mn-lt"/>
              <a:ea typeface="+mn-ea"/>
              <a:cs typeface="+mn-cs"/>
            </a:rPr>
            <a:t>i</a:t>
          </a:r>
          <a:r>
            <a:rPr lang="en-US" sz="1100" b="0" baseline="0">
              <a:solidFill>
                <a:sysClr val="windowText" lastClr="000000"/>
              </a:solidFill>
              <a:effectLst/>
              <a:latin typeface="+mn-lt"/>
              <a:ea typeface="+mn-ea"/>
              <a:cs typeface="+mn-cs"/>
            </a:rPr>
            <a:t>ncludes all students who are determined to be eligible for special education services</a:t>
          </a:r>
          <a:r>
            <a:rPr lang="en-US" sz="1100" b="1" baseline="0">
              <a:solidFill>
                <a:sysClr val="windowText" lastClr="000000"/>
              </a:solidFill>
              <a:effectLst/>
              <a:latin typeface="+mn-lt"/>
              <a:ea typeface="+mn-ea"/>
              <a:cs typeface="+mn-cs"/>
            </a:rPr>
            <a:t>, regardless of  whether they actually receive(d) services</a:t>
          </a:r>
          <a:r>
            <a:rPr lang="en-US" sz="1100" b="0" baseline="0">
              <a:solidFill>
                <a:sysClr val="windowText" lastClr="000000"/>
              </a:solidFill>
              <a:effectLst/>
              <a:latin typeface="+mn-lt"/>
              <a:ea typeface="+mn-ea"/>
              <a:cs typeface="+mn-cs"/>
            </a:rPr>
            <a:t>. </a:t>
          </a:r>
          <a:r>
            <a:rPr lang="en-US" sz="1100" b="0" baseline="0">
              <a:ln>
                <a:noFill/>
              </a:ln>
              <a:solidFill>
                <a:sysClr val="windowText" lastClr="000000"/>
              </a:solidFill>
            </a:rPr>
            <a:t>Keep in mind a student remains eligible for 3 years following identification. </a:t>
          </a:r>
          <a:endParaRPr lang="en-US" sz="1100" baseline="0">
            <a:ln>
              <a:noFill/>
            </a:ln>
            <a:solidFill>
              <a:sysClr val="windowText" lastClr="000000"/>
            </a:solidFill>
          </a:endParaRPr>
        </a:p>
      </xdr:txBody>
    </xdr:sp>
    <xdr:clientData/>
  </xdr:twoCellAnchor>
  <xdr:twoCellAnchor>
    <xdr:from>
      <xdr:col>3</xdr:col>
      <xdr:colOff>190500</xdr:colOff>
      <xdr:row>6</xdr:row>
      <xdr:rowOff>295275</xdr:rowOff>
    </xdr:from>
    <xdr:to>
      <xdr:col>11</xdr:col>
      <xdr:colOff>600075</xdr:colOff>
      <xdr:row>6</xdr:row>
      <xdr:rowOff>542925</xdr:rowOff>
    </xdr:to>
    <xdr:sp macro="" textlink="">
      <xdr:nvSpPr>
        <xdr:cNvPr id="6" name="Rectangle 5">
          <a:hlinkClick xmlns:r="http://schemas.openxmlformats.org/officeDocument/2006/relationships" r:id="rId2"/>
          <a:extLst>
            <a:ext uri="{FF2B5EF4-FFF2-40B4-BE49-F238E27FC236}">
              <a16:creationId xmlns:a16="http://schemas.microsoft.com/office/drawing/2014/main" id="{00000000-0008-0000-0600-000006000000}"/>
            </a:ext>
            <a:ext uri="{C183D7F6-B498-43B3-948B-1728B52AA6E4}">
              <adec:decorative xmlns:adec="http://schemas.microsoft.com/office/drawing/2017/decorative" val="1"/>
            </a:ext>
          </a:extLst>
        </xdr:cNvPr>
        <xdr:cNvSpPr/>
      </xdr:nvSpPr>
      <xdr:spPr>
        <a:xfrm flipV="1">
          <a:off x="1781175" y="2886075"/>
          <a:ext cx="7477125" cy="2476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247649</xdr:colOff>
      <xdr:row>21</xdr:row>
      <xdr:rowOff>76200</xdr:rowOff>
    </xdr:from>
    <xdr:to>
      <xdr:col>18</xdr:col>
      <xdr:colOff>228600</xdr:colOff>
      <xdr:row>25</xdr:row>
      <xdr:rowOff>628650</xdr:rowOff>
    </xdr:to>
    <xdr:sp macro="" textlink="">
      <xdr:nvSpPr>
        <xdr:cNvPr id="7" name="Rectangular Callout 6">
          <a:extLst>
            <a:ext uri="{FF2B5EF4-FFF2-40B4-BE49-F238E27FC236}">
              <a16:creationId xmlns:a16="http://schemas.microsoft.com/office/drawing/2014/main" id="{00000000-0008-0000-0600-000007000000}"/>
            </a:ext>
            <a:ext uri="{C183D7F6-B498-43B3-948B-1728B52AA6E4}">
              <adec:decorative xmlns:adec="http://schemas.microsoft.com/office/drawing/2017/decorative" val="1"/>
            </a:ext>
          </a:extLst>
        </xdr:cNvPr>
        <xdr:cNvSpPr/>
      </xdr:nvSpPr>
      <xdr:spPr>
        <a:xfrm>
          <a:off x="10991849" y="9201150"/>
          <a:ext cx="3390901" cy="2162175"/>
        </a:xfrm>
        <a:prstGeom prst="wedgeRectCallout">
          <a:avLst>
            <a:gd name="adj1" fmla="val -57092"/>
            <a:gd name="adj2" fmla="val -37341"/>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Which students are counted?</a:t>
          </a:r>
        </a:p>
        <a:p>
          <a:pPr algn="l"/>
          <a:endParaRPr lang="en-US" sz="300" b="1" baseline="0">
            <a:ln>
              <a:noFill/>
            </a:ln>
            <a:solidFill>
              <a:sysClr val="windowText" lastClr="000000"/>
            </a:solidFill>
          </a:endParaRPr>
        </a:p>
        <a:p>
          <a:pPr algn="l"/>
          <a:r>
            <a:rPr lang="en-US" sz="1100" b="1" baseline="0">
              <a:ln>
                <a:noFill/>
              </a:ln>
              <a:solidFill>
                <a:sysClr val="windowText" lastClr="000000"/>
              </a:solidFill>
              <a:latin typeface="Calibri" panose="020F0502020204030204" pitchFamily="34" charset="0"/>
              <a:cs typeface="Calibri" panose="020F0502020204030204" pitchFamily="34" charset="0"/>
            </a:rPr>
            <a:t>•  </a:t>
          </a:r>
          <a:r>
            <a:rPr lang="en-US" sz="1100" b="0" baseline="0">
              <a:ln>
                <a:noFill/>
              </a:ln>
              <a:solidFill>
                <a:sysClr val="windowText" lastClr="000000"/>
              </a:solidFill>
            </a:rPr>
            <a:t>Your </a:t>
          </a:r>
          <a:r>
            <a:rPr lang="en-US" sz="1100" b="1" baseline="0">
              <a:ln>
                <a:noFill/>
              </a:ln>
              <a:solidFill>
                <a:sysClr val="windowText" lastClr="000000"/>
              </a:solidFill>
            </a:rPr>
            <a:t>child count includes only eligible students attending private school </a:t>
          </a:r>
          <a:r>
            <a:rPr lang="en-US" sz="1100" b="1" i="1" baseline="0">
              <a:ln>
                <a:noFill/>
              </a:ln>
              <a:solidFill>
                <a:sysClr val="windowText" lastClr="000000"/>
              </a:solidFill>
            </a:rPr>
            <a:t>in your district</a:t>
          </a:r>
          <a:r>
            <a:rPr lang="en-US" sz="1100" b="0" baseline="0">
              <a:ln>
                <a:noFill/>
              </a:ln>
              <a:solidFill>
                <a:sysClr val="windowText" lastClr="000000"/>
              </a:solidFill>
            </a:rPr>
            <a:t>.  Do not count students receiving services based on an IEP from your district </a:t>
          </a:r>
          <a:r>
            <a:rPr lang="en-US" sz="1100" b="0" i="1" baseline="0">
              <a:ln>
                <a:noFill/>
              </a:ln>
              <a:solidFill>
                <a:sysClr val="windowText" lastClr="000000"/>
              </a:solidFill>
            </a:rPr>
            <a:t>but attending private school in another district.</a:t>
          </a:r>
        </a:p>
        <a:p>
          <a:pPr algn="l"/>
          <a:endParaRPr lang="en-US" sz="800" b="0" i="1" baseline="0">
            <a:ln>
              <a:noFill/>
            </a:ln>
            <a:solidFill>
              <a:sysClr val="windowText" lastClr="000000"/>
            </a:solidFill>
          </a:endParaRPr>
        </a:p>
        <a:p>
          <a:pPr algn="l"/>
          <a:r>
            <a:rPr lang="en-US" sz="1100" b="1" baseline="0">
              <a:solidFill>
                <a:sysClr val="windowText" lastClr="000000"/>
              </a:solidFill>
              <a:effectLst/>
              <a:latin typeface="+mn-lt"/>
              <a:ea typeface="+mn-ea"/>
              <a:cs typeface="+mn-cs"/>
            </a:rPr>
            <a:t>•  All eligible private school and home-schooled students are counted, </a:t>
          </a:r>
          <a:r>
            <a:rPr lang="en-US" sz="1100" b="1" i="1" baseline="0">
              <a:solidFill>
                <a:sysClr val="windowText" lastClr="000000"/>
              </a:solidFill>
              <a:effectLst/>
              <a:latin typeface="+mn-lt"/>
              <a:ea typeface="+mn-ea"/>
              <a:cs typeface="+mn-cs"/>
            </a:rPr>
            <a:t>even if parents decline services</a:t>
          </a:r>
          <a:r>
            <a:rPr lang="en-US" sz="1100" b="1" baseline="0">
              <a:solidFill>
                <a:sysClr val="windowText" lastClr="000000"/>
              </a:solidFill>
              <a:effectLst/>
              <a:latin typeface="+mn-lt"/>
              <a:ea typeface="+mn-ea"/>
              <a:cs typeface="+mn-cs"/>
            </a:rPr>
            <a:t>.  </a:t>
          </a:r>
          <a:r>
            <a:rPr lang="en-US" sz="1100" b="0" baseline="0">
              <a:solidFill>
                <a:sysClr val="windowText" lastClr="000000"/>
              </a:solidFill>
              <a:effectLst/>
              <a:latin typeface="+mn-lt"/>
              <a:ea typeface="+mn-ea"/>
              <a:cs typeface="+mn-cs"/>
            </a:rPr>
            <a:t>Students whose parents do not consent to initial evaluation or reevaluation are not "eligible" and therefore are not counted. § 300.300(d)(4); USED guidance at Question H-12.</a:t>
          </a:r>
          <a:endParaRPr lang="en-US" sz="1100" b="0" i="1" baseline="0">
            <a:ln>
              <a:noFill/>
            </a:ln>
            <a:solidFill>
              <a:sysClr val="windowText" lastClr="000000"/>
            </a:solidFill>
          </a:endParaRPr>
        </a:p>
      </xdr:txBody>
    </xdr:sp>
    <xdr:clientData/>
  </xdr:twoCellAnchor>
  <xdr:twoCellAnchor>
    <xdr:from>
      <xdr:col>11</xdr:col>
      <xdr:colOff>1019175</xdr:colOff>
      <xdr:row>26</xdr:row>
      <xdr:rowOff>200024</xdr:rowOff>
    </xdr:from>
    <xdr:to>
      <xdr:col>16</xdr:col>
      <xdr:colOff>352425</xdr:colOff>
      <xdr:row>29</xdr:row>
      <xdr:rowOff>19050</xdr:rowOff>
    </xdr:to>
    <xdr:sp macro="" textlink="">
      <xdr:nvSpPr>
        <xdr:cNvPr id="8" name="Rectangular Callout 7">
          <a:extLst>
            <a:ext uri="{FF2B5EF4-FFF2-40B4-BE49-F238E27FC236}">
              <a16:creationId xmlns:a16="http://schemas.microsoft.com/office/drawing/2014/main" id="{00000000-0008-0000-0600-000008000000}"/>
            </a:ext>
            <a:ext uri="{C183D7F6-B498-43B3-948B-1728B52AA6E4}">
              <adec:decorative xmlns:adec="http://schemas.microsoft.com/office/drawing/2017/decorative" val="1"/>
            </a:ext>
          </a:extLst>
        </xdr:cNvPr>
        <xdr:cNvSpPr/>
      </xdr:nvSpPr>
      <xdr:spPr>
        <a:xfrm>
          <a:off x="9677400" y="11582399"/>
          <a:ext cx="3781425" cy="1295401"/>
        </a:xfrm>
        <a:prstGeom prst="wedgeRectCallout">
          <a:avLst>
            <a:gd name="adj1" fmla="val -74552"/>
            <a:gd name="adj2" fmla="val -59737"/>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In order to be considered an </a:t>
          </a:r>
          <a:r>
            <a:rPr lang="en-US" sz="1100" b="1" baseline="0">
              <a:ln>
                <a:noFill/>
              </a:ln>
              <a:solidFill>
                <a:sysClr val="windowText" lastClr="000000"/>
              </a:solidFill>
            </a:rPr>
            <a:t>elementary school </a:t>
          </a:r>
          <a:r>
            <a:rPr lang="en-US" sz="1100" b="0" baseline="0">
              <a:ln>
                <a:noFill/>
              </a:ln>
              <a:solidFill>
                <a:sysClr val="windowText" lastClr="000000"/>
              </a:solidFill>
            </a:rPr>
            <a:t>for child count, a private school must provide instruction to grades one through five, six, seven or eight.  </a:t>
          </a:r>
          <a:r>
            <a:rPr lang="en-US" sz="1100" b="1" baseline="0">
              <a:ln>
                <a:noFill/>
              </a:ln>
              <a:solidFill>
                <a:sysClr val="windowText" lastClr="000000"/>
              </a:solidFill>
            </a:rPr>
            <a:t>S</a:t>
          </a:r>
          <a:r>
            <a:rPr lang="en-US" sz="1100" b="1" baseline="0">
              <a:solidFill>
                <a:sysClr val="windowText" lastClr="000000"/>
              </a:solidFill>
              <a:effectLst/>
              <a:latin typeface="+mn-lt"/>
              <a:ea typeface="+mn-ea"/>
              <a:cs typeface="+mn-cs"/>
            </a:rPr>
            <a:t>tand alone private preschools or childcare centers are not included</a:t>
          </a:r>
          <a:r>
            <a:rPr lang="en-US" sz="1100" b="0" baseline="0">
              <a:solidFill>
                <a:sysClr val="windowText" lastClr="000000"/>
              </a:solidFill>
              <a:effectLst/>
              <a:latin typeface="+mn-lt"/>
              <a:ea typeface="+mn-ea"/>
              <a:cs typeface="+mn-cs"/>
            </a:rPr>
            <a:t>. </a:t>
          </a:r>
          <a:r>
            <a:rPr lang="en-US" sz="1100" b="0" baseline="0">
              <a:ln>
                <a:noFill/>
              </a:ln>
              <a:solidFill>
                <a:sysClr val="windowText" lastClr="000000"/>
              </a:solidFill>
            </a:rPr>
            <a:t>If a school meets the definition of elementary school, it may also count eligible students in  prekindergarten or kindergarten grades in that school.  </a:t>
          </a:r>
          <a:endParaRPr lang="en-US" sz="1100" i="1" baseline="0">
            <a:ln>
              <a:noFill/>
            </a:ln>
            <a:solidFill>
              <a:sysClr val="windowText" lastClr="000000"/>
            </a:solidFill>
          </a:endParaRPr>
        </a:p>
      </xdr:txBody>
    </xdr:sp>
    <xdr:clientData/>
  </xdr:twoCellAnchor>
  <xdr:twoCellAnchor>
    <xdr:from>
      <xdr:col>14</xdr:col>
      <xdr:colOff>238125</xdr:colOff>
      <xdr:row>12</xdr:row>
      <xdr:rowOff>123824</xdr:rowOff>
    </xdr:from>
    <xdr:to>
      <xdr:col>16</xdr:col>
      <xdr:colOff>190500</xdr:colOff>
      <xdr:row>14</xdr:row>
      <xdr:rowOff>171450</xdr:rowOff>
    </xdr:to>
    <xdr:sp macro="" textlink="">
      <xdr:nvSpPr>
        <xdr:cNvPr id="9" name="Rectangular Callout 8">
          <a:extLst>
            <a:ext uri="{FF2B5EF4-FFF2-40B4-BE49-F238E27FC236}">
              <a16:creationId xmlns:a16="http://schemas.microsoft.com/office/drawing/2014/main" id="{00000000-0008-0000-0600-000009000000}"/>
            </a:ext>
            <a:ext uri="{C183D7F6-B498-43B3-948B-1728B52AA6E4}">
              <adec:decorative xmlns:adec="http://schemas.microsoft.com/office/drawing/2017/decorative" val="1"/>
            </a:ext>
          </a:extLst>
        </xdr:cNvPr>
        <xdr:cNvSpPr/>
      </xdr:nvSpPr>
      <xdr:spPr>
        <a:xfrm>
          <a:off x="10982325" y="5838824"/>
          <a:ext cx="2314575" cy="819151"/>
        </a:xfrm>
        <a:prstGeom prst="wedgeRectCallout">
          <a:avLst>
            <a:gd name="adj1" fmla="val -68583"/>
            <a:gd name="adj2" fmla="val 44194"/>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Home-schooled students </a:t>
          </a:r>
          <a:r>
            <a:rPr lang="en-US" sz="1100" b="0" baseline="0">
              <a:ln>
                <a:noFill/>
              </a:ln>
              <a:solidFill>
                <a:sysClr val="windowText" lastClr="000000"/>
              </a:solidFill>
            </a:rPr>
            <a:t>are those who are educated at home under a plan reviewed and approved by the district.  </a:t>
          </a:r>
        </a:p>
      </xdr:txBody>
    </xdr:sp>
    <xdr:clientData/>
  </xdr:twoCellAnchor>
  <xdr:twoCellAnchor>
    <xdr:from>
      <xdr:col>4</xdr:col>
      <xdr:colOff>876301</xdr:colOff>
      <xdr:row>36</xdr:row>
      <xdr:rowOff>47625</xdr:rowOff>
    </xdr:from>
    <xdr:to>
      <xdr:col>8</xdr:col>
      <xdr:colOff>104776</xdr:colOff>
      <xdr:row>36</xdr:row>
      <xdr:rowOff>552450</xdr:rowOff>
    </xdr:to>
    <xdr:sp macro="" textlink="">
      <xdr:nvSpPr>
        <xdr:cNvPr id="10" name="Rectangular Callout 9">
          <a:extLst>
            <a:ext uri="{FF2B5EF4-FFF2-40B4-BE49-F238E27FC236}">
              <a16:creationId xmlns:a16="http://schemas.microsoft.com/office/drawing/2014/main" id="{00000000-0008-0000-0600-00000A000000}"/>
            </a:ext>
            <a:ext uri="{C183D7F6-B498-43B3-948B-1728B52AA6E4}">
              <adec:decorative xmlns:adec="http://schemas.microsoft.com/office/drawing/2017/decorative" val="1"/>
            </a:ext>
          </a:extLst>
        </xdr:cNvPr>
        <xdr:cNvSpPr/>
      </xdr:nvSpPr>
      <xdr:spPr>
        <a:xfrm>
          <a:off x="3971926" y="15459075"/>
          <a:ext cx="2095500" cy="504825"/>
        </a:xfrm>
        <a:prstGeom prst="wedgeRectCallout">
          <a:avLst>
            <a:gd name="adj1" fmla="val 73785"/>
            <a:gd name="adj2" fmla="val 71417"/>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All yellow cells must contain a number.  If none, enter "0".</a:t>
          </a:r>
          <a:endParaRPr lang="en-US" sz="1100" i="1" baseline="0">
            <a:ln>
              <a:noFill/>
            </a:ln>
            <a:solidFill>
              <a:sysClr val="windowText" lastClr="000000"/>
            </a:solidFill>
          </a:endParaRPr>
        </a:p>
      </xdr:txBody>
    </xdr:sp>
    <xdr:clientData/>
  </xdr:twoCellAnchor>
  <xdr:twoCellAnchor>
    <xdr:from>
      <xdr:col>12</xdr:col>
      <xdr:colOff>66675</xdr:colOff>
      <xdr:row>46</xdr:row>
      <xdr:rowOff>409575</xdr:rowOff>
    </xdr:from>
    <xdr:to>
      <xdr:col>15</xdr:col>
      <xdr:colOff>447674</xdr:colOff>
      <xdr:row>48</xdr:row>
      <xdr:rowOff>285750</xdr:rowOff>
    </xdr:to>
    <xdr:sp macro="" textlink="">
      <xdr:nvSpPr>
        <xdr:cNvPr id="11" name="Rectangular Callout 10">
          <a:extLst>
            <a:ext uri="{FF2B5EF4-FFF2-40B4-BE49-F238E27FC236}">
              <a16:creationId xmlns:a16="http://schemas.microsoft.com/office/drawing/2014/main" id="{00000000-0008-0000-0600-00000B000000}"/>
            </a:ext>
            <a:ext uri="{C183D7F6-B498-43B3-948B-1728B52AA6E4}">
              <adec:decorative xmlns:adec="http://schemas.microsoft.com/office/drawing/2017/decorative" val="1"/>
            </a:ext>
          </a:extLst>
        </xdr:cNvPr>
        <xdr:cNvSpPr/>
      </xdr:nvSpPr>
      <xdr:spPr>
        <a:xfrm>
          <a:off x="9763125" y="21469350"/>
          <a:ext cx="2609849" cy="838200"/>
        </a:xfrm>
        <a:prstGeom prst="wedgeRectCallout">
          <a:avLst>
            <a:gd name="adj1" fmla="val -89379"/>
            <a:gd name="adj2" fmla="val 46391"/>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The district must reserve </a:t>
          </a:r>
          <a:r>
            <a:rPr lang="en-US" sz="1100" b="0" i="1" baseline="0">
              <a:ln>
                <a:noFill/>
              </a:ln>
              <a:solidFill>
                <a:sysClr val="windowText" lastClr="000000"/>
              </a:solidFill>
            </a:rPr>
            <a:t>at least </a:t>
          </a:r>
          <a:r>
            <a:rPr lang="en-US" sz="1100" b="0" baseline="0">
              <a:ln>
                <a:noFill/>
              </a:ln>
              <a:solidFill>
                <a:sysClr val="windowText" lastClr="000000"/>
              </a:solidFill>
            </a:rPr>
            <a:t>this amount of federal funding for equitable services for eligible private school  and home-schooled students.</a:t>
          </a:r>
          <a:endParaRPr lang="en-US" sz="1100" i="1" baseline="0">
            <a:ln>
              <a:noFill/>
            </a:ln>
            <a:solidFill>
              <a:sysClr val="windowText" lastClr="000000"/>
            </a:solidFill>
          </a:endParaRPr>
        </a:p>
      </xdr:txBody>
    </xdr:sp>
    <xdr:clientData/>
  </xdr:twoCellAnchor>
  <xdr:twoCellAnchor>
    <xdr:from>
      <xdr:col>14</xdr:col>
      <xdr:colOff>238125</xdr:colOff>
      <xdr:row>15</xdr:row>
      <xdr:rowOff>38101</xdr:rowOff>
    </xdr:from>
    <xdr:to>
      <xdr:col>15</xdr:col>
      <xdr:colOff>1095375</xdr:colOff>
      <xdr:row>17</xdr:row>
      <xdr:rowOff>123826</xdr:rowOff>
    </xdr:to>
    <xdr:sp macro="" textlink="">
      <xdr:nvSpPr>
        <xdr:cNvPr id="12" name="Rectangular Callout 11">
          <a:extLst>
            <a:ext uri="{FF2B5EF4-FFF2-40B4-BE49-F238E27FC236}">
              <a16:creationId xmlns:a16="http://schemas.microsoft.com/office/drawing/2014/main" id="{00000000-0008-0000-0600-00000C000000}"/>
            </a:ext>
            <a:ext uri="{C183D7F6-B498-43B3-948B-1728B52AA6E4}">
              <adec:decorative xmlns:adec="http://schemas.microsoft.com/office/drawing/2017/decorative" val="1"/>
            </a:ext>
          </a:extLst>
        </xdr:cNvPr>
        <xdr:cNvSpPr/>
      </xdr:nvSpPr>
      <xdr:spPr>
        <a:xfrm>
          <a:off x="10982325" y="6886576"/>
          <a:ext cx="2038350" cy="838200"/>
        </a:xfrm>
        <a:prstGeom prst="wedgeRectCallout">
          <a:avLst>
            <a:gd name="adj1" fmla="val -70344"/>
            <a:gd name="adj2" fmla="val -47165"/>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a:t>
          </a:r>
          <a:r>
            <a:rPr lang="en-US" sz="1100" b="0" baseline="0">
              <a:ln>
                <a:noFill/>
              </a:ln>
              <a:solidFill>
                <a:sysClr val="windowText" lastClr="000000"/>
              </a:solidFill>
            </a:rPr>
            <a:t>:  Districts </a:t>
          </a:r>
          <a:r>
            <a:rPr lang="en-US" sz="1100" b="1" baseline="0">
              <a:ln>
                <a:noFill/>
              </a:ln>
              <a:solidFill>
                <a:sysClr val="windowText" lastClr="000000"/>
              </a:solidFill>
            </a:rPr>
            <a:t>without  </a:t>
          </a:r>
          <a:r>
            <a:rPr lang="en-US" sz="1100" b="0" baseline="0">
              <a:ln>
                <a:noFill/>
              </a:ln>
              <a:solidFill>
                <a:sysClr val="windowText" lastClr="000000"/>
              </a:solidFill>
            </a:rPr>
            <a:t>private </a:t>
          </a:r>
          <a:r>
            <a:rPr lang="en-US" sz="1100" b="1" i="0" baseline="0">
              <a:ln>
                <a:noFill/>
              </a:ln>
              <a:solidFill>
                <a:sysClr val="windowText" lastClr="000000"/>
              </a:solidFill>
            </a:rPr>
            <a:t>and</a:t>
          </a:r>
          <a:r>
            <a:rPr lang="en-US" sz="1100" b="0" i="0" baseline="0">
              <a:ln>
                <a:noFill/>
              </a:ln>
              <a:solidFill>
                <a:sysClr val="windowText" lastClr="000000"/>
              </a:solidFill>
            </a:rPr>
            <a:t> </a:t>
          </a:r>
          <a:r>
            <a:rPr lang="en-US" sz="1100" b="0" baseline="0">
              <a:ln>
                <a:noFill/>
              </a:ln>
              <a:solidFill>
                <a:sysClr val="windowText" lastClr="000000"/>
              </a:solidFill>
            </a:rPr>
            <a:t>home-schooled students (answering "no" to both questions) may skip to </a:t>
          </a:r>
          <a:r>
            <a:rPr lang="en-US" sz="1100" b="1" baseline="0">
              <a:ln>
                <a:noFill/>
              </a:ln>
              <a:solidFill>
                <a:sysClr val="windowText" lastClr="000000"/>
              </a:solidFill>
            </a:rPr>
            <a:t>Step 4.3.</a:t>
          </a:r>
        </a:p>
      </xdr:txBody>
    </xdr:sp>
    <xdr:clientData/>
  </xdr:twoCellAnchor>
  <xdr:twoCellAnchor>
    <xdr:from>
      <xdr:col>12</xdr:col>
      <xdr:colOff>312561</xdr:colOff>
      <xdr:row>62</xdr:row>
      <xdr:rowOff>496005</xdr:rowOff>
    </xdr:from>
    <xdr:to>
      <xdr:col>18</xdr:col>
      <xdr:colOff>95250</xdr:colOff>
      <xdr:row>67</xdr:row>
      <xdr:rowOff>505530</xdr:rowOff>
    </xdr:to>
    <xdr:sp macro="" textlink="">
      <xdr:nvSpPr>
        <xdr:cNvPr id="13" name="Rectangular Callout 12">
          <a:extLst>
            <a:ext uri="{FF2B5EF4-FFF2-40B4-BE49-F238E27FC236}">
              <a16:creationId xmlns:a16="http://schemas.microsoft.com/office/drawing/2014/main" id="{00000000-0008-0000-0600-00000D000000}"/>
            </a:ext>
            <a:ext uri="{C183D7F6-B498-43B3-948B-1728B52AA6E4}">
              <adec:decorative xmlns:adec="http://schemas.microsoft.com/office/drawing/2017/decorative" val="1"/>
            </a:ext>
          </a:extLst>
        </xdr:cNvPr>
        <xdr:cNvSpPr/>
      </xdr:nvSpPr>
      <xdr:spPr>
        <a:xfrm>
          <a:off x="10009011" y="29728230"/>
          <a:ext cx="4240389" cy="1933575"/>
        </a:xfrm>
        <a:prstGeom prst="wedgeRectCallout">
          <a:avLst>
            <a:gd name="adj1" fmla="val -55782"/>
            <a:gd name="adj2" fmla="val -19479"/>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sz="1100" b="1" baseline="0">
              <a:ln>
                <a:noFill/>
              </a:ln>
              <a:solidFill>
                <a:sysClr val="windowText" lastClr="000000"/>
              </a:solidFill>
            </a:rPr>
            <a:t>TIP:   </a:t>
          </a:r>
          <a:r>
            <a:rPr lang="en-US" sz="1100" b="1">
              <a:solidFill>
                <a:sysClr val="windowText" lastClr="000000"/>
              </a:solidFill>
              <a:effectLst/>
              <a:latin typeface="+mn-lt"/>
              <a:ea typeface="+mn-ea"/>
              <a:cs typeface="+mn-cs"/>
            </a:rPr>
            <a:t>Child find activities and evaluation activities </a:t>
          </a:r>
          <a:r>
            <a:rPr lang="en-US" sz="1100" b="0">
              <a:solidFill>
                <a:sysClr val="windowText" lastClr="000000"/>
              </a:solidFill>
              <a:effectLst/>
              <a:latin typeface="+mn-lt"/>
              <a:ea typeface="+mn-ea"/>
              <a:cs typeface="+mn-cs"/>
            </a:rPr>
            <a:t>for private</a:t>
          </a:r>
          <a:r>
            <a:rPr lang="en-US" sz="1100" b="0" baseline="0">
              <a:solidFill>
                <a:sysClr val="windowText" lastClr="000000"/>
              </a:solidFill>
              <a:effectLst/>
              <a:latin typeface="+mn-lt"/>
              <a:ea typeface="+mn-ea"/>
              <a:cs typeface="+mn-cs"/>
            </a:rPr>
            <a:t> school/home-schooled students </a:t>
          </a:r>
          <a:r>
            <a:rPr lang="en-US" sz="1100" b="1" baseline="0">
              <a:solidFill>
                <a:sysClr val="windowText" lastClr="000000"/>
              </a:solidFill>
              <a:effectLst/>
              <a:latin typeface="+mn-lt"/>
              <a:ea typeface="+mn-ea"/>
              <a:cs typeface="+mn-cs"/>
            </a:rPr>
            <a:t>may not be paid from proportionate share</a:t>
          </a:r>
          <a:r>
            <a:rPr lang="en-US" sz="1100" b="0">
              <a:solidFill>
                <a:sysClr val="windowText" lastClr="000000"/>
              </a:solidFill>
              <a:effectLst/>
              <a:latin typeface="+mn-lt"/>
              <a:ea typeface="+mn-ea"/>
              <a:cs typeface="+mn-cs"/>
            </a:rPr>
            <a:t>. </a:t>
          </a:r>
          <a:r>
            <a:rPr lang="en-US" sz="1100" b="0" baseline="0">
              <a:solidFill>
                <a:sysClr val="windowText" lastClr="000000"/>
              </a:solidFill>
              <a:effectLst/>
              <a:latin typeface="+mn-lt"/>
              <a:ea typeface="+mn-ea"/>
              <a:cs typeface="+mn-cs"/>
            </a:rPr>
            <a:t>34 CFR § </a:t>
          </a:r>
          <a:r>
            <a:rPr lang="en-US" sz="1100" b="0">
              <a:solidFill>
                <a:sysClr val="windowText" lastClr="000000"/>
              </a:solidFill>
              <a:effectLst/>
              <a:latin typeface="+mn-lt"/>
              <a:ea typeface="+mn-ea"/>
              <a:cs typeface="+mn-cs"/>
            </a:rPr>
            <a:t>300.131(d). </a:t>
          </a:r>
          <a:r>
            <a:rPr lang="en-US" sz="1100" b="0" baseline="0">
              <a:ln>
                <a:noFill/>
              </a:ln>
              <a:solidFill>
                <a:sysClr val="windowText" lastClr="000000"/>
              </a:solidFill>
            </a:rPr>
            <a:t>For more </a:t>
          </a:r>
          <a:r>
            <a:rPr lang="en-US" sz="1100" b="1" baseline="0">
              <a:ln>
                <a:noFill/>
              </a:ln>
              <a:solidFill>
                <a:sysClr val="windowText" lastClr="000000"/>
              </a:solidFill>
            </a:rPr>
            <a:t>information on allowable expenditures </a:t>
          </a:r>
          <a:r>
            <a:rPr lang="en-US" sz="1100" b="0" baseline="0">
              <a:ln>
                <a:noFill/>
              </a:ln>
              <a:solidFill>
                <a:sysClr val="windowText" lastClr="000000"/>
              </a:solidFill>
            </a:rPr>
            <a:t>refer to </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0" baseline="0">
              <a:ln>
                <a:noFill/>
              </a:ln>
              <a:solidFill>
                <a:srgbClr val="0066FF"/>
              </a:solidFill>
            </a:rPr>
            <a:t>IDEA Proportionate Share Quick Reference Guide </a:t>
          </a:r>
          <a:r>
            <a:rPr lang="en-US" sz="1100" b="0" baseline="0">
              <a:ln>
                <a:noFill/>
              </a:ln>
              <a:solidFill>
                <a:sysClr val="windowText" lastClr="000000"/>
              </a:solidFill>
            </a:rPr>
            <a:t>(and links), as well as IDEA regulations: Equitable services determined (</a:t>
          </a:r>
          <a:r>
            <a:rPr lang="en-US" sz="1100" b="0" baseline="0">
              <a:ln>
                <a:noFill/>
              </a:ln>
              <a:solidFill>
                <a:srgbClr val="0066FF"/>
              </a:solidFill>
            </a:rPr>
            <a:t>34 CFR § 300.137 </a:t>
          </a:r>
          <a:r>
            <a:rPr lang="en-US" sz="1100" b="0" baseline="0">
              <a:ln>
                <a:noFill/>
              </a:ln>
              <a:solidFill>
                <a:sysClr val="windowText" lastClr="000000"/>
              </a:solidFill>
            </a:rPr>
            <a:t>); Equitable services provided (</a:t>
          </a:r>
          <a:r>
            <a:rPr lang="en-US" sz="1100" b="0" baseline="0">
              <a:ln>
                <a:noFill/>
              </a:ln>
              <a:solidFill>
                <a:srgbClr val="0066FF"/>
              </a:solidFill>
            </a:rPr>
            <a:t>34 CFR § 300.138</a:t>
          </a:r>
          <a:r>
            <a:rPr lang="en-US" sz="1100" b="0" baseline="0">
              <a:ln>
                <a:noFill/>
              </a:ln>
              <a:solidFill>
                <a:sysClr val="windowText" lastClr="000000"/>
              </a:solidFill>
            </a:rPr>
            <a:t>); Location of services and transportation (</a:t>
          </a:r>
          <a:r>
            <a:rPr lang="en-US" sz="1100" b="0" baseline="0">
              <a:ln>
                <a:noFill/>
              </a:ln>
              <a:solidFill>
                <a:srgbClr val="0066FF"/>
              </a:solidFill>
            </a:rPr>
            <a:t>34 CFR § 300.139</a:t>
          </a:r>
          <a:r>
            <a:rPr lang="en-US" sz="1100" b="0" baseline="0">
              <a:ln>
                <a:noFill/>
              </a:ln>
              <a:solidFill>
                <a:sysClr val="windowText" lastClr="000000"/>
              </a:solidFill>
            </a:rPr>
            <a:t>); Use of personnel (</a:t>
          </a:r>
          <a:r>
            <a:rPr lang="en-US" sz="1100" b="0" baseline="0">
              <a:ln>
                <a:noFill/>
              </a:ln>
              <a:solidFill>
                <a:srgbClr val="0066FF"/>
              </a:solidFill>
            </a:rPr>
            <a:t>34 CFR § 300.142</a:t>
          </a:r>
          <a:r>
            <a:rPr lang="en-US" sz="1100" b="0" baseline="0">
              <a:ln>
                <a:noFill/>
              </a:ln>
              <a:solidFill>
                <a:sysClr val="windowText" lastClr="000000"/>
              </a:solidFill>
            </a:rPr>
            <a:t>); Separate classes prohibited (</a:t>
          </a:r>
          <a:r>
            <a:rPr lang="en-US" sz="1100" b="0" baseline="0">
              <a:ln>
                <a:noFill/>
              </a:ln>
              <a:solidFill>
                <a:srgbClr val="0066FF"/>
              </a:solidFill>
            </a:rPr>
            <a:t>34 CFR § 300.143</a:t>
          </a:r>
          <a:r>
            <a:rPr lang="en-US" sz="1100" b="0" baseline="0">
              <a:ln>
                <a:noFill/>
              </a:ln>
              <a:solidFill>
                <a:sysClr val="windowText" lastClr="000000"/>
              </a:solidFill>
            </a:rPr>
            <a:t>); and Property, equipment, and supplies (</a:t>
          </a:r>
          <a:r>
            <a:rPr lang="en-US" sz="1100" b="0" baseline="0">
              <a:ln>
                <a:noFill/>
              </a:ln>
              <a:solidFill>
                <a:srgbClr val="0066FF"/>
              </a:solidFill>
            </a:rPr>
            <a:t>34 CFR § 300.144</a:t>
          </a:r>
          <a:r>
            <a:rPr lang="en-US" sz="1100" b="0" baseline="0">
              <a:ln>
                <a:noFill/>
              </a:ln>
              <a:solidFill>
                <a:sysClr val="windowText" lastClr="000000"/>
              </a:solidFill>
            </a:rPr>
            <a:t>). </a:t>
          </a:r>
          <a:endParaRPr lang="en-US" sz="1100" b="0" i="1" baseline="0">
            <a:ln>
              <a:noFill/>
            </a:ln>
            <a:solidFill>
              <a:sysClr val="windowText" lastClr="000000"/>
            </a:solidFill>
          </a:endParaRPr>
        </a:p>
      </xdr:txBody>
    </xdr:sp>
    <xdr:clientData/>
  </xdr:twoCellAnchor>
  <xdr:twoCellAnchor>
    <xdr:from>
      <xdr:col>12</xdr:col>
      <xdr:colOff>423334</xdr:colOff>
      <xdr:row>71</xdr:row>
      <xdr:rowOff>358422</xdr:rowOff>
    </xdr:from>
    <xdr:to>
      <xdr:col>17</xdr:col>
      <xdr:colOff>95250</xdr:colOff>
      <xdr:row>75</xdr:row>
      <xdr:rowOff>6350</xdr:rowOff>
    </xdr:to>
    <xdr:sp macro="" textlink="">
      <xdr:nvSpPr>
        <xdr:cNvPr id="14" name="Rectangular Callout 13">
          <a:extLst>
            <a:ext uri="{FF2B5EF4-FFF2-40B4-BE49-F238E27FC236}">
              <a16:creationId xmlns:a16="http://schemas.microsoft.com/office/drawing/2014/main" id="{00000000-0008-0000-0600-00000E000000}"/>
            </a:ext>
            <a:ext uri="{C183D7F6-B498-43B3-948B-1728B52AA6E4}">
              <adec:decorative xmlns:adec="http://schemas.microsoft.com/office/drawing/2017/decorative" val="1"/>
            </a:ext>
          </a:extLst>
        </xdr:cNvPr>
        <xdr:cNvSpPr/>
      </xdr:nvSpPr>
      <xdr:spPr>
        <a:xfrm>
          <a:off x="10119784" y="33962622"/>
          <a:ext cx="3520016" cy="1981553"/>
        </a:xfrm>
        <a:prstGeom prst="wedgeRectCallout">
          <a:avLst>
            <a:gd name="adj1" fmla="val -59828"/>
            <a:gd name="adj2" fmla="val -16963"/>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For more </a:t>
          </a:r>
          <a:r>
            <a:rPr lang="en-US" sz="1100" b="1" baseline="0">
              <a:ln>
                <a:noFill/>
              </a:ln>
              <a:solidFill>
                <a:sysClr val="windowText" lastClr="000000"/>
              </a:solidFill>
            </a:rPr>
            <a:t>information on allowable expenditures </a:t>
          </a:r>
          <a:r>
            <a:rPr lang="en-US" sz="1100" b="0" baseline="0">
              <a:ln>
                <a:noFill/>
              </a:ln>
              <a:solidFill>
                <a:sysClr val="windowText" lastClr="000000"/>
              </a:solidFill>
            </a:rPr>
            <a:t>refer to </a:t>
          </a:r>
          <a:r>
            <a:rPr lang="en-US" sz="1100" b="0" baseline="0">
              <a:ln>
                <a:noFill/>
              </a:ln>
              <a:solidFill>
                <a:srgbClr val="0066FF"/>
              </a:solidFill>
            </a:rPr>
            <a:t>IDEA Proportionate Share Quick Reference Guide </a:t>
          </a:r>
          <a:r>
            <a:rPr lang="en-US" sz="1100" b="0" baseline="0">
              <a:ln>
                <a:noFill/>
              </a:ln>
              <a:solidFill>
                <a:sysClr val="windowText" lastClr="000000"/>
              </a:solidFill>
            </a:rPr>
            <a:t>(and links), DESE's </a:t>
          </a:r>
          <a:r>
            <a:rPr lang="en-US" sz="1100" b="0" baseline="0">
              <a:ln>
                <a:noFill/>
              </a:ln>
              <a:solidFill>
                <a:srgbClr val="0066FF"/>
              </a:solidFill>
            </a:rPr>
            <a:t>Administrative Advisory SPED 2018-1 </a:t>
          </a:r>
          <a:r>
            <a:rPr lang="en-US" sz="1100" b="0" baseline="0">
              <a:ln>
                <a:noFill/>
              </a:ln>
              <a:solidFill>
                <a:sysClr val="windowText" lastClr="000000"/>
              </a:solidFill>
            </a:rPr>
            <a:t>(Expenditure of Proportionate Share section), as well as IDEA regulations: Equitable services determined (</a:t>
          </a:r>
          <a:r>
            <a:rPr lang="en-US" sz="1100" b="0" baseline="0">
              <a:ln>
                <a:noFill/>
              </a:ln>
              <a:solidFill>
                <a:srgbClr val="0066FF"/>
              </a:solidFill>
            </a:rPr>
            <a:t>34 CFR § 300.137 </a:t>
          </a:r>
          <a:r>
            <a:rPr lang="en-US" sz="1100" b="0" baseline="0">
              <a:ln>
                <a:noFill/>
              </a:ln>
              <a:solidFill>
                <a:sysClr val="windowText" lastClr="000000"/>
              </a:solidFill>
            </a:rPr>
            <a:t>); Equitable services provided (</a:t>
          </a:r>
          <a:r>
            <a:rPr lang="en-US" sz="1100" b="0" baseline="0">
              <a:ln>
                <a:noFill/>
              </a:ln>
              <a:solidFill>
                <a:srgbClr val="0066FF"/>
              </a:solidFill>
            </a:rPr>
            <a:t>34 CFR § 300.138</a:t>
          </a:r>
          <a:r>
            <a:rPr lang="en-US" sz="1100" b="0" baseline="0">
              <a:ln>
                <a:noFill/>
              </a:ln>
              <a:solidFill>
                <a:sysClr val="windowText" lastClr="000000"/>
              </a:solidFill>
            </a:rPr>
            <a:t>); Location of services and transportation (</a:t>
          </a:r>
          <a:r>
            <a:rPr lang="en-US" sz="1100" b="0" baseline="0">
              <a:ln>
                <a:noFill/>
              </a:ln>
              <a:solidFill>
                <a:srgbClr val="0066FF"/>
              </a:solidFill>
            </a:rPr>
            <a:t>34 CFR § 300.139</a:t>
          </a:r>
          <a:r>
            <a:rPr lang="en-US" sz="1100" b="0" baseline="0">
              <a:ln>
                <a:noFill/>
              </a:ln>
              <a:solidFill>
                <a:sysClr val="windowText" lastClr="000000"/>
              </a:solidFill>
            </a:rPr>
            <a:t>); Use of personnel (</a:t>
          </a:r>
          <a:r>
            <a:rPr lang="en-US" sz="1100" b="0" baseline="0">
              <a:ln>
                <a:noFill/>
              </a:ln>
              <a:solidFill>
                <a:srgbClr val="0066FF"/>
              </a:solidFill>
            </a:rPr>
            <a:t>34 CFR § 300.142</a:t>
          </a:r>
          <a:r>
            <a:rPr lang="en-US" sz="1100" b="0" baseline="0">
              <a:ln>
                <a:noFill/>
              </a:ln>
              <a:solidFill>
                <a:sysClr val="windowText" lastClr="000000"/>
              </a:solidFill>
            </a:rPr>
            <a:t>); Separate classes prohibited (</a:t>
          </a:r>
          <a:r>
            <a:rPr lang="en-US" sz="1100" b="0" baseline="0">
              <a:ln>
                <a:noFill/>
              </a:ln>
              <a:solidFill>
                <a:srgbClr val="0066FF"/>
              </a:solidFill>
            </a:rPr>
            <a:t>34 CFR § 300.143</a:t>
          </a:r>
          <a:r>
            <a:rPr lang="en-US" sz="1100" b="0" baseline="0">
              <a:ln>
                <a:noFill/>
              </a:ln>
              <a:solidFill>
                <a:sysClr val="windowText" lastClr="000000"/>
              </a:solidFill>
            </a:rPr>
            <a:t>); and Property, equipment, and supplies (</a:t>
          </a:r>
          <a:r>
            <a:rPr lang="en-US" sz="1100" b="0" baseline="0">
              <a:ln>
                <a:noFill/>
              </a:ln>
              <a:solidFill>
                <a:srgbClr val="0066FF"/>
              </a:solidFill>
            </a:rPr>
            <a:t>34 CFR § 300.144</a:t>
          </a:r>
          <a:r>
            <a:rPr lang="en-US" sz="1100" b="0" baseline="0">
              <a:ln>
                <a:noFill/>
              </a:ln>
              <a:solidFill>
                <a:sysClr val="windowText" lastClr="000000"/>
              </a:solidFill>
            </a:rPr>
            <a:t>). </a:t>
          </a:r>
          <a:endParaRPr lang="en-US" sz="1100" b="0" i="1" baseline="0">
            <a:ln>
              <a:noFill/>
            </a:ln>
            <a:solidFill>
              <a:sysClr val="windowText" lastClr="000000"/>
            </a:solidFill>
          </a:endParaRPr>
        </a:p>
      </xdr:txBody>
    </xdr:sp>
    <xdr:clientData/>
  </xdr:twoCellAnchor>
  <xdr:twoCellAnchor>
    <xdr:from>
      <xdr:col>14</xdr:col>
      <xdr:colOff>419099</xdr:colOff>
      <xdr:row>33</xdr:row>
      <xdr:rowOff>266701</xdr:rowOff>
    </xdr:from>
    <xdr:to>
      <xdr:col>17</xdr:col>
      <xdr:colOff>371474</xdr:colOff>
      <xdr:row>37</xdr:row>
      <xdr:rowOff>571500</xdr:rowOff>
    </xdr:to>
    <xdr:sp macro="" textlink="">
      <xdr:nvSpPr>
        <xdr:cNvPr id="15" name="Rectangular Callout 14">
          <a:extLst>
            <a:ext uri="{FF2B5EF4-FFF2-40B4-BE49-F238E27FC236}">
              <a16:creationId xmlns:a16="http://schemas.microsoft.com/office/drawing/2014/main" id="{00000000-0008-0000-0600-00000F000000}"/>
            </a:ext>
            <a:ext uri="{C183D7F6-B498-43B3-948B-1728B52AA6E4}">
              <adec:decorative xmlns:adec="http://schemas.microsoft.com/office/drawing/2017/decorative" val="1"/>
            </a:ext>
          </a:extLst>
        </xdr:cNvPr>
        <xdr:cNvSpPr/>
      </xdr:nvSpPr>
      <xdr:spPr>
        <a:xfrm>
          <a:off x="11163299" y="14868526"/>
          <a:ext cx="2752725" cy="1819274"/>
        </a:xfrm>
        <a:prstGeom prst="wedgeRectCallout">
          <a:avLst>
            <a:gd name="adj1" fmla="val -59387"/>
            <a:gd name="adj2" fmla="val -8712"/>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Unlike for child count in Step 4.2 which counts children at one point in time, the number of students for recordkeeping in Step 4.3 is aggregated at the end of the year and includes the entire school year.   For example, column A would be all private school students living in your district and attending a private school in your district who were evaluated, found eligible and/or served for the entire 2018-2019 school year.</a:t>
          </a:r>
          <a:endParaRPr lang="en-US" sz="1100" b="0" i="1" baseline="0">
            <a:ln>
              <a:noFill/>
            </a:ln>
            <a:solidFill>
              <a:sysClr val="windowText" lastClr="000000"/>
            </a:solidFill>
          </a:endParaRPr>
        </a:p>
      </xdr:txBody>
    </xdr:sp>
    <xdr:clientData/>
  </xdr:twoCellAnchor>
  <xdr:twoCellAnchor>
    <xdr:from>
      <xdr:col>12</xdr:col>
      <xdr:colOff>400050</xdr:colOff>
      <xdr:row>63</xdr:row>
      <xdr:rowOff>552450</xdr:rowOff>
    </xdr:from>
    <xdr:to>
      <xdr:col>15</xdr:col>
      <xdr:colOff>1000125</xdr:colOff>
      <xdr:row>64</xdr:row>
      <xdr:rowOff>85725</xdr:rowOff>
    </xdr:to>
    <xdr:sp macro="" textlink="">
      <xdr:nvSpPr>
        <xdr:cNvPr id="16" name="Rectangle 15">
          <a:hlinkClick xmlns:r="http://schemas.openxmlformats.org/officeDocument/2006/relationships" r:id="rId3"/>
          <a:extLst>
            <a:ext uri="{FF2B5EF4-FFF2-40B4-BE49-F238E27FC236}">
              <a16:creationId xmlns:a16="http://schemas.microsoft.com/office/drawing/2014/main" id="{00000000-0008-0000-0600-000010000000}"/>
            </a:ext>
            <a:ext uri="{C183D7F6-B498-43B3-948B-1728B52AA6E4}">
              <adec:decorative xmlns:adec="http://schemas.microsoft.com/office/drawing/2017/decorative" val="1"/>
            </a:ext>
          </a:extLst>
        </xdr:cNvPr>
        <xdr:cNvSpPr/>
      </xdr:nvSpPr>
      <xdr:spPr>
        <a:xfrm>
          <a:off x="10096500" y="30441900"/>
          <a:ext cx="2828925"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542925</xdr:colOff>
      <xdr:row>72</xdr:row>
      <xdr:rowOff>333375</xdr:rowOff>
    </xdr:from>
    <xdr:to>
      <xdr:col>16</xdr:col>
      <xdr:colOff>381000</xdr:colOff>
      <xdr:row>73</xdr:row>
      <xdr:rowOff>85725</xdr:rowOff>
    </xdr:to>
    <xdr:sp macro="" textlink="">
      <xdr:nvSpPr>
        <xdr:cNvPr id="17" name="Rectangle 16">
          <a:hlinkClick xmlns:r="http://schemas.openxmlformats.org/officeDocument/2006/relationships" r:id="rId1"/>
          <a:extLst>
            <a:ext uri="{FF2B5EF4-FFF2-40B4-BE49-F238E27FC236}">
              <a16:creationId xmlns:a16="http://schemas.microsoft.com/office/drawing/2014/main" id="{00000000-0008-0000-0600-000011000000}"/>
            </a:ext>
            <a:ext uri="{C183D7F6-B498-43B3-948B-1728B52AA6E4}">
              <adec:decorative xmlns:adec="http://schemas.microsoft.com/office/drawing/2017/decorative" val="1"/>
            </a:ext>
          </a:extLst>
        </xdr:cNvPr>
        <xdr:cNvSpPr/>
      </xdr:nvSpPr>
      <xdr:spPr>
        <a:xfrm>
          <a:off x="11287125" y="34347150"/>
          <a:ext cx="2200275"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190500</xdr:colOff>
      <xdr:row>72</xdr:row>
      <xdr:rowOff>142875</xdr:rowOff>
    </xdr:from>
    <xdr:to>
      <xdr:col>16</xdr:col>
      <xdr:colOff>390525</xdr:colOff>
      <xdr:row>72</xdr:row>
      <xdr:rowOff>342900</xdr:rowOff>
    </xdr:to>
    <xdr:sp macro="" textlink="">
      <xdr:nvSpPr>
        <xdr:cNvPr id="18" name="Rectangle 17">
          <a:hlinkClick xmlns:r="http://schemas.openxmlformats.org/officeDocument/2006/relationships" r:id="rId3"/>
          <a:extLst>
            <a:ext uri="{FF2B5EF4-FFF2-40B4-BE49-F238E27FC236}">
              <a16:creationId xmlns:a16="http://schemas.microsoft.com/office/drawing/2014/main" id="{00000000-0008-0000-0600-000012000000}"/>
            </a:ext>
            <a:ext uri="{C183D7F6-B498-43B3-948B-1728B52AA6E4}">
              <adec:decorative xmlns:adec="http://schemas.microsoft.com/office/drawing/2017/decorative" val="1"/>
            </a:ext>
          </a:extLst>
        </xdr:cNvPr>
        <xdr:cNvSpPr/>
      </xdr:nvSpPr>
      <xdr:spPr>
        <a:xfrm>
          <a:off x="10668000" y="34156650"/>
          <a:ext cx="2828925"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485775</xdr:colOff>
      <xdr:row>73</xdr:row>
      <xdr:rowOff>476250</xdr:rowOff>
    </xdr:from>
    <xdr:to>
      <xdr:col>13</xdr:col>
      <xdr:colOff>219075</xdr:colOff>
      <xdr:row>73</xdr:row>
      <xdr:rowOff>590550</xdr:rowOff>
    </xdr:to>
    <xdr:sp macro="" textlink="">
      <xdr:nvSpPr>
        <xdr:cNvPr id="19" name="Rectangle 18">
          <a:hlinkClick xmlns:r="http://schemas.openxmlformats.org/officeDocument/2006/relationships" r:id="rId4"/>
          <a:extLst>
            <a:ext uri="{FF2B5EF4-FFF2-40B4-BE49-F238E27FC236}">
              <a16:creationId xmlns:a16="http://schemas.microsoft.com/office/drawing/2014/main" id="{00000000-0008-0000-0600-000013000000}"/>
            </a:ext>
            <a:ext uri="{C183D7F6-B498-43B3-948B-1728B52AA6E4}">
              <adec:decorative xmlns:adec="http://schemas.microsoft.com/office/drawing/2017/decorative" val="1"/>
            </a:ext>
          </a:extLst>
        </xdr:cNvPr>
        <xdr:cNvSpPr/>
      </xdr:nvSpPr>
      <xdr:spPr>
        <a:xfrm>
          <a:off x="10182225" y="34899600"/>
          <a:ext cx="5143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1076325</xdr:colOff>
      <xdr:row>73</xdr:row>
      <xdr:rowOff>304800</xdr:rowOff>
    </xdr:from>
    <xdr:to>
      <xdr:col>16</xdr:col>
      <xdr:colOff>409575</xdr:colOff>
      <xdr:row>73</xdr:row>
      <xdr:rowOff>419100</xdr:rowOff>
    </xdr:to>
    <xdr:sp macro="" textlink="">
      <xdr:nvSpPr>
        <xdr:cNvPr id="20" name="Rectangle 19">
          <a:hlinkClick xmlns:r="http://schemas.openxmlformats.org/officeDocument/2006/relationships" r:id="rId4"/>
          <a:extLst>
            <a:ext uri="{FF2B5EF4-FFF2-40B4-BE49-F238E27FC236}">
              <a16:creationId xmlns:a16="http://schemas.microsoft.com/office/drawing/2014/main" id="{00000000-0008-0000-0600-000014000000}"/>
            </a:ext>
            <a:ext uri="{C183D7F6-B498-43B3-948B-1728B52AA6E4}">
              <adec:decorative xmlns:adec="http://schemas.microsoft.com/office/drawing/2017/decorative" val="1"/>
            </a:ext>
          </a:extLst>
        </xdr:cNvPr>
        <xdr:cNvSpPr/>
      </xdr:nvSpPr>
      <xdr:spPr>
        <a:xfrm>
          <a:off x="13001625" y="34728150"/>
          <a:ext cx="5143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523875</xdr:colOff>
      <xdr:row>73</xdr:row>
      <xdr:rowOff>438150</xdr:rowOff>
    </xdr:from>
    <xdr:to>
      <xdr:col>16</xdr:col>
      <xdr:colOff>342900</xdr:colOff>
      <xdr:row>73</xdr:row>
      <xdr:rowOff>571500</xdr:rowOff>
    </xdr:to>
    <xdr:sp macro="" textlink="">
      <xdr:nvSpPr>
        <xdr:cNvPr id="21" name="Rectangle 20">
          <a:hlinkClick xmlns:r="http://schemas.openxmlformats.org/officeDocument/2006/relationships" r:id="rId4"/>
          <a:extLst>
            <a:ext uri="{FF2B5EF4-FFF2-40B4-BE49-F238E27FC236}">
              <a16:creationId xmlns:a16="http://schemas.microsoft.com/office/drawing/2014/main" id="{00000000-0008-0000-0600-000015000000}"/>
            </a:ext>
            <a:ext uri="{C183D7F6-B498-43B3-948B-1728B52AA6E4}">
              <adec:decorative xmlns:adec="http://schemas.microsoft.com/office/drawing/2017/decorative" val="1"/>
            </a:ext>
          </a:extLst>
        </xdr:cNvPr>
        <xdr:cNvSpPr/>
      </xdr:nvSpPr>
      <xdr:spPr>
        <a:xfrm>
          <a:off x="12449175" y="34861500"/>
          <a:ext cx="1000125"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1047750</xdr:colOff>
      <xdr:row>74</xdr:row>
      <xdr:rowOff>209550</xdr:rowOff>
    </xdr:from>
    <xdr:to>
      <xdr:col>15</xdr:col>
      <xdr:colOff>876300</xdr:colOff>
      <xdr:row>74</xdr:row>
      <xdr:rowOff>314325</xdr:rowOff>
    </xdr:to>
    <xdr:sp macro="" textlink="">
      <xdr:nvSpPr>
        <xdr:cNvPr id="22" name="Rectangle 21">
          <a:hlinkClick xmlns:r="http://schemas.openxmlformats.org/officeDocument/2006/relationships" r:id="rId5"/>
          <a:extLst>
            <a:ext uri="{FF2B5EF4-FFF2-40B4-BE49-F238E27FC236}">
              <a16:creationId xmlns:a16="http://schemas.microsoft.com/office/drawing/2014/main" id="{00000000-0008-0000-0600-000016000000}"/>
            </a:ext>
            <a:ext uri="{C183D7F6-B498-43B3-948B-1728B52AA6E4}">
              <adec:decorative xmlns:adec="http://schemas.microsoft.com/office/drawing/2017/decorative" val="1"/>
            </a:ext>
          </a:extLst>
        </xdr:cNvPr>
        <xdr:cNvSpPr/>
      </xdr:nvSpPr>
      <xdr:spPr>
        <a:xfrm>
          <a:off x="11791950" y="35242500"/>
          <a:ext cx="1009650" cy="104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590550</xdr:colOff>
      <xdr:row>74</xdr:row>
      <xdr:rowOff>361950</xdr:rowOff>
    </xdr:from>
    <xdr:to>
      <xdr:col>15</xdr:col>
      <xdr:colOff>419100</xdr:colOff>
      <xdr:row>74</xdr:row>
      <xdr:rowOff>504825</xdr:rowOff>
    </xdr:to>
    <xdr:sp macro="" textlink="">
      <xdr:nvSpPr>
        <xdr:cNvPr id="23" name="Rectangle 22">
          <a:hlinkClick xmlns:r="http://schemas.openxmlformats.org/officeDocument/2006/relationships" r:id="rId5"/>
          <a:extLst>
            <a:ext uri="{FF2B5EF4-FFF2-40B4-BE49-F238E27FC236}">
              <a16:creationId xmlns:a16="http://schemas.microsoft.com/office/drawing/2014/main" id="{00000000-0008-0000-0600-000017000000}"/>
            </a:ext>
            <a:ext uri="{C183D7F6-B498-43B3-948B-1728B52AA6E4}">
              <adec:decorative xmlns:adec="http://schemas.microsoft.com/office/drawing/2017/decorative" val="1"/>
            </a:ext>
          </a:extLst>
        </xdr:cNvPr>
        <xdr:cNvSpPr/>
      </xdr:nvSpPr>
      <xdr:spPr>
        <a:xfrm>
          <a:off x="11334750" y="35394900"/>
          <a:ext cx="1009650"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419100</xdr:colOff>
      <xdr:row>74</xdr:row>
      <xdr:rowOff>171450</xdr:rowOff>
    </xdr:from>
    <xdr:to>
      <xdr:col>14</xdr:col>
      <xdr:colOff>161925</xdr:colOff>
      <xdr:row>74</xdr:row>
      <xdr:rowOff>295275</xdr:rowOff>
    </xdr:to>
    <xdr:sp macro="" textlink="">
      <xdr:nvSpPr>
        <xdr:cNvPr id="24" name="Rectangle 23">
          <a:hlinkClick xmlns:r="http://schemas.openxmlformats.org/officeDocument/2006/relationships" r:id="rId6"/>
          <a:extLst>
            <a:ext uri="{FF2B5EF4-FFF2-40B4-BE49-F238E27FC236}">
              <a16:creationId xmlns:a16="http://schemas.microsoft.com/office/drawing/2014/main" id="{00000000-0008-0000-0600-000018000000}"/>
            </a:ext>
            <a:ext uri="{C183D7F6-B498-43B3-948B-1728B52AA6E4}">
              <adec:decorative xmlns:adec="http://schemas.microsoft.com/office/drawing/2017/decorative" val="1"/>
            </a:ext>
          </a:extLst>
        </xdr:cNvPr>
        <xdr:cNvSpPr/>
      </xdr:nvSpPr>
      <xdr:spPr>
        <a:xfrm>
          <a:off x="10115550" y="35204400"/>
          <a:ext cx="790575"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1000123</xdr:colOff>
      <xdr:row>64</xdr:row>
      <xdr:rowOff>114300</xdr:rowOff>
    </xdr:from>
    <xdr:to>
      <xdr:col>17</xdr:col>
      <xdr:colOff>447674</xdr:colOff>
      <xdr:row>65</xdr:row>
      <xdr:rowOff>57150</xdr:rowOff>
    </xdr:to>
    <xdr:sp macro="" textlink="">
      <xdr:nvSpPr>
        <xdr:cNvPr id="25" name="Rectangle 24">
          <a:hlinkClick xmlns:r="http://schemas.openxmlformats.org/officeDocument/2006/relationships" r:id="rId4"/>
          <a:extLst>
            <a:ext uri="{FF2B5EF4-FFF2-40B4-BE49-F238E27FC236}">
              <a16:creationId xmlns:a16="http://schemas.microsoft.com/office/drawing/2014/main" id="{00000000-0008-0000-0600-000019000000}"/>
            </a:ext>
            <a:ext uri="{C183D7F6-B498-43B3-948B-1728B52AA6E4}">
              <adec:decorative xmlns:adec="http://schemas.microsoft.com/office/drawing/2017/decorative" val="1"/>
            </a:ext>
          </a:extLst>
        </xdr:cNvPr>
        <xdr:cNvSpPr/>
      </xdr:nvSpPr>
      <xdr:spPr>
        <a:xfrm>
          <a:off x="12925423" y="30670500"/>
          <a:ext cx="1066801"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190499</xdr:colOff>
      <xdr:row>66</xdr:row>
      <xdr:rowOff>57149</xdr:rowOff>
    </xdr:from>
    <xdr:to>
      <xdr:col>17</xdr:col>
      <xdr:colOff>533400</xdr:colOff>
      <xdr:row>66</xdr:row>
      <xdr:rowOff>200024</xdr:rowOff>
    </xdr:to>
    <xdr:sp macro="" textlink="">
      <xdr:nvSpPr>
        <xdr:cNvPr id="26" name="Rectangle 25">
          <a:hlinkClick xmlns:r="http://schemas.openxmlformats.org/officeDocument/2006/relationships" r:id="rId5"/>
          <a:extLst>
            <a:ext uri="{FF2B5EF4-FFF2-40B4-BE49-F238E27FC236}">
              <a16:creationId xmlns:a16="http://schemas.microsoft.com/office/drawing/2014/main" id="{00000000-0008-0000-0600-00001A000000}"/>
            </a:ext>
            <a:ext uri="{C183D7F6-B498-43B3-948B-1728B52AA6E4}">
              <adec:decorative xmlns:adec="http://schemas.microsoft.com/office/drawing/2017/decorative" val="1"/>
            </a:ext>
          </a:extLst>
        </xdr:cNvPr>
        <xdr:cNvSpPr/>
      </xdr:nvSpPr>
      <xdr:spPr>
        <a:xfrm>
          <a:off x="13296899" y="31003874"/>
          <a:ext cx="781051"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380999</xdr:colOff>
      <xdr:row>66</xdr:row>
      <xdr:rowOff>200026</xdr:rowOff>
    </xdr:from>
    <xdr:to>
      <xdr:col>13</xdr:col>
      <xdr:colOff>219075</xdr:colOff>
      <xdr:row>67</xdr:row>
      <xdr:rowOff>142876</xdr:rowOff>
    </xdr:to>
    <xdr:sp macro="" textlink="">
      <xdr:nvSpPr>
        <xdr:cNvPr id="27" name="Rectangle 26">
          <a:hlinkClick xmlns:r="http://schemas.openxmlformats.org/officeDocument/2006/relationships" r:id="rId5"/>
          <a:extLst>
            <a:ext uri="{FF2B5EF4-FFF2-40B4-BE49-F238E27FC236}">
              <a16:creationId xmlns:a16="http://schemas.microsoft.com/office/drawing/2014/main" id="{00000000-0008-0000-0600-00001B000000}"/>
            </a:ext>
            <a:ext uri="{C183D7F6-B498-43B3-948B-1728B52AA6E4}">
              <adec:decorative xmlns:adec="http://schemas.microsoft.com/office/drawing/2017/decorative" val="1"/>
            </a:ext>
          </a:extLst>
        </xdr:cNvPr>
        <xdr:cNvSpPr/>
      </xdr:nvSpPr>
      <xdr:spPr>
        <a:xfrm>
          <a:off x="10077449" y="31146751"/>
          <a:ext cx="619126"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990600</xdr:colOff>
      <xdr:row>74</xdr:row>
      <xdr:rowOff>533400</xdr:rowOff>
    </xdr:from>
    <xdr:to>
      <xdr:col>15</xdr:col>
      <xdr:colOff>819149</xdr:colOff>
      <xdr:row>74</xdr:row>
      <xdr:rowOff>723900</xdr:rowOff>
    </xdr:to>
    <xdr:sp macro="" textlink="">
      <xdr:nvSpPr>
        <xdr:cNvPr id="28" name="Rectangle 27">
          <a:hlinkClick xmlns:r="http://schemas.openxmlformats.org/officeDocument/2006/relationships" r:id="rId5"/>
          <a:extLst>
            <a:ext uri="{FF2B5EF4-FFF2-40B4-BE49-F238E27FC236}">
              <a16:creationId xmlns:a16="http://schemas.microsoft.com/office/drawing/2014/main" id="{00000000-0008-0000-0600-00001C000000}"/>
            </a:ext>
            <a:ext uri="{C183D7F6-B498-43B3-948B-1728B52AA6E4}">
              <adec:decorative xmlns:adec="http://schemas.microsoft.com/office/drawing/2017/decorative" val="1"/>
            </a:ext>
          </a:extLst>
        </xdr:cNvPr>
        <xdr:cNvSpPr/>
      </xdr:nvSpPr>
      <xdr:spPr>
        <a:xfrm>
          <a:off x="11734800" y="35566350"/>
          <a:ext cx="1009649"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533401</xdr:colOff>
      <xdr:row>66</xdr:row>
      <xdr:rowOff>47627</xdr:rowOff>
    </xdr:from>
    <xdr:to>
      <xdr:col>15</xdr:col>
      <xdr:colOff>304801</xdr:colOff>
      <xdr:row>67</xdr:row>
      <xdr:rowOff>1</xdr:rowOff>
    </xdr:to>
    <xdr:sp macro="" textlink="">
      <xdr:nvSpPr>
        <xdr:cNvPr id="29" name="Rectangle 28">
          <a:hlinkClick xmlns:r="http://schemas.openxmlformats.org/officeDocument/2006/relationships" r:id="rId6"/>
          <a:extLst>
            <a:ext uri="{FF2B5EF4-FFF2-40B4-BE49-F238E27FC236}">
              <a16:creationId xmlns:a16="http://schemas.microsoft.com/office/drawing/2014/main" id="{00000000-0008-0000-0600-00001D000000}"/>
            </a:ext>
            <a:ext uri="{C183D7F6-B498-43B3-948B-1728B52AA6E4}">
              <adec:decorative xmlns:adec="http://schemas.microsoft.com/office/drawing/2017/decorative" val="1"/>
            </a:ext>
          </a:extLst>
        </xdr:cNvPr>
        <xdr:cNvSpPr/>
      </xdr:nvSpPr>
      <xdr:spPr>
        <a:xfrm>
          <a:off x="11277601" y="30994352"/>
          <a:ext cx="952500" cy="1619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923924</xdr:colOff>
      <xdr:row>64</xdr:row>
      <xdr:rowOff>47625</xdr:rowOff>
    </xdr:from>
    <xdr:to>
      <xdr:col>17</xdr:col>
      <xdr:colOff>342899</xdr:colOff>
      <xdr:row>65</xdr:row>
      <xdr:rowOff>57150</xdr:rowOff>
    </xdr:to>
    <xdr:sp macro="" textlink="">
      <xdr:nvSpPr>
        <xdr:cNvPr id="30" name="Rectangle 29">
          <a:hlinkClick xmlns:r="http://schemas.openxmlformats.org/officeDocument/2006/relationships" r:id="rId4"/>
          <a:extLst>
            <a:ext uri="{FF2B5EF4-FFF2-40B4-BE49-F238E27FC236}">
              <a16:creationId xmlns:a16="http://schemas.microsoft.com/office/drawing/2014/main" id="{00000000-0008-0000-0600-00001E000000}"/>
            </a:ext>
            <a:ext uri="{C183D7F6-B498-43B3-948B-1728B52AA6E4}">
              <adec:decorative xmlns:adec="http://schemas.microsoft.com/office/drawing/2017/decorative" val="1"/>
            </a:ext>
          </a:extLst>
        </xdr:cNvPr>
        <xdr:cNvSpPr/>
      </xdr:nvSpPr>
      <xdr:spPr>
        <a:xfrm>
          <a:off x="12849224" y="30603825"/>
          <a:ext cx="1038225"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504825</xdr:colOff>
      <xdr:row>73</xdr:row>
      <xdr:rowOff>476250</xdr:rowOff>
    </xdr:from>
    <xdr:to>
      <xdr:col>13</xdr:col>
      <xdr:colOff>238125</xdr:colOff>
      <xdr:row>74</xdr:row>
      <xdr:rowOff>9526</xdr:rowOff>
    </xdr:to>
    <xdr:sp macro="" textlink="">
      <xdr:nvSpPr>
        <xdr:cNvPr id="31" name="Rectangle 30">
          <a:hlinkClick xmlns:r="http://schemas.openxmlformats.org/officeDocument/2006/relationships" r:id="rId4"/>
          <a:extLst>
            <a:ext uri="{FF2B5EF4-FFF2-40B4-BE49-F238E27FC236}">
              <a16:creationId xmlns:a16="http://schemas.microsoft.com/office/drawing/2014/main" id="{00000000-0008-0000-0600-00001F000000}"/>
            </a:ext>
            <a:ext uri="{C183D7F6-B498-43B3-948B-1728B52AA6E4}">
              <adec:decorative xmlns:adec="http://schemas.microsoft.com/office/drawing/2017/decorative" val="1"/>
            </a:ext>
          </a:extLst>
        </xdr:cNvPr>
        <xdr:cNvSpPr/>
      </xdr:nvSpPr>
      <xdr:spPr>
        <a:xfrm>
          <a:off x="10201275" y="34899600"/>
          <a:ext cx="514350" cy="1428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1019174</xdr:colOff>
      <xdr:row>48</xdr:row>
      <xdr:rowOff>361950</xdr:rowOff>
    </xdr:from>
    <xdr:to>
      <xdr:col>17</xdr:col>
      <xdr:colOff>142874</xdr:colOff>
      <xdr:row>53</xdr:row>
      <xdr:rowOff>90713</xdr:rowOff>
    </xdr:to>
    <xdr:sp macro="" textlink="">
      <xdr:nvSpPr>
        <xdr:cNvPr id="32" name="Rectangular Callout 31">
          <a:extLst>
            <a:ext uri="{FF2B5EF4-FFF2-40B4-BE49-F238E27FC236}">
              <a16:creationId xmlns:a16="http://schemas.microsoft.com/office/drawing/2014/main" id="{00000000-0008-0000-0600-000020000000}"/>
            </a:ext>
            <a:ext uri="{C183D7F6-B498-43B3-948B-1728B52AA6E4}">
              <adec:decorative xmlns:adec="http://schemas.microsoft.com/office/drawing/2017/decorative" val="1"/>
            </a:ext>
          </a:extLst>
        </xdr:cNvPr>
        <xdr:cNvSpPr/>
      </xdr:nvSpPr>
      <xdr:spPr>
        <a:xfrm>
          <a:off x="9664245" y="22423664"/>
          <a:ext cx="3995058" cy="1797049"/>
        </a:xfrm>
        <a:prstGeom prst="wedgeRectCallout">
          <a:avLst>
            <a:gd name="adj1" fmla="val -74800"/>
            <a:gd name="adj2" fmla="val -27887"/>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The district has the option to reserve additional funding for equitable services for eligible private-school and home-schooled students.  As long as the district meets all the other requirements of the IDEA, including providing FAPE to district children with disabilities, it is permissible, but not required, for a district to spend more than the minimum amount of Part B funds on providing services to children with disabilities placed by their parents in private schools.   See </a:t>
          </a:r>
          <a:r>
            <a:rPr lang="en-US" sz="1100" b="0" baseline="0">
              <a:ln>
                <a:noFill/>
              </a:ln>
              <a:solidFill>
                <a:srgbClr val="0066FF"/>
              </a:solidFill>
            </a:rPr>
            <a:t>Question H-3, Questions and Answers on Serving Children with Disabilities Placed by their Parents in Private Schools, April 2011.</a:t>
          </a:r>
          <a:endParaRPr lang="en-US" sz="1100" i="1" baseline="0">
            <a:ln>
              <a:noFill/>
            </a:ln>
            <a:solidFill>
              <a:sysClr val="windowText" lastClr="000000"/>
            </a:solidFill>
          </a:endParaRPr>
        </a:p>
      </xdr:txBody>
    </xdr:sp>
    <xdr:clientData/>
  </xdr:twoCellAnchor>
  <xdr:twoCellAnchor>
    <xdr:from>
      <xdr:col>12</xdr:col>
      <xdr:colOff>67582</xdr:colOff>
      <xdr:row>51</xdr:row>
      <xdr:rowOff>35832</xdr:rowOff>
    </xdr:from>
    <xdr:to>
      <xdr:col>17</xdr:col>
      <xdr:colOff>19957</xdr:colOff>
      <xdr:row>53</xdr:row>
      <xdr:rowOff>48986</xdr:rowOff>
    </xdr:to>
    <xdr:sp macro="" textlink="">
      <xdr:nvSpPr>
        <xdr:cNvPr id="33" name="Rectangle 32">
          <a:hlinkClick xmlns:r="http://schemas.openxmlformats.org/officeDocument/2006/relationships" r:id="rId2"/>
          <a:extLst>
            <a:ext uri="{FF2B5EF4-FFF2-40B4-BE49-F238E27FC236}">
              <a16:creationId xmlns:a16="http://schemas.microsoft.com/office/drawing/2014/main" id="{00000000-0008-0000-0600-000021000000}"/>
            </a:ext>
            <a:ext uri="{C183D7F6-B498-43B3-948B-1728B52AA6E4}">
              <adec:decorative xmlns:adec="http://schemas.microsoft.com/office/drawing/2017/decorative" val="1"/>
            </a:ext>
          </a:extLst>
        </xdr:cNvPr>
        <xdr:cNvSpPr/>
      </xdr:nvSpPr>
      <xdr:spPr>
        <a:xfrm>
          <a:off x="9746796" y="23694118"/>
          <a:ext cx="3789590" cy="48486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438150</xdr:colOff>
      <xdr:row>56</xdr:row>
      <xdr:rowOff>85725</xdr:rowOff>
    </xdr:from>
    <xdr:to>
      <xdr:col>8</xdr:col>
      <xdr:colOff>247649</xdr:colOff>
      <xdr:row>56</xdr:row>
      <xdr:rowOff>419101</xdr:rowOff>
    </xdr:to>
    <xdr:sp macro="" textlink="">
      <xdr:nvSpPr>
        <xdr:cNvPr id="34" name="Rectangle 33">
          <a:hlinkClick xmlns:r="http://schemas.openxmlformats.org/officeDocument/2006/relationships" r:id="rId7"/>
          <a:extLst>
            <a:ext uri="{FF2B5EF4-FFF2-40B4-BE49-F238E27FC236}">
              <a16:creationId xmlns:a16="http://schemas.microsoft.com/office/drawing/2014/main" id="{00000000-0008-0000-0600-000022000000}"/>
            </a:ext>
            <a:ext uri="{C183D7F6-B498-43B3-948B-1728B52AA6E4}">
              <adec:decorative xmlns:adec="http://schemas.microsoft.com/office/drawing/2017/decorative" val="1"/>
            </a:ext>
          </a:extLst>
        </xdr:cNvPr>
        <xdr:cNvSpPr/>
      </xdr:nvSpPr>
      <xdr:spPr>
        <a:xfrm>
          <a:off x="4572000" y="25374600"/>
          <a:ext cx="1638299" cy="3333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444501</xdr:colOff>
      <xdr:row>57</xdr:row>
      <xdr:rowOff>256822</xdr:rowOff>
    </xdr:from>
    <xdr:to>
      <xdr:col>15</xdr:col>
      <xdr:colOff>797630</xdr:colOff>
      <xdr:row>59</xdr:row>
      <xdr:rowOff>578555</xdr:rowOff>
    </xdr:to>
    <xdr:sp macro="" textlink="">
      <xdr:nvSpPr>
        <xdr:cNvPr id="35" name="Rectangular Callout 34">
          <a:hlinkClick xmlns:r="http://schemas.openxmlformats.org/officeDocument/2006/relationships" r:id="rId8"/>
          <a:extLst>
            <a:ext uri="{FF2B5EF4-FFF2-40B4-BE49-F238E27FC236}">
              <a16:creationId xmlns:a16="http://schemas.microsoft.com/office/drawing/2014/main" id="{00000000-0008-0000-0600-000023000000}"/>
            </a:ext>
            <a:ext uri="{C183D7F6-B498-43B3-948B-1728B52AA6E4}">
              <adec:decorative xmlns:adec="http://schemas.microsoft.com/office/drawing/2017/decorative" val="1"/>
            </a:ext>
          </a:extLst>
        </xdr:cNvPr>
        <xdr:cNvSpPr/>
      </xdr:nvSpPr>
      <xdr:spPr>
        <a:xfrm>
          <a:off x="10140951" y="26202922"/>
          <a:ext cx="2581979" cy="1407583"/>
        </a:xfrm>
        <a:prstGeom prst="wedgeRectCallout">
          <a:avLst>
            <a:gd name="adj1" fmla="val -63450"/>
            <a:gd name="adj2" fmla="val -15400"/>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en-US" sz="1100" b="1" baseline="0">
              <a:solidFill>
                <a:sysClr val="windowText" lastClr="000000"/>
              </a:solidFill>
              <a:effectLst/>
              <a:latin typeface="+mn-lt"/>
              <a:ea typeface="+mn-ea"/>
              <a:cs typeface="+mn-cs"/>
            </a:rPr>
            <a:t>TIP: If the private school representatives/parents do not provide the signed written affirmation </a:t>
          </a:r>
          <a:r>
            <a:rPr lang="en-US" sz="1100" b="0" baseline="0">
              <a:solidFill>
                <a:sysClr val="windowText" lastClr="000000"/>
              </a:solidFill>
              <a:effectLst/>
              <a:latin typeface="+mn-lt"/>
              <a:ea typeface="+mn-ea"/>
              <a:cs typeface="+mn-cs"/>
            </a:rPr>
            <a:t>within a reasonable period of time, the district must email supporting documentation of the consultation process to DESE at  </a:t>
          </a:r>
          <a:r>
            <a:rPr lang="en-US" sz="1100" b="0" baseline="0">
              <a:solidFill>
                <a:srgbClr val="0066FF"/>
              </a:solidFill>
              <a:effectLst/>
              <a:latin typeface="+mn-lt"/>
              <a:ea typeface="+mn-ea"/>
              <a:cs typeface="+mn-cs"/>
            </a:rPr>
            <a:t>ideaequitableservices@doe.mass.edu. </a:t>
          </a:r>
          <a:endParaRPr lang="en-US">
            <a:solidFill>
              <a:srgbClr val="0066FF"/>
            </a:solidFill>
            <a:effectLst/>
          </a:endParaRPr>
        </a:p>
      </xdr:txBody>
    </xdr:sp>
    <xdr:clientData/>
  </xdr:twoCellAnchor>
  <xdr:twoCellAnchor>
    <xdr:from>
      <xdr:col>15</xdr:col>
      <xdr:colOff>160161</xdr:colOff>
      <xdr:row>67</xdr:row>
      <xdr:rowOff>162630</xdr:rowOff>
    </xdr:from>
    <xdr:to>
      <xdr:col>15</xdr:col>
      <xdr:colOff>1169810</xdr:colOff>
      <xdr:row>67</xdr:row>
      <xdr:rowOff>353130</xdr:rowOff>
    </xdr:to>
    <xdr:sp macro="" textlink="">
      <xdr:nvSpPr>
        <xdr:cNvPr id="36" name="Rectangle 35">
          <a:hlinkClick xmlns:r="http://schemas.openxmlformats.org/officeDocument/2006/relationships" r:id="rId5"/>
          <a:extLst>
            <a:ext uri="{FF2B5EF4-FFF2-40B4-BE49-F238E27FC236}">
              <a16:creationId xmlns:a16="http://schemas.microsoft.com/office/drawing/2014/main" id="{00000000-0008-0000-0600-000024000000}"/>
            </a:ext>
            <a:ext uri="{C183D7F6-B498-43B3-948B-1728B52AA6E4}">
              <adec:decorative xmlns:adec="http://schemas.microsoft.com/office/drawing/2017/decorative" val="1"/>
            </a:ext>
          </a:extLst>
        </xdr:cNvPr>
        <xdr:cNvSpPr/>
      </xdr:nvSpPr>
      <xdr:spPr>
        <a:xfrm>
          <a:off x="12085461" y="31318905"/>
          <a:ext cx="1009649"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388761</xdr:colOff>
      <xdr:row>66</xdr:row>
      <xdr:rowOff>181680</xdr:rowOff>
    </xdr:from>
    <xdr:to>
      <xdr:col>16</xdr:col>
      <xdr:colOff>217310</xdr:colOff>
      <xdr:row>67</xdr:row>
      <xdr:rowOff>162630</xdr:rowOff>
    </xdr:to>
    <xdr:sp macro="" textlink="">
      <xdr:nvSpPr>
        <xdr:cNvPr id="37" name="Rectangle 36">
          <a:hlinkClick xmlns:r="http://schemas.openxmlformats.org/officeDocument/2006/relationships" r:id="rId5"/>
          <a:extLst>
            <a:ext uri="{FF2B5EF4-FFF2-40B4-BE49-F238E27FC236}">
              <a16:creationId xmlns:a16="http://schemas.microsoft.com/office/drawing/2014/main" id="{00000000-0008-0000-0600-000025000000}"/>
            </a:ext>
            <a:ext uri="{C183D7F6-B498-43B3-948B-1728B52AA6E4}">
              <adec:decorative xmlns:adec="http://schemas.microsoft.com/office/drawing/2017/decorative" val="1"/>
            </a:ext>
          </a:extLst>
        </xdr:cNvPr>
        <xdr:cNvSpPr/>
      </xdr:nvSpPr>
      <xdr:spPr>
        <a:xfrm>
          <a:off x="12314061" y="31128405"/>
          <a:ext cx="1009649"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960261</xdr:colOff>
      <xdr:row>65</xdr:row>
      <xdr:rowOff>29280</xdr:rowOff>
    </xdr:from>
    <xdr:to>
      <xdr:col>15</xdr:col>
      <xdr:colOff>817386</xdr:colOff>
      <xdr:row>66</xdr:row>
      <xdr:rowOff>29280</xdr:rowOff>
    </xdr:to>
    <xdr:sp macro="" textlink="">
      <xdr:nvSpPr>
        <xdr:cNvPr id="38" name="Rectangle 37">
          <a:hlinkClick xmlns:r="http://schemas.openxmlformats.org/officeDocument/2006/relationships" r:id="rId4"/>
          <a:extLst>
            <a:ext uri="{FF2B5EF4-FFF2-40B4-BE49-F238E27FC236}">
              <a16:creationId xmlns:a16="http://schemas.microsoft.com/office/drawing/2014/main" id="{00000000-0008-0000-0600-000026000000}"/>
            </a:ext>
            <a:ext uri="{C183D7F6-B498-43B3-948B-1728B52AA6E4}">
              <adec:decorative xmlns:adec="http://schemas.microsoft.com/office/drawing/2017/decorative" val="1"/>
            </a:ext>
          </a:extLst>
        </xdr:cNvPr>
        <xdr:cNvSpPr/>
      </xdr:nvSpPr>
      <xdr:spPr>
        <a:xfrm>
          <a:off x="11704461" y="30775980"/>
          <a:ext cx="1038225"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485775</xdr:colOff>
      <xdr:row>74</xdr:row>
      <xdr:rowOff>0</xdr:rowOff>
    </xdr:from>
    <xdr:to>
      <xdr:col>16</xdr:col>
      <xdr:colOff>95250</xdr:colOff>
      <xdr:row>74</xdr:row>
      <xdr:rowOff>123825</xdr:rowOff>
    </xdr:to>
    <xdr:sp macro="" textlink="">
      <xdr:nvSpPr>
        <xdr:cNvPr id="39" name="Rectangle 38">
          <a:hlinkClick xmlns:r="http://schemas.openxmlformats.org/officeDocument/2006/relationships" r:id="rId6"/>
          <a:extLst>
            <a:ext uri="{FF2B5EF4-FFF2-40B4-BE49-F238E27FC236}">
              <a16:creationId xmlns:a16="http://schemas.microsoft.com/office/drawing/2014/main" id="{00000000-0008-0000-0600-000027000000}"/>
            </a:ext>
            <a:ext uri="{C183D7F6-B498-43B3-948B-1728B52AA6E4}">
              <adec:decorative xmlns:adec="http://schemas.microsoft.com/office/drawing/2017/decorative" val="1"/>
            </a:ext>
          </a:extLst>
        </xdr:cNvPr>
        <xdr:cNvSpPr/>
      </xdr:nvSpPr>
      <xdr:spPr>
        <a:xfrm>
          <a:off x="12411075" y="35032950"/>
          <a:ext cx="790575"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14</xdr:col>
      <xdr:colOff>323850</xdr:colOff>
      <xdr:row>6</xdr:row>
      <xdr:rowOff>1547812</xdr:rowOff>
    </xdr:from>
    <xdr:to>
      <xdr:col>16</xdr:col>
      <xdr:colOff>371476</xdr:colOff>
      <xdr:row>9</xdr:row>
      <xdr:rowOff>180976</xdr:rowOff>
    </xdr:to>
    <xdr:sp macro="" textlink="">
      <xdr:nvSpPr>
        <xdr:cNvPr id="2" name="Rectangular Callout 1">
          <a:extLst>
            <a:ext uri="{FF2B5EF4-FFF2-40B4-BE49-F238E27FC236}">
              <a16:creationId xmlns:a16="http://schemas.microsoft.com/office/drawing/2014/main" id="{00000000-0008-0000-0700-000002000000}"/>
            </a:ext>
            <a:ext uri="{C183D7F6-B498-43B3-948B-1728B52AA6E4}">
              <adec:decorative xmlns:adec="http://schemas.microsoft.com/office/drawing/2017/decorative" val="1"/>
            </a:ext>
          </a:extLst>
        </xdr:cNvPr>
        <xdr:cNvSpPr/>
      </xdr:nvSpPr>
      <xdr:spPr>
        <a:xfrm>
          <a:off x="11068050" y="4329112"/>
          <a:ext cx="2409826" cy="1195389"/>
        </a:xfrm>
        <a:prstGeom prst="wedgeRectCallout">
          <a:avLst>
            <a:gd name="adj1" fmla="val -71056"/>
            <a:gd name="adj2" fmla="val 93328"/>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Charter schools and virtual schools  </a:t>
          </a:r>
          <a:r>
            <a:rPr lang="en-US" sz="1100" b="0" baseline="0">
              <a:ln>
                <a:noFill/>
              </a:ln>
              <a:solidFill>
                <a:sysClr val="windowText" lastClr="000000"/>
              </a:solidFill>
            </a:rPr>
            <a:t>are not required to complete this tab.  However, each of these schools/districts </a:t>
          </a:r>
          <a:r>
            <a:rPr lang="en-US" sz="1100" b="1" baseline="0">
              <a:ln>
                <a:noFill/>
              </a:ln>
              <a:solidFill>
                <a:sysClr val="windowText" lastClr="000000"/>
              </a:solidFill>
            </a:rPr>
            <a:t>must select their school type from the drop down in order to demonstrate this exemption.</a:t>
          </a:r>
        </a:p>
      </xdr:txBody>
    </xdr:sp>
    <xdr:clientData/>
  </xdr:twoCellAnchor>
  <xdr:twoCellAnchor>
    <xdr:from>
      <xdr:col>3</xdr:col>
      <xdr:colOff>180974</xdr:colOff>
      <xdr:row>5</xdr:row>
      <xdr:rowOff>247650</xdr:rowOff>
    </xdr:from>
    <xdr:to>
      <xdr:col>12</xdr:col>
      <xdr:colOff>504825</xdr:colOff>
      <xdr:row>5</xdr:row>
      <xdr:rowOff>657225</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00000000-0008-0000-0700-000003000000}"/>
            </a:ext>
            <a:ext uri="{C183D7F6-B498-43B3-948B-1728B52AA6E4}">
              <adec:decorative xmlns:adec="http://schemas.microsoft.com/office/drawing/2017/decorative" val="1"/>
            </a:ext>
          </a:extLst>
        </xdr:cNvPr>
        <xdr:cNvSpPr/>
      </xdr:nvSpPr>
      <xdr:spPr>
        <a:xfrm>
          <a:off x="1771649" y="2276475"/>
          <a:ext cx="8429626" cy="4095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21</xdr:row>
      <xdr:rowOff>247650</xdr:rowOff>
    </xdr:from>
    <xdr:to>
      <xdr:col>4</xdr:col>
      <xdr:colOff>190500</xdr:colOff>
      <xdr:row>22</xdr:row>
      <xdr:rowOff>466725</xdr:rowOff>
    </xdr:to>
    <xdr:sp macro="" textlink="">
      <xdr:nvSpPr>
        <xdr:cNvPr id="4" name="Rectangular Callout 3">
          <a:extLst>
            <a:ext uri="{FF2B5EF4-FFF2-40B4-BE49-F238E27FC236}">
              <a16:creationId xmlns:a16="http://schemas.microsoft.com/office/drawing/2014/main" id="{00000000-0008-0000-0700-000004000000}"/>
            </a:ext>
            <a:ext uri="{C183D7F6-B498-43B3-948B-1728B52AA6E4}">
              <adec:decorative xmlns:adec="http://schemas.microsoft.com/office/drawing/2017/decorative" val="1"/>
            </a:ext>
          </a:extLst>
        </xdr:cNvPr>
        <xdr:cNvSpPr/>
      </xdr:nvSpPr>
      <xdr:spPr>
        <a:xfrm>
          <a:off x="238125" y="9696450"/>
          <a:ext cx="3048000" cy="685800"/>
        </a:xfrm>
        <a:prstGeom prst="wedgeRectCallout">
          <a:avLst>
            <a:gd name="adj1" fmla="val -9828"/>
            <a:gd name="adj2" fmla="val 86485"/>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All responses in Step 2.C.2 should reflect the count conducted </a:t>
          </a:r>
          <a:r>
            <a:rPr lang="en-US" sz="1100" b="1" baseline="0">
              <a:solidFill>
                <a:sysClr val="windowText" lastClr="000000"/>
              </a:solidFill>
              <a:effectLst/>
              <a:latin typeface="+mn-lt"/>
              <a:ea typeface="+mn-ea"/>
              <a:cs typeface="+mn-cs"/>
            </a:rPr>
            <a:t>on </a:t>
          </a:r>
          <a:r>
            <a:rPr lang="en-US" sz="1100" b="1" baseline="0">
              <a:ln>
                <a:noFill/>
              </a:ln>
              <a:solidFill>
                <a:sysClr val="windowText" lastClr="000000"/>
              </a:solidFill>
            </a:rPr>
            <a:t>any date between October 1 and December 1 of 2018.</a:t>
          </a:r>
        </a:p>
      </xdr:txBody>
    </xdr:sp>
    <xdr:clientData/>
  </xdr:twoCellAnchor>
  <xdr:twoCellAnchor>
    <xdr:from>
      <xdr:col>4</xdr:col>
      <xdr:colOff>923925</xdr:colOff>
      <xdr:row>19</xdr:row>
      <xdr:rowOff>0</xdr:rowOff>
    </xdr:from>
    <xdr:to>
      <xdr:col>9</xdr:col>
      <xdr:colOff>876300</xdr:colOff>
      <xdr:row>22</xdr:row>
      <xdr:rowOff>161925</xdr:rowOff>
    </xdr:to>
    <xdr:sp macro="" textlink="">
      <xdr:nvSpPr>
        <xdr:cNvPr id="5" name="Rectangular Callout 4">
          <a:extLst>
            <a:ext uri="{FF2B5EF4-FFF2-40B4-BE49-F238E27FC236}">
              <a16:creationId xmlns:a16="http://schemas.microsoft.com/office/drawing/2014/main" id="{00000000-0008-0000-0700-000005000000}"/>
            </a:ext>
            <a:ext uri="{C183D7F6-B498-43B3-948B-1728B52AA6E4}">
              <adec:decorative xmlns:adec="http://schemas.microsoft.com/office/drawing/2017/decorative" val="1"/>
            </a:ext>
          </a:extLst>
        </xdr:cNvPr>
        <xdr:cNvSpPr/>
      </xdr:nvSpPr>
      <xdr:spPr>
        <a:xfrm>
          <a:off x="4019550" y="8972550"/>
          <a:ext cx="3429000" cy="1104900"/>
        </a:xfrm>
        <a:prstGeom prst="wedgeRectCallout">
          <a:avLst>
            <a:gd name="adj1" fmla="val 54436"/>
            <a:gd name="adj2" fmla="val -15514"/>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sz="1100" b="1" baseline="0">
              <a:ln>
                <a:noFill/>
              </a:ln>
              <a:solidFill>
                <a:sysClr val="windowText" lastClr="000000"/>
              </a:solidFill>
            </a:rPr>
            <a:t>TIP:  </a:t>
          </a:r>
          <a:r>
            <a:rPr lang="en-US" sz="1100" b="0" baseline="0">
              <a:ln>
                <a:noFill/>
              </a:ln>
              <a:solidFill>
                <a:sysClr val="windowText" lastClr="000000"/>
              </a:solidFill>
            </a:rPr>
            <a:t>"Eligible" </a:t>
          </a:r>
          <a:r>
            <a:rPr lang="en-US" sz="1100" b="0" baseline="0">
              <a:ln>
                <a:noFill/>
              </a:ln>
              <a:solidFill>
                <a:sysClr val="windowText" lastClr="000000"/>
              </a:solidFill>
              <a:effectLst/>
              <a:latin typeface="+mn-lt"/>
              <a:ea typeface="+mn-ea"/>
              <a:cs typeface="+mn-cs"/>
            </a:rPr>
            <a:t>i</a:t>
          </a:r>
          <a:r>
            <a:rPr lang="en-US" sz="1100" b="0" baseline="0">
              <a:solidFill>
                <a:sysClr val="windowText" lastClr="000000"/>
              </a:solidFill>
              <a:effectLst/>
              <a:latin typeface="+mn-lt"/>
              <a:ea typeface="+mn-ea"/>
              <a:cs typeface="+mn-cs"/>
            </a:rPr>
            <a:t>ncludes all students who are determined to be eligible for special education services</a:t>
          </a:r>
          <a:r>
            <a:rPr lang="en-US" sz="1100" b="1" baseline="0">
              <a:solidFill>
                <a:sysClr val="windowText" lastClr="000000"/>
              </a:solidFill>
              <a:effectLst/>
              <a:latin typeface="+mn-lt"/>
              <a:ea typeface="+mn-ea"/>
              <a:cs typeface="+mn-cs"/>
            </a:rPr>
            <a:t>, regardless of  whether they actually receive(d) services</a:t>
          </a:r>
          <a:r>
            <a:rPr lang="en-US" sz="1100" b="0" baseline="0">
              <a:solidFill>
                <a:sysClr val="windowText" lastClr="000000"/>
              </a:solidFill>
              <a:effectLst/>
              <a:latin typeface="+mn-lt"/>
              <a:ea typeface="+mn-ea"/>
              <a:cs typeface="+mn-cs"/>
            </a:rPr>
            <a:t>. </a:t>
          </a:r>
          <a:r>
            <a:rPr lang="en-US" sz="1100" b="0" baseline="0">
              <a:ln>
                <a:noFill/>
              </a:ln>
              <a:solidFill>
                <a:sysClr val="windowText" lastClr="000000"/>
              </a:solidFill>
            </a:rPr>
            <a:t>Keep in mind a student remains eligible for 3 years following identification. </a:t>
          </a:r>
          <a:endParaRPr lang="en-US" sz="1100" baseline="0">
            <a:ln>
              <a:noFill/>
            </a:ln>
            <a:solidFill>
              <a:sysClr val="windowText" lastClr="000000"/>
            </a:solidFill>
          </a:endParaRPr>
        </a:p>
      </xdr:txBody>
    </xdr:sp>
    <xdr:clientData/>
  </xdr:twoCellAnchor>
  <xdr:twoCellAnchor>
    <xdr:from>
      <xdr:col>3</xdr:col>
      <xdr:colOff>190500</xdr:colOff>
      <xdr:row>6</xdr:row>
      <xdr:rowOff>171450</xdr:rowOff>
    </xdr:from>
    <xdr:to>
      <xdr:col>11</xdr:col>
      <xdr:colOff>600075</xdr:colOff>
      <xdr:row>6</xdr:row>
      <xdr:rowOff>342900</xdr:rowOff>
    </xdr:to>
    <xdr:sp macro="" textlink="">
      <xdr:nvSpPr>
        <xdr:cNvPr id="6" name="Rectangle 5">
          <a:hlinkClick xmlns:r="http://schemas.openxmlformats.org/officeDocument/2006/relationships" r:id="rId2"/>
          <a:extLst>
            <a:ext uri="{FF2B5EF4-FFF2-40B4-BE49-F238E27FC236}">
              <a16:creationId xmlns:a16="http://schemas.microsoft.com/office/drawing/2014/main" id="{00000000-0008-0000-0700-000006000000}"/>
            </a:ext>
            <a:ext uri="{C183D7F6-B498-43B3-948B-1728B52AA6E4}">
              <adec:decorative xmlns:adec="http://schemas.microsoft.com/office/drawing/2017/decorative" val="1"/>
            </a:ext>
          </a:extLst>
        </xdr:cNvPr>
        <xdr:cNvSpPr/>
      </xdr:nvSpPr>
      <xdr:spPr>
        <a:xfrm>
          <a:off x="1781175" y="2952750"/>
          <a:ext cx="7477125" cy="171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266699</xdr:colOff>
      <xdr:row>19</xdr:row>
      <xdr:rowOff>47625</xdr:rowOff>
    </xdr:from>
    <xdr:to>
      <xdr:col>16</xdr:col>
      <xdr:colOff>247650</xdr:colOff>
      <xdr:row>23</xdr:row>
      <xdr:rowOff>600075</xdr:rowOff>
    </xdr:to>
    <xdr:sp macro="" textlink="">
      <xdr:nvSpPr>
        <xdr:cNvPr id="7" name="Rectangular Callout 6">
          <a:extLst>
            <a:ext uri="{FF2B5EF4-FFF2-40B4-BE49-F238E27FC236}">
              <a16:creationId xmlns:a16="http://schemas.microsoft.com/office/drawing/2014/main" id="{00000000-0008-0000-0700-000007000000}"/>
            </a:ext>
            <a:ext uri="{C183D7F6-B498-43B3-948B-1728B52AA6E4}">
              <adec:decorative xmlns:adec="http://schemas.microsoft.com/office/drawing/2017/decorative" val="1"/>
            </a:ext>
          </a:extLst>
        </xdr:cNvPr>
        <xdr:cNvSpPr/>
      </xdr:nvSpPr>
      <xdr:spPr>
        <a:xfrm>
          <a:off x="9963149" y="7791450"/>
          <a:ext cx="3390901" cy="2247900"/>
        </a:xfrm>
        <a:prstGeom prst="wedgeRectCallout">
          <a:avLst>
            <a:gd name="adj1" fmla="val -57092"/>
            <a:gd name="adj2" fmla="val -37341"/>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Which students are counted?</a:t>
          </a:r>
        </a:p>
        <a:p>
          <a:pPr algn="l"/>
          <a:endParaRPr lang="en-US" sz="300" b="1" baseline="0">
            <a:ln>
              <a:noFill/>
            </a:ln>
            <a:solidFill>
              <a:sysClr val="windowText" lastClr="000000"/>
            </a:solidFill>
          </a:endParaRPr>
        </a:p>
        <a:p>
          <a:pPr algn="l"/>
          <a:r>
            <a:rPr lang="en-US" sz="1100" b="1" baseline="0">
              <a:ln>
                <a:noFill/>
              </a:ln>
              <a:solidFill>
                <a:sysClr val="windowText" lastClr="000000"/>
              </a:solidFill>
              <a:latin typeface="Calibri" panose="020F0502020204030204" pitchFamily="34" charset="0"/>
              <a:cs typeface="Calibri" panose="020F0502020204030204" pitchFamily="34" charset="0"/>
            </a:rPr>
            <a:t>•  </a:t>
          </a:r>
          <a:r>
            <a:rPr lang="en-US" sz="1100" b="0" baseline="0">
              <a:ln>
                <a:noFill/>
              </a:ln>
              <a:solidFill>
                <a:sysClr val="windowText" lastClr="000000"/>
              </a:solidFill>
            </a:rPr>
            <a:t>Your </a:t>
          </a:r>
          <a:r>
            <a:rPr lang="en-US" sz="1100" b="1" baseline="0">
              <a:ln>
                <a:noFill/>
              </a:ln>
              <a:solidFill>
                <a:sysClr val="windowText" lastClr="000000"/>
              </a:solidFill>
            </a:rPr>
            <a:t>child count includes only eligible students attending private school </a:t>
          </a:r>
          <a:r>
            <a:rPr lang="en-US" sz="1100" b="1" i="1" baseline="0">
              <a:ln>
                <a:noFill/>
              </a:ln>
              <a:solidFill>
                <a:sysClr val="windowText" lastClr="000000"/>
              </a:solidFill>
            </a:rPr>
            <a:t>in your district</a:t>
          </a:r>
          <a:r>
            <a:rPr lang="en-US" sz="1100" b="0" baseline="0">
              <a:ln>
                <a:noFill/>
              </a:ln>
              <a:solidFill>
                <a:sysClr val="windowText" lastClr="000000"/>
              </a:solidFill>
            </a:rPr>
            <a:t>.  Do not count students receiving services based on an IEP from your district </a:t>
          </a:r>
          <a:r>
            <a:rPr lang="en-US" sz="1100" b="0" i="1" baseline="0">
              <a:ln>
                <a:noFill/>
              </a:ln>
              <a:solidFill>
                <a:sysClr val="windowText" lastClr="000000"/>
              </a:solidFill>
            </a:rPr>
            <a:t>but attending private school in another district.</a:t>
          </a:r>
        </a:p>
        <a:p>
          <a:pPr algn="l"/>
          <a:endParaRPr lang="en-US" sz="800" b="0" i="1" baseline="0">
            <a:ln>
              <a:noFill/>
            </a:ln>
            <a:solidFill>
              <a:sysClr val="windowText" lastClr="000000"/>
            </a:solidFill>
          </a:endParaRPr>
        </a:p>
        <a:p>
          <a:pPr algn="l"/>
          <a:r>
            <a:rPr lang="en-US" sz="1100" b="1" baseline="0">
              <a:solidFill>
                <a:sysClr val="windowText" lastClr="000000"/>
              </a:solidFill>
              <a:effectLst/>
              <a:latin typeface="+mn-lt"/>
              <a:ea typeface="+mn-ea"/>
              <a:cs typeface="+mn-cs"/>
            </a:rPr>
            <a:t>•  All eligible private school students are counted, </a:t>
          </a:r>
          <a:r>
            <a:rPr lang="en-US" sz="1100" b="1" i="1" baseline="0">
              <a:solidFill>
                <a:sysClr val="windowText" lastClr="000000"/>
              </a:solidFill>
              <a:effectLst/>
              <a:latin typeface="+mn-lt"/>
              <a:ea typeface="+mn-ea"/>
              <a:cs typeface="+mn-cs"/>
            </a:rPr>
            <a:t>even if parents decline services</a:t>
          </a:r>
          <a:r>
            <a:rPr lang="en-US" sz="1100" b="1" baseline="0">
              <a:solidFill>
                <a:sysClr val="windowText" lastClr="000000"/>
              </a:solidFill>
              <a:effectLst/>
              <a:latin typeface="+mn-lt"/>
              <a:ea typeface="+mn-ea"/>
              <a:cs typeface="+mn-cs"/>
            </a:rPr>
            <a:t>.  </a:t>
          </a:r>
          <a:r>
            <a:rPr lang="en-US" sz="1100" b="0" baseline="0">
              <a:solidFill>
                <a:sysClr val="windowText" lastClr="000000"/>
              </a:solidFill>
              <a:effectLst/>
              <a:latin typeface="+mn-lt"/>
              <a:ea typeface="+mn-ea"/>
              <a:cs typeface="+mn-cs"/>
            </a:rPr>
            <a:t>Those students whose parents do not consent to initial evaluation or reevaluation are not "eligible" and therefore are not counted. § 300.300(d)(4); USED guidance at Question H-12.</a:t>
          </a:r>
          <a:endParaRPr lang="en-US" sz="1100" b="0" i="1" baseline="0">
            <a:ln>
              <a:noFill/>
            </a:ln>
            <a:solidFill>
              <a:sysClr val="windowText" lastClr="000000"/>
            </a:solidFill>
          </a:endParaRPr>
        </a:p>
      </xdr:txBody>
    </xdr:sp>
    <xdr:clientData/>
  </xdr:twoCellAnchor>
  <xdr:twoCellAnchor>
    <xdr:from>
      <xdr:col>11</xdr:col>
      <xdr:colOff>466725</xdr:colOff>
      <xdr:row>24</xdr:row>
      <xdr:rowOff>200024</xdr:rowOff>
    </xdr:from>
    <xdr:to>
      <xdr:col>15</xdr:col>
      <xdr:colOff>981075</xdr:colOff>
      <xdr:row>27</xdr:row>
      <xdr:rowOff>390525</xdr:rowOff>
    </xdr:to>
    <xdr:sp macro="" textlink="">
      <xdr:nvSpPr>
        <xdr:cNvPr id="8" name="Rectangular Callout 7">
          <a:extLst>
            <a:ext uri="{FF2B5EF4-FFF2-40B4-BE49-F238E27FC236}">
              <a16:creationId xmlns:a16="http://schemas.microsoft.com/office/drawing/2014/main" id="{00000000-0008-0000-0700-000008000000}"/>
            </a:ext>
            <a:ext uri="{C183D7F6-B498-43B3-948B-1728B52AA6E4}">
              <adec:decorative xmlns:adec="http://schemas.microsoft.com/office/drawing/2017/decorative" val="1"/>
            </a:ext>
          </a:extLst>
        </xdr:cNvPr>
        <xdr:cNvSpPr/>
      </xdr:nvSpPr>
      <xdr:spPr>
        <a:xfrm>
          <a:off x="9124950" y="11515724"/>
          <a:ext cx="3781425" cy="1209676"/>
        </a:xfrm>
        <a:prstGeom prst="wedgeRectCallout">
          <a:avLst>
            <a:gd name="adj1" fmla="val -60950"/>
            <a:gd name="adj2" fmla="val -48287"/>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In order to be considered an </a:t>
          </a:r>
          <a:r>
            <a:rPr lang="en-US" sz="1100" b="1" baseline="0">
              <a:ln>
                <a:noFill/>
              </a:ln>
              <a:solidFill>
                <a:sysClr val="windowText" lastClr="000000"/>
              </a:solidFill>
            </a:rPr>
            <a:t>elementary school </a:t>
          </a:r>
          <a:r>
            <a:rPr lang="en-US" sz="1100" b="0" baseline="0">
              <a:ln>
                <a:noFill/>
              </a:ln>
              <a:solidFill>
                <a:sysClr val="windowText" lastClr="000000"/>
              </a:solidFill>
            </a:rPr>
            <a:t>for child count, a private school must provide instruction to grades one through five, six, seven or eight.  If a school meets the definition of elementary school, it must then count eligible students ages 3-5.  However, </a:t>
          </a:r>
          <a:r>
            <a:rPr lang="en-US" sz="1100" b="1" baseline="0">
              <a:ln>
                <a:noFill/>
              </a:ln>
              <a:solidFill>
                <a:sysClr val="windowText" lastClr="000000"/>
              </a:solidFill>
            </a:rPr>
            <a:t>stand alone private preschools or childcare centers are not included</a:t>
          </a:r>
          <a:r>
            <a:rPr lang="en-US" sz="1100" b="0" baseline="0">
              <a:ln>
                <a:noFill/>
              </a:ln>
              <a:solidFill>
                <a:sysClr val="windowText" lastClr="000000"/>
              </a:solidFill>
            </a:rPr>
            <a:t>. </a:t>
          </a:r>
          <a:endParaRPr lang="en-US" sz="1100" i="1" baseline="0">
            <a:ln>
              <a:noFill/>
            </a:ln>
            <a:solidFill>
              <a:sysClr val="windowText" lastClr="000000"/>
            </a:solidFill>
          </a:endParaRPr>
        </a:p>
      </xdr:txBody>
    </xdr:sp>
    <xdr:clientData/>
  </xdr:twoCellAnchor>
  <xdr:twoCellAnchor>
    <xdr:from>
      <xdr:col>6</xdr:col>
      <xdr:colOff>209551</xdr:colOff>
      <xdr:row>35</xdr:row>
      <xdr:rowOff>19050</xdr:rowOff>
    </xdr:from>
    <xdr:to>
      <xdr:col>9</xdr:col>
      <xdr:colOff>476251</xdr:colOff>
      <xdr:row>35</xdr:row>
      <xdr:rowOff>523875</xdr:rowOff>
    </xdr:to>
    <xdr:sp macro="" textlink="">
      <xdr:nvSpPr>
        <xdr:cNvPr id="9" name="Rectangular Callout 8">
          <a:extLst>
            <a:ext uri="{FF2B5EF4-FFF2-40B4-BE49-F238E27FC236}">
              <a16:creationId xmlns:a16="http://schemas.microsoft.com/office/drawing/2014/main" id="{00000000-0008-0000-0700-000009000000}"/>
            </a:ext>
            <a:ext uri="{C183D7F6-B498-43B3-948B-1728B52AA6E4}">
              <adec:decorative xmlns:adec="http://schemas.microsoft.com/office/drawing/2017/decorative" val="1"/>
            </a:ext>
          </a:extLst>
        </xdr:cNvPr>
        <xdr:cNvSpPr/>
      </xdr:nvSpPr>
      <xdr:spPr>
        <a:xfrm>
          <a:off x="4953001" y="15487650"/>
          <a:ext cx="2095500" cy="504825"/>
        </a:xfrm>
        <a:prstGeom prst="wedgeRectCallout">
          <a:avLst>
            <a:gd name="adj1" fmla="val 73785"/>
            <a:gd name="adj2" fmla="val 71417"/>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All yellow cells must contain a number.  If none, enter "0".</a:t>
          </a:r>
          <a:endParaRPr lang="en-US" sz="1100" i="1" baseline="0">
            <a:ln>
              <a:noFill/>
            </a:ln>
            <a:solidFill>
              <a:sysClr val="windowText" lastClr="000000"/>
            </a:solidFill>
          </a:endParaRPr>
        </a:p>
      </xdr:txBody>
    </xdr:sp>
    <xdr:clientData/>
  </xdr:twoCellAnchor>
  <xdr:twoCellAnchor>
    <xdr:from>
      <xdr:col>12</xdr:col>
      <xdr:colOff>95251</xdr:colOff>
      <xdr:row>45</xdr:row>
      <xdr:rowOff>247651</xdr:rowOff>
    </xdr:from>
    <xdr:to>
      <xdr:col>15</xdr:col>
      <xdr:colOff>342901</xdr:colOff>
      <xdr:row>47</xdr:row>
      <xdr:rowOff>38100</xdr:rowOff>
    </xdr:to>
    <xdr:sp macro="" textlink="">
      <xdr:nvSpPr>
        <xdr:cNvPr id="10" name="Rectangular Callout 9">
          <a:extLst>
            <a:ext uri="{FF2B5EF4-FFF2-40B4-BE49-F238E27FC236}">
              <a16:creationId xmlns:a16="http://schemas.microsoft.com/office/drawing/2014/main" id="{00000000-0008-0000-0700-00000A000000}"/>
            </a:ext>
            <a:ext uri="{C183D7F6-B498-43B3-948B-1728B52AA6E4}">
              <adec:decorative xmlns:adec="http://schemas.microsoft.com/office/drawing/2017/decorative" val="1"/>
            </a:ext>
          </a:extLst>
        </xdr:cNvPr>
        <xdr:cNvSpPr/>
      </xdr:nvSpPr>
      <xdr:spPr>
        <a:xfrm>
          <a:off x="9791701" y="21107401"/>
          <a:ext cx="2476500" cy="752474"/>
        </a:xfrm>
        <a:prstGeom prst="wedgeRectCallout">
          <a:avLst>
            <a:gd name="adj1" fmla="val -91302"/>
            <a:gd name="adj2" fmla="val 81113"/>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The district must reserve </a:t>
          </a:r>
          <a:r>
            <a:rPr lang="en-US" sz="1100" b="0" i="1" baseline="0">
              <a:ln>
                <a:noFill/>
              </a:ln>
              <a:solidFill>
                <a:sysClr val="windowText" lastClr="000000"/>
              </a:solidFill>
            </a:rPr>
            <a:t>at least </a:t>
          </a:r>
          <a:r>
            <a:rPr lang="en-US" sz="1100" b="0" baseline="0">
              <a:ln>
                <a:noFill/>
              </a:ln>
              <a:solidFill>
                <a:sysClr val="windowText" lastClr="000000"/>
              </a:solidFill>
            </a:rPr>
            <a:t>this amount of federal funding for services for eligible private school students.</a:t>
          </a:r>
          <a:endParaRPr lang="en-US" sz="1100" i="1" baseline="0">
            <a:ln>
              <a:noFill/>
            </a:ln>
            <a:solidFill>
              <a:sysClr val="windowText" lastClr="000000"/>
            </a:solidFill>
          </a:endParaRPr>
        </a:p>
      </xdr:txBody>
    </xdr:sp>
    <xdr:clientData/>
  </xdr:twoCellAnchor>
  <xdr:twoCellAnchor>
    <xdr:from>
      <xdr:col>13</xdr:col>
      <xdr:colOff>133349</xdr:colOff>
      <xdr:row>13</xdr:row>
      <xdr:rowOff>142874</xdr:rowOff>
    </xdr:from>
    <xdr:to>
      <xdr:col>17</xdr:col>
      <xdr:colOff>123824</xdr:colOff>
      <xdr:row>15</xdr:row>
      <xdr:rowOff>0</xdr:rowOff>
    </xdr:to>
    <xdr:sp macro="" textlink="">
      <xdr:nvSpPr>
        <xdr:cNvPr id="11" name="Rectangular Callout 10">
          <a:extLst>
            <a:ext uri="{FF2B5EF4-FFF2-40B4-BE49-F238E27FC236}">
              <a16:creationId xmlns:a16="http://schemas.microsoft.com/office/drawing/2014/main" id="{00000000-0008-0000-0700-00000B000000}"/>
            </a:ext>
            <a:ext uri="{C183D7F6-B498-43B3-948B-1728B52AA6E4}">
              <adec:decorative xmlns:adec="http://schemas.microsoft.com/office/drawing/2017/decorative" val="1"/>
            </a:ext>
          </a:extLst>
        </xdr:cNvPr>
        <xdr:cNvSpPr/>
      </xdr:nvSpPr>
      <xdr:spPr>
        <a:xfrm>
          <a:off x="10610849" y="6848474"/>
          <a:ext cx="3057525" cy="609601"/>
        </a:xfrm>
        <a:prstGeom prst="wedgeRectCallout">
          <a:avLst>
            <a:gd name="adj1" fmla="val -51193"/>
            <a:gd name="adj2" fmla="val -76851"/>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a:t>
          </a:r>
          <a:r>
            <a:rPr lang="en-US" sz="1100" b="0" baseline="0">
              <a:ln>
                <a:noFill/>
              </a:ln>
              <a:solidFill>
                <a:sysClr val="windowText" lastClr="000000"/>
              </a:solidFill>
            </a:rPr>
            <a:t>:  Districts </a:t>
          </a:r>
          <a:r>
            <a:rPr lang="en-US" sz="1100" b="1" baseline="0">
              <a:ln>
                <a:noFill/>
              </a:ln>
              <a:solidFill>
                <a:sysClr val="windowText" lastClr="000000"/>
              </a:solidFill>
            </a:rPr>
            <a:t>without  </a:t>
          </a:r>
          <a:r>
            <a:rPr lang="en-US" sz="1100" b="0" baseline="0">
              <a:ln>
                <a:noFill/>
              </a:ln>
              <a:solidFill>
                <a:sysClr val="windowText" lastClr="000000"/>
              </a:solidFill>
            </a:rPr>
            <a:t>private schools in their geographic boundaries (answering "no" to this question) may skip to </a:t>
          </a:r>
          <a:r>
            <a:rPr lang="en-US" sz="1100" b="1" baseline="0">
              <a:ln>
                <a:noFill/>
              </a:ln>
              <a:solidFill>
                <a:sysClr val="windowText" lastClr="000000"/>
              </a:solidFill>
            </a:rPr>
            <a:t>Step 9.3.</a:t>
          </a:r>
        </a:p>
      </xdr:txBody>
    </xdr:sp>
    <xdr:clientData/>
  </xdr:twoCellAnchor>
  <xdr:twoCellAnchor>
    <xdr:from>
      <xdr:col>12</xdr:col>
      <xdr:colOff>428624</xdr:colOff>
      <xdr:row>58</xdr:row>
      <xdr:rowOff>133350</xdr:rowOff>
    </xdr:from>
    <xdr:to>
      <xdr:col>18</xdr:col>
      <xdr:colOff>266700</xdr:colOff>
      <xdr:row>60</xdr:row>
      <xdr:rowOff>542925</xdr:rowOff>
    </xdr:to>
    <xdr:sp macro="" textlink="">
      <xdr:nvSpPr>
        <xdr:cNvPr id="12" name="Rectangular Callout 11">
          <a:extLst>
            <a:ext uri="{FF2B5EF4-FFF2-40B4-BE49-F238E27FC236}">
              <a16:creationId xmlns:a16="http://schemas.microsoft.com/office/drawing/2014/main" id="{00000000-0008-0000-0700-00000C000000}"/>
            </a:ext>
            <a:ext uri="{C183D7F6-B498-43B3-948B-1728B52AA6E4}">
              <adec:decorative xmlns:adec="http://schemas.microsoft.com/office/drawing/2017/decorative" val="1"/>
            </a:ext>
          </a:extLst>
        </xdr:cNvPr>
        <xdr:cNvSpPr/>
      </xdr:nvSpPr>
      <xdr:spPr>
        <a:xfrm>
          <a:off x="10125074" y="27108150"/>
          <a:ext cx="4295776" cy="1866900"/>
        </a:xfrm>
        <a:prstGeom prst="wedgeRectCallout">
          <a:avLst>
            <a:gd name="adj1" fmla="val -57131"/>
            <a:gd name="adj2" fmla="val -30167"/>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sz="1100" b="1" baseline="0">
              <a:ln>
                <a:noFill/>
              </a:ln>
              <a:solidFill>
                <a:sysClr val="windowText" lastClr="000000"/>
              </a:solidFill>
            </a:rPr>
            <a:t>TIP:   </a:t>
          </a:r>
          <a:r>
            <a:rPr lang="en-US" sz="1100" b="1">
              <a:solidFill>
                <a:sysClr val="windowText" lastClr="000000"/>
              </a:solidFill>
              <a:effectLst/>
              <a:latin typeface="+mn-lt"/>
              <a:ea typeface="+mn-ea"/>
              <a:cs typeface="+mn-cs"/>
            </a:rPr>
            <a:t>Child find activities and evaluation activities </a:t>
          </a:r>
          <a:r>
            <a:rPr lang="en-US" sz="1100" b="0">
              <a:solidFill>
                <a:sysClr val="windowText" lastClr="000000"/>
              </a:solidFill>
              <a:effectLst/>
              <a:latin typeface="+mn-lt"/>
              <a:ea typeface="+mn-ea"/>
              <a:cs typeface="+mn-cs"/>
            </a:rPr>
            <a:t>for private</a:t>
          </a:r>
          <a:r>
            <a:rPr lang="en-US" sz="1100" b="0" baseline="0">
              <a:solidFill>
                <a:sysClr val="windowText" lastClr="000000"/>
              </a:solidFill>
              <a:effectLst/>
              <a:latin typeface="+mn-lt"/>
              <a:ea typeface="+mn-ea"/>
              <a:cs typeface="+mn-cs"/>
            </a:rPr>
            <a:t> school/home-schooled students </a:t>
          </a:r>
          <a:r>
            <a:rPr lang="en-US" sz="1100" b="1" baseline="0">
              <a:solidFill>
                <a:sysClr val="windowText" lastClr="000000"/>
              </a:solidFill>
              <a:effectLst/>
              <a:latin typeface="+mn-lt"/>
              <a:ea typeface="+mn-ea"/>
              <a:cs typeface="+mn-cs"/>
            </a:rPr>
            <a:t>may not be paid from proportionate share</a:t>
          </a:r>
          <a:r>
            <a:rPr lang="en-US" sz="1100" b="0">
              <a:solidFill>
                <a:sysClr val="windowText" lastClr="000000"/>
              </a:solidFill>
              <a:effectLst/>
              <a:latin typeface="+mn-lt"/>
              <a:ea typeface="+mn-ea"/>
              <a:cs typeface="+mn-cs"/>
            </a:rPr>
            <a:t>. </a:t>
          </a:r>
          <a:r>
            <a:rPr lang="en-US" sz="1100" b="0" baseline="0">
              <a:solidFill>
                <a:sysClr val="windowText" lastClr="000000"/>
              </a:solidFill>
              <a:effectLst/>
              <a:latin typeface="+mn-lt"/>
              <a:ea typeface="+mn-ea"/>
              <a:cs typeface="+mn-cs"/>
            </a:rPr>
            <a:t>34 CFR § </a:t>
          </a:r>
          <a:r>
            <a:rPr lang="en-US" sz="1100" b="0">
              <a:solidFill>
                <a:sysClr val="windowText" lastClr="000000"/>
              </a:solidFill>
              <a:effectLst/>
              <a:latin typeface="+mn-lt"/>
              <a:ea typeface="+mn-ea"/>
              <a:cs typeface="+mn-cs"/>
            </a:rPr>
            <a:t>300.131(d). </a:t>
          </a:r>
          <a:r>
            <a:rPr lang="en-US" sz="1100" b="0" baseline="0">
              <a:ln>
                <a:noFill/>
              </a:ln>
              <a:solidFill>
                <a:sysClr val="windowText" lastClr="000000"/>
              </a:solidFill>
            </a:rPr>
            <a:t>For more </a:t>
          </a:r>
          <a:r>
            <a:rPr lang="en-US" sz="1100" b="1" baseline="0">
              <a:ln>
                <a:noFill/>
              </a:ln>
              <a:solidFill>
                <a:sysClr val="windowText" lastClr="000000"/>
              </a:solidFill>
            </a:rPr>
            <a:t>information on allowable expenditures </a:t>
          </a:r>
          <a:r>
            <a:rPr lang="en-US" sz="1100" b="0" baseline="0">
              <a:ln>
                <a:noFill/>
              </a:ln>
              <a:solidFill>
                <a:sysClr val="windowText" lastClr="000000"/>
              </a:solidFill>
            </a:rPr>
            <a:t>refer to </a:t>
          </a:r>
          <a:r>
            <a:rPr lang="en-US" sz="1100" b="0" baseline="0">
              <a:ln>
                <a:noFill/>
              </a:ln>
              <a:solidFill>
                <a:srgbClr val="0066FF"/>
              </a:solidFill>
            </a:rPr>
            <a:t>IDEA Proportionate Share Quick Reference Guide </a:t>
          </a:r>
          <a:r>
            <a:rPr lang="en-US" sz="1100" b="0" baseline="0">
              <a:ln>
                <a:noFill/>
              </a:ln>
              <a:solidFill>
                <a:sysClr val="windowText" lastClr="000000"/>
              </a:solidFill>
            </a:rPr>
            <a:t>(and links), as well as IDEA regulations: Equitable services determined (</a:t>
          </a:r>
          <a:r>
            <a:rPr lang="en-US" sz="1100" b="0" baseline="0">
              <a:ln>
                <a:noFill/>
              </a:ln>
              <a:solidFill>
                <a:srgbClr val="0066FF"/>
              </a:solidFill>
            </a:rPr>
            <a:t>34 CFR § 300.137 </a:t>
          </a:r>
          <a:r>
            <a:rPr lang="en-US" sz="1100" b="0" baseline="0">
              <a:ln>
                <a:noFill/>
              </a:ln>
              <a:solidFill>
                <a:sysClr val="windowText" lastClr="000000"/>
              </a:solidFill>
            </a:rPr>
            <a:t>); Equitable services provided (</a:t>
          </a:r>
          <a:r>
            <a:rPr lang="en-US" sz="1100" b="0" baseline="0">
              <a:ln>
                <a:noFill/>
              </a:ln>
              <a:solidFill>
                <a:srgbClr val="0066FF"/>
              </a:solidFill>
            </a:rPr>
            <a:t>34 CFR § 300.138</a:t>
          </a:r>
          <a:r>
            <a:rPr lang="en-US" sz="1100" b="0" baseline="0">
              <a:ln>
                <a:noFill/>
              </a:ln>
              <a:solidFill>
                <a:sysClr val="windowText" lastClr="000000"/>
              </a:solidFill>
            </a:rPr>
            <a:t>); Location of services and transportation (</a:t>
          </a:r>
          <a:r>
            <a:rPr lang="en-US" sz="1100" b="0" baseline="0">
              <a:ln>
                <a:noFill/>
              </a:ln>
              <a:solidFill>
                <a:srgbClr val="0066FF"/>
              </a:solidFill>
            </a:rPr>
            <a:t>34 CFR § 300.139</a:t>
          </a:r>
          <a:r>
            <a:rPr lang="en-US" sz="1100" b="0" baseline="0">
              <a:ln>
                <a:noFill/>
              </a:ln>
              <a:solidFill>
                <a:sysClr val="windowText" lastClr="000000"/>
              </a:solidFill>
            </a:rPr>
            <a:t>); Use of personnel (</a:t>
          </a:r>
          <a:r>
            <a:rPr lang="en-US" sz="1100" b="0" baseline="0">
              <a:ln>
                <a:noFill/>
              </a:ln>
              <a:solidFill>
                <a:srgbClr val="0066FF"/>
              </a:solidFill>
            </a:rPr>
            <a:t>34 CFR § 300.142</a:t>
          </a:r>
          <a:r>
            <a:rPr lang="en-US" sz="1100" b="0" baseline="0">
              <a:ln>
                <a:noFill/>
              </a:ln>
              <a:solidFill>
                <a:sysClr val="windowText" lastClr="000000"/>
              </a:solidFill>
            </a:rPr>
            <a:t>); Separate classes prohibited</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0" baseline="0">
              <a:ln>
                <a:noFill/>
              </a:ln>
              <a:solidFill>
                <a:sysClr val="windowText" lastClr="000000"/>
              </a:solidFill>
            </a:rPr>
            <a:t> (</a:t>
          </a:r>
          <a:r>
            <a:rPr lang="en-US" sz="1100" b="0" baseline="0">
              <a:ln>
                <a:noFill/>
              </a:ln>
              <a:solidFill>
                <a:srgbClr val="0066FF"/>
              </a:solidFill>
            </a:rPr>
            <a:t>34 CFR § 300.143</a:t>
          </a:r>
          <a:r>
            <a:rPr lang="en-US" sz="1100" b="0" baseline="0">
              <a:ln>
                <a:noFill/>
              </a:ln>
              <a:solidFill>
                <a:sysClr val="windowText" lastClr="000000"/>
              </a:solidFill>
            </a:rPr>
            <a:t>); and Property, equipment, and supplies</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0" baseline="0">
              <a:ln>
                <a:noFill/>
              </a:ln>
              <a:solidFill>
                <a:sysClr val="windowText" lastClr="000000"/>
              </a:solidFill>
            </a:rPr>
            <a:t> (</a:t>
          </a:r>
          <a:r>
            <a:rPr lang="en-US" sz="1100" b="0" baseline="0">
              <a:ln>
                <a:noFill/>
              </a:ln>
              <a:solidFill>
                <a:srgbClr val="0066FF"/>
              </a:solidFill>
            </a:rPr>
            <a:t>34 CFR § 300.144</a:t>
          </a:r>
          <a:r>
            <a:rPr lang="en-US" sz="1100" b="0" baseline="0">
              <a:ln>
                <a:noFill/>
              </a:ln>
              <a:solidFill>
                <a:sysClr val="windowText" lastClr="000000"/>
              </a:solidFill>
            </a:rPr>
            <a:t>). </a:t>
          </a:r>
          <a:endParaRPr lang="en-US" sz="1100" b="0" i="1" baseline="0">
            <a:ln>
              <a:noFill/>
            </a:ln>
            <a:solidFill>
              <a:sysClr val="windowText" lastClr="000000"/>
            </a:solidFill>
          </a:endParaRPr>
        </a:p>
      </xdr:txBody>
    </xdr:sp>
    <xdr:clientData/>
  </xdr:twoCellAnchor>
  <xdr:twoCellAnchor>
    <xdr:from>
      <xdr:col>12</xdr:col>
      <xdr:colOff>419100</xdr:colOff>
      <xdr:row>70</xdr:row>
      <xdr:rowOff>257175</xdr:rowOff>
    </xdr:from>
    <xdr:to>
      <xdr:col>17</xdr:col>
      <xdr:colOff>180975</xdr:colOff>
      <xdr:row>76</xdr:row>
      <xdr:rowOff>57150</xdr:rowOff>
    </xdr:to>
    <xdr:sp macro="" textlink="">
      <xdr:nvSpPr>
        <xdr:cNvPr id="13" name="Rectangular Callout 12">
          <a:extLst>
            <a:ext uri="{FF2B5EF4-FFF2-40B4-BE49-F238E27FC236}">
              <a16:creationId xmlns:a16="http://schemas.microsoft.com/office/drawing/2014/main" id="{00000000-0008-0000-0700-00000D000000}"/>
            </a:ext>
            <a:ext uri="{C183D7F6-B498-43B3-948B-1728B52AA6E4}">
              <adec:decorative xmlns:adec="http://schemas.microsoft.com/office/drawing/2017/decorative" val="1"/>
            </a:ext>
          </a:extLst>
        </xdr:cNvPr>
        <xdr:cNvSpPr/>
      </xdr:nvSpPr>
      <xdr:spPr>
        <a:xfrm>
          <a:off x="10115550" y="34385250"/>
          <a:ext cx="3609975" cy="1885950"/>
        </a:xfrm>
        <a:prstGeom prst="wedgeRectCallout">
          <a:avLst>
            <a:gd name="adj1" fmla="val -59828"/>
            <a:gd name="adj2" fmla="val -16963"/>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mn-lt"/>
              <a:ea typeface="+mn-ea"/>
              <a:cs typeface="+mn-cs"/>
            </a:rPr>
            <a:t>TIP:   </a:t>
          </a:r>
          <a:r>
            <a:rPr kumimoji="0" lang="en-US" sz="1100" b="0" i="0" u="none" strike="noStrike" kern="0" cap="none" spc="0" normalizeH="0" baseline="0" noProof="0">
              <a:ln>
                <a:noFill/>
              </a:ln>
              <a:solidFill>
                <a:sysClr val="windowText" lastClr="000000"/>
              </a:solidFill>
              <a:effectLst/>
              <a:uLnTx/>
              <a:uFillTx/>
              <a:latin typeface="+mn-lt"/>
              <a:ea typeface="+mn-ea"/>
              <a:cs typeface="+mn-cs"/>
            </a:rPr>
            <a:t>For more </a:t>
          </a:r>
          <a:r>
            <a:rPr kumimoji="0" lang="en-US" sz="1100" b="1" i="0" u="none" strike="noStrike" kern="0" cap="none" spc="0" normalizeH="0" baseline="0" noProof="0">
              <a:ln>
                <a:noFill/>
              </a:ln>
              <a:solidFill>
                <a:sysClr val="windowText" lastClr="000000"/>
              </a:solidFill>
              <a:effectLst/>
              <a:uLnTx/>
              <a:uFillTx/>
              <a:latin typeface="+mn-lt"/>
              <a:ea typeface="+mn-ea"/>
              <a:cs typeface="+mn-cs"/>
            </a:rPr>
            <a:t>information on allowable expenditures </a:t>
          </a:r>
          <a:r>
            <a:rPr kumimoji="0" lang="en-US" sz="1100" b="0" i="0" u="none" strike="noStrike" kern="0" cap="none" spc="0" normalizeH="0" baseline="0" noProof="0">
              <a:ln>
                <a:noFill/>
              </a:ln>
              <a:solidFill>
                <a:sysClr val="windowText" lastClr="000000"/>
              </a:solidFill>
              <a:effectLst/>
              <a:uLnTx/>
              <a:uFillTx/>
              <a:latin typeface="+mn-lt"/>
              <a:ea typeface="+mn-ea"/>
              <a:cs typeface="+mn-cs"/>
            </a:rPr>
            <a:t>refer to </a:t>
          </a:r>
          <a:r>
            <a:rPr kumimoji="0" lang="en-US" sz="1100" b="0" i="0" u="none" strike="noStrike" kern="0" cap="none" spc="0" normalizeH="0" baseline="0" noProof="0">
              <a:ln>
                <a:noFill/>
              </a:ln>
              <a:solidFill>
                <a:srgbClr val="0066FF"/>
              </a:solidFill>
              <a:effectLst/>
              <a:uLnTx/>
              <a:uFillTx/>
              <a:latin typeface="+mn-lt"/>
              <a:ea typeface="+mn-ea"/>
              <a:cs typeface="+mn-cs"/>
            </a:rPr>
            <a:t>IDEA Proportionate Share Quick Reference Guide </a:t>
          </a:r>
          <a:r>
            <a:rPr kumimoji="0" lang="en-US" sz="1100" b="0" i="0" u="none" strike="noStrike" kern="0" cap="none" spc="0" normalizeH="0" baseline="0" noProof="0">
              <a:ln>
                <a:noFill/>
              </a:ln>
              <a:solidFill>
                <a:sysClr val="windowText" lastClr="000000"/>
              </a:solidFill>
              <a:effectLst/>
              <a:uLnTx/>
              <a:uFillTx/>
              <a:latin typeface="+mn-lt"/>
              <a:ea typeface="+mn-ea"/>
              <a:cs typeface="+mn-cs"/>
            </a:rPr>
            <a:t>(and links), DESE's </a:t>
          </a:r>
          <a:r>
            <a:rPr kumimoji="0" lang="en-US" sz="1100" b="0" i="0" u="none" strike="noStrike" kern="0" cap="none" spc="0" normalizeH="0" baseline="0" noProof="0">
              <a:ln>
                <a:noFill/>
              </a:ln>
              <a:solidFill>
                <a:srgbClr val="0066FF"/>
              </a:solidFill>
              <a:effectLst/>
              <a:uLnTx/>
              <a:uFillTx/>
              <a:latin typeface="+mn-lt"/>
              <a:ea typeface="+mn-ea"/>
              <a:cs typeface="+mn-cs"/>
            </a:rPr>
            <a:t>Administrative Advisory SPED 2018-1 </a:t>
          </a:r>
          <a:r>
            <a:rPr kumimoji="0" lang="en-US" sz="1100" b="0" i="0" u="none" strike="noStrike" kern="0" cap="none" spc="0" normalizeH="0" baseline="0" noProof="0">
              <a:ln>
                <a:noFill/>
              </a:ln>
              <a:solidFill>
                <a:sysClr val="windowText" lastClr="000000"/>
              </a:solidFill>
              <a:effectLst/>
              <a:uLnTx/>
              <a:uFillTx/>
              <a:latin typeface="+mn-lt"/>
              <a:ea typeface="+mn-ea"/>
              <a:cs typeface="+mn-cs"/>
            </a:rPr>
            <a:t>(Expenditure of Proportionate Share section), as well as IDEA regulations: Equitable services determined (</a:t>
          </a:r>
          <a:r>
            <a:rPr kumimoji="0" lang="en-US" sz="1100" b="0" i="0" u="none" strike="noStrike" kern="0" cap="none" spc="0" normalizeH="0" baseline="0" noProof="0">
              <a:ln>
                <a:noFill/>
              </a:ln>
              <a:solidFill>
                <a:srgbClr val="0066FF"/>
              </a:solidFill>
              <a:effectLst/>
              <a:uLnTx/>
              <a:uFillTx/>
              <a:latin typeface="+mn-lt"/>
              <a:ea typeface="+mn-ea"/>
              <a:cs typeface="+mn-cs"/>
            </a:rPr>
            <a:t>34 CFR § 300.137 </a:t>
          </a:r>
          <a:r>
            <a:rPr kumimoji="0" lang="en-US" sz="1100" b="0" i="0" u="none" strike="noStrike" kern="0" cap="none" spc="0" normalizeH="0" baseline="0" noProof="0">
              <a:ln>
                <a:noFill/>
              </a:ln>
              <a:solidFill>
                <a:sysClr val="windowText" lastClr="000000"/>
              </a:solidFill>
              <a:effectLst/>
              <a:uLnTx/>
              <a:uFillTx/>
              <a:latin typeface="+mn-lt"/>
              <a:ea typeface="+mn-ea"/>
              <a:cs typeface="+mn-cs"/>
            </a:rPr>
            <a:t>); Equitable services provided (</a:t>
          </a:r>
          <a:r>
            <a:rPr kumimoji="0" lang="en-US" sz="1100" b="0" i="0" u="none" strike="noStrike" kern="0" cap="none" spc="0" normalizeH="0" baseline="0" noProof="0">
              <a:ln>
                <a:noFill/>
              </a:ln>
              <a:solidFill>
                <a:srgbClr val="0066FF"/>
              </a:solidFill>
              <a:effectLst/>
              <a:uLnTx/>
              <a:uFillTx/>
              <a:latin typeface="+mn-lt"/>
              <a:ea typeface="+mn-ea"/>
              <a:cs typeface="+mn-cs"/>
            </a:rPr>
            <a:t>34 CFR § 300.138</a:t>
          </a:r>
          <a:r>
            <a:rPr kumimoji="0" lang="en-US" sz="1100" b="0" i="0" u="none" strike="noStrike" kern="0" cap="none" spc="0" normalizeH="0" baseline="0" noProof="0">
              <a:ln>
                <a:noFill/>
              </a:ln>
              <a:solidFill>
                <a:sysClr val="windowText" lastClr="000000"/>
              </a:solidFill>
              <a:effectLst/>
              <a:uLnTx/>
              <a:uFillTx/>
              <a:latin typeface="+mn-lt"/>
              <a:ea typeface="+mn-ea"/>
              <a:cs typeface="+mn-cs"/>
            </a:rPr>
            <a:t>); Location of services and transportation (</a:t>
          </a:r>
          <a:r>
            <a:rPr kumimoji="0" lang="en-US" sz="1100" b="0" i="0" u="none" strike="noStrike" kern="0" cap="none" spc="0" normalizeH="0" baseline="0" noProof="0">
              <a:ln>
                <a:noFill/>
              </a:ln>
              <a:solidFill>
                <a:srgbClr val="0066FF"/>
              </a:solidFill>
              <a:effectLst/>
              <a:uLnTx/>
              <a:uFillTx/>
              <a:latin typeface="+mn-lt"/>
              <a:ea typeface="+mn-ea"/>
              <a:cs typeface="+mn-cs"/>
            </a:rPr>
            <a:t>34 CFR § 300.139</a:t>
          </a:r>
          <a:r>
            <a:rPr kumimoji="0" lang="en-US" sz="1100" b="0" i="0" u="none" strike="noStrike" kern="0" cap="none" spc="0" normalizeH="0" baseline="0" noProof="0">
              <a:ln>
                <a:noFill/>
              </a:ln>
              <a:solidFill>
                <a:sysClr val="windowText" lastClr="000000"/>
              </a:solidFill>
              <a:effectLst/>
              <a:uLnTx/>
              <a:uFillTx/>
              <a:latin typeface="+mn-lt"/>
              <a:ea typeface="+mn-ea"/>
              <a:cs typeface="+mn-cs"/>
            </a:rPr>
            <a:t>); Use of personnel (</a:t>
          </a:r>
          <a:r>
            <a:rPr kumimoji="0" lang="en-US" sz="1100" b="0" i="0" u="none" strike="noStrike" kern="0" cap="none" spc="0" normalizeH="0" baseline="0" noProof="0">
              <a:ln>
                <a:noFill/>
              </a:ln>
              <a:solidFill>
                <a:srgbClr val="0066FF"/>
              </a:solidFill>
              <a:effectLst/>
              <a:uLnTx/>
              <a:uFillTx/>
              <a:latin typeface="+mn-lt"/>
              <a:ea typeface="+mn-ea"/>
              <a:cs typeface="+mn-cs"/>
            </a:rPr>
            <a:t>34 CFR § 300.142</a:t>
          </a:r>
          <a:r>
            <a:rPr kumimoji="0" lang="en-US" sz="1100" b="0" i="0" u="none" strike="noStrike" kern="0" cap="none" spc="0" normalizeH="0" baseline="0" noProof="0">
              <a:ln>
                <a:noFill/>
              </a:ln>
              <a:solidFill>
                <a:sysClr val="windowText" lastClr="000000"/>
              </a:solidFill>
              <a:effectLst/>
              <a:uLnTx/>
              <a:uFillTx/>
              <a:latin typeface="+mn-lt"/>
              <a:ea typeface="+mn-ea"/>
              <a:cs typeface="+mn-cs"/>
            </a:rPr>
            <a:t>); Separate classes prohibited (</a:t>
          </a:r>
          <a:r>
            <a:rPr kumimoji="0" lang="en-US" sz="1100" b="0" i="0" u="none" strike="noStrike" kern="0" cap="none" spc="0" normalizeH="0" baseline="0" noProof="0">
              <a:ln>
                <a:noFill/>
              </a:ln>
              <a:solidFill>
                <a:srgbClr val="0066FF"/>
              </a:solidFill>
              <a:effectLst/>
              <a:uLnTx/>
              <a:uFillTx/>
              <a:latin typeface="+mn-lt"/>
              <a:ea typeface="+mn-ea"/>
              <a:cs typeface="+mn-cs"/>
            </a:rPr>
            <a:t>34 CFR § 300.143</a:t>
          </a:r>
          <a:r>
            <a:rPr kumimoji="0" lang="en-US" sz="1100" b="0" i="0" u="none" strike="noStrike" kern="0" cap="none" spc="0" normalizeH="0" baseline="0" noProof="0">
              <a:ln>
                <a:noFill/>
              </a:ln>
              <a:solidFill>
                <a:sysClr val="windowText" lastClr="000000"/>
              </a:solidFill>
              <a:effectLst/>
              <a:uLnTx/>
              <a:uFillTx/>
              <a:latin typeface="+mn-lt"/>
              <a:ea typeface="+mn-ea"/>
              <a:cs typeface="+mn-cs"/>
            </a:rPr>
            <a:t>); and Property, equipment, and supplies (</a:t>
          </a:r>
          <a:r>
            <a:rPr kumimoji="0" lang="en-US" sz="1100" b="0" i="0" u="none" strike="noStrike" kern="0" cap="none" spc="0" normalizeH="0" baseline="0" noProof="0">
              <a:ln>
                <a:noFill/>
              </a:ln>
              <a:solidFill>
                <a:srgbClr val="0066FF"/>
              </a:solidFill>
              <a:effectLst/>
              <a:uLnTx/>
              <a:uFillTx/>
              <a:latin typeface="+mn-lt"/>
              <a:ea typeface="+mn-ea"/>
              <a:cs typeface="+mn-cs"/>
            </a:rPr>
            <a:t>34 CFR § 300.144</a:t>
          </a:r>
          <a:r>
            <a:rPr kumimoji="0" lang="en-US" sz="1100" b="0" i="0" u="none" strike="noStrike" kern="0" cap="none" spc="0" normalizeH="0" baseline="0" noProof="0">
              <a:ln>
                <a:noFill/>
              </a:ln>
              <a:solidFill>
                <a:sysClr val="windowText" lastClr="000000"/>
              </a:solidFill>
              <a:effectLst/>
              <a:uLnTx/>
              <a:uFillTx/>
              <a:latin typeface="+mn-lt"/>
              <a:ea typeface="+mn-ea"/>
              <a:cs typeface="+mn-cs"/>
            </a:rPr>
            <a:t>). </a:t>
          </a:r>
          <a:endParaRPr kumimoji="0" lang="en-US" sz="1100" b="0" i="1"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14</xdr:col>
      <xdr:colOff>419099</xdr:colOff>
      <xdr:row>32</xdr:row>
      <xdr:rowOff>266701</xdr:rowOff>
    </xdr:from>
    <xdr:to>
      <xdr:col>17</xdr:col>
      <xdr:colOff>371474</xdr:colOff>
      <xdr:row>36</xdr:row>
      <xdr:rowOff>571500</xdr:rowOff>
    </xdr:to>
    <xdr:sp macro="" textlink="">
      <xdr:nvSpPr>
        <xdr:cNvPr id="14" name="Rectangular Callout 13">
          <a:extLst>
            <a:ext uri="{FF2B5EF4-FFF2-40B4-BE49-F238E27FC236}">
              <a16:creationId xmlns:a16="http://schemas.microsoft.com/office/drawing/2014/main" id="{00000000-0008-0000-0700-00000E000000}"/>
            </a:ext>
            <a:ext uri="{C183D7F6-B498-43B3-948B-1728B52AA6E4}">
              <adec:decorative xmlns:adec="http://schemas.microsoft.com/office/drawing/2017/decorative" val="1"/>
            </a:ext>
          </a:extLst>
        </xdr:cNvPr>
        <xdr:cNvSpPr/>
      </xdr:nvSpPr>
      <xdr:spPr>
        <a:xfrm>
          <a:off x="11163299" y="14925676"/>
          <a:ext cx="2752725" cy="1819274"/>
        </a:xfrm>
        <a:prstGeom prst="wedgeRectCallout">
          <a:avLst>
            <a:gd name="adj1" fmla="val -61117"/>
            <a:gd name="adj2" fmla="val 13278"/>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Unlike for child count in Step 10.2 which counts children at one point in time, the number of students for recordkeeping in Step 10.3 is aggregated at the end of the year and includes the entire school year.   For example, column A would be all private school students living in your district and attending a private school in your district who were evaluated, found eligible and/or served for the entire 2018-2019 school year.</a:t>
          </a:r>
          <a:endParaRPr lang="en-US" sz="1100" b="0" i="1" baseline="0">
            <a:ln>
              <a:noFill/>
            </a:ln>
            <a:solidFill>
              <a:sysClr val="windowText" lastClr="000000"/>
            </a:solidFill>
          </a:endParaRPr>
        </a:p>
      </xdr:txBody>
    </xdr:sp>
    <xdr:clientData/>
  </xdr:twoCellAnchor>
  <xdr:twoCellAnchor>
    <xdr:from>
      <xdr:col>12</xdr:col>
      <xdr:colOff>85725</xdr:colOff>
      <xdr:row>47</xdr:row>
      <xdr:rowOff>123825</xdr:rowOff>
    </xdr:from>
    <xdr:to>
      <xdr:col>17</xdr:col>
      <xdr:colOff>247650</xdr:colOff>
      <xdr:row>50</xdr:row>
      <xdr:rowOff>276225</xdr:rowOff>
    </xdr:to>
    <xdr:sp macro="" textlink="">
      <xdr:nvSpPr>
        <xdr:cNvPr id="15" name="Rectangular Callout 14">
          <a:extLst>
            <a:ext uri="{FF2B5EF4-FFF2-40B4-BE49-F238E27FC236}">
              <a16:creationId xmlns:a16="http://schemas.microsoft.com/office/drawing/2014/main" id="{00000000-0008-0000-0700-00000F000000}"/>
            </a:ext>
            <a:ext uri="{C183D7F6-B498-43B3-948B-1728B52AA6E4}">
              <adec:decorative xmlns:adec="http://schemas.microsoft.com/office/drawing/2017/decorative" val="1"/>
            </a:ext>
          </a:extLst>
        </xdr:cNvPr>
        <xdr:cNvSpPr/>
      </xdr:nvSpPr>
      <xdr:spPr>
        <a:xfrm>
          <a:off x="9782175" y="21945600"/>
          <a:ext cx="4010025" cy="1885950"/>
        </a:xfrm>
        <a:prstGeom prst="wedgeRectCallout">
          <a:avLst>
            <a:gd name="adj1" fmla="val -76225"/>
            <a:gd name="adj2" fmla="val -7992"/>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The district has the option to reserve additional funding for equitable services for eligible private-school and home-schooled students.  As long as the LEA meets all the other requirements of the IDEA, including providing FAPE to district children with disabilities, it is permissible, but not required for an LEA to spend more than the minimum amount of Part B funds on providing services to children with disabilities placed by their parents in private schools.   See </a:t>
          </a:r>
          <a:r>
            <a:rPr lang="en-US" sz="1100" b="0" baseline="0">
              <a:ln>
                <a:noFill/>
              </a:ln>
              <a:solidFill>
                <a:srgbClr val="0066FF"/>
              </a:solidFill>
            </a:rPr>
            <a:t>Question H-3, Questions and Answers on Serving Children with Disabilities Placed by their Parents in Private Schools, April 2011.</a:t>
          </a:r>
          <a:endParaRPr lang="en-US" sz="1100" i="1" baseline="0">
            <a:ln>
              <a:noFill/>
            </a:ln>
            <a:solidFill>
              <a:sysClr val="windowText" lastClr="000000"/>
            </a:solidFill>
          </a:endParaRPr>
        </a:p>
      </xdr:txBody>
    </xdr:sp>
    <xdr:clientData/>
  </xdr:twoCellAnchor>
  <xdr:twoCellAnchor>
    <xdr:from>
      <xdr:col>12</xdr:col>
      <xdr:colOff>161925</xdr:colOff>
      <xdr:row>49</xdr:row>
      <xdr:rowOff>285750</xdr:rowOff>
    </xdr:from>
    <xdr:to>
      <xdr:col>17</xdr:col>
      <xdr:colOff>114300</xdr:colOff>
      <xdr:row>50</xdr:row>
      <xdr:rowOff>238125</xdr:rowOff>
    </xdr:to>
    <xdr:sp macro="" textlink="">
      <xdr:nvSpPr>
        <xdr:cNvPr id="16" name="Rectangle 15">
          <a:hlinkClick xmlns:r="http://schemas.openxmlformats.org/officeDocument/2006/relationships" r:id="rId2"/>
          <a:extLst>
            <a:ext uri="{FF2B5EF4-FFF2-40B4-BE49-F238E27FC236}">
              <a16:creationId xmlns:a16="http://schemas.microsoft.com/office/drawing/2014/main" id="{00000000-0008-0000-0700-000010000000}"/>
            </a:ext>
            <a:ext uri="{C183D7F6-B498-43B3-948B-1728B52AA6E4}">
              <adec:decorative xmlns:adec="http://schemas.microsoft.com/office/drawing/2017/decorative" val="1"/>
            </a:ext>
          </a:extLst>
        </xdr:cNvPr>
        <xdr:cNvSpPr/>
      </xdr:nvSpPr>
      <xdr:spPr>
        <a:xfrm>
          <a:off x="9858375" y="23822025"/>
          <a:ext cx="3800475" cy="542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876300</xdr:colOff>
      <xdr:row>10</xdr:row>
      <xdr:rowOff>209550</xdr:rowOff>
    </xdr:from>
    <xdr:to>
      <xdr:col>20</xdr:col>
      <xdr:colOff>28575</xdr:colOff>
      <xdr:row>12</xdr:row>
      <xdr:rowOff>304800</xdr:rowOff>
    </xdr:to>
    <xdr:sp macro="" textlink="">
      <xdr:nvSpPr>
        <xdr:cNvPr id="17" name="Rectangular Callout 16">
          <a:extLst>
            <a:ext uri="{FF2B5EF4-FFF2-40B4-BE49-F238E27FC236}">
              <a16:creationId xmlns:a16="http://schemas.microsoft.com/office/drawing/2014/main" id="{00000000-0008-0000-0700-000011000000}"/>
            </a:ext>
            <a:ext uri="{C183D7F6-B498-43B3-948B-1728B52AA6E4}">
              <adec:decorative xmlns:adec="http://schemas.microsoft.com/office/drawing/2017/decorative" val="1"/>
            </a:ext>
          </a:extLst>
        </xdr:cNvPr>
        <xdr:cNvSpPr/>
      </xdr:nvSpPr>
      <xdr:spPr>
        <a:xfrm>
          <a:off x="11620500" y="5743575"/>
          <a:ext cx="3781425" cy="895350"/>
        </a:xfrm>
        <a:prstGeom prst="wedgeRectCallout">
          <a:avLst>
            <a:gd name="adj1" fmla="val -77826"/>
            <a:gd name="adj2" fmla="val 32732"/>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In order to be considered an </a:t>
          </a:r>
          <a:r>
            <a:rPr lang="en-US" sz="1100" b="1" baseline="0">
              <a:ln>
                <a:noFill/>
              </a:ln>
              <a:solidFill>
                <a:sysClr val="windowText" lastClr="000000"/>
              </a:solidFill>
            </a:rPr>
            <a:t>elementary school </a:t>
          </a:r>
          <a:r>
            <a:rPr lang="en-US" sz="1100" b="0" baseline="0">
              <a:ln>
                <a:noFill/>
              </a:ln>
              <a:solidFill>
                <a:sysClr val="windowText" lastClr="000000"/>
              </a:solidFill>
            </a:rPr>
            <a:t>for child count, a private school must provide instruction to grades one through five, six, seven or eight.  However, </a:t>
          </a:r>
          <a:r>
            <a:rPr lang="en-US" sz="1100" b="1" baseline="0">
              <a:ln>
                <a:noFill/>
              </a:ln>
              <a:solidFill>
                <a:sysClr val="windowText" lastClr="000000"/>
              </a:solidFill>
            </a:rPr>
            <a:t>stand alone private preschools or childcare centers are not included</a:t>
          </a:r>
          <a:r>
            <a:rPr lang="en-US" sz="1100" b="0" baseline="0">
              <a:ln>
                <a:noFill/>
              </a:ln>
              <a:solidFill>
                <a:sysClr val="windowText" lastClr="000000"/>
              </a:solidFill>
            </a:rPr>
            <a:t>. </a:t>
          </a:r>
          <a:endParaRPr lang="en-US" sz="1100" i="1" baseline="0">
            <a:ln>
              <a:noFill/>
            </a:ln>
            <a:solidFill>
              <a:sysClr val="windowText" lastClr="000000"/>
            </a:solidFill>
          </a:endParaRPr>
        </a:p>
      </xdr:txBody>
    </xdr:sp>
    <xdr:clientData/>
  </xdr:twoCellAnchor>
  <xdr:twoCellAnchor>
    <xdr:from>
      <xdr:col>12</xdr:col>
      <xdr:colOff>523875</xdr:colOff>
      <xdr:row>56</xdr:row>
      <xdr:rowOff>342901</xdr:rowOff>
    </xdr:from>
    <xdr:to>
      <xdr:col>18</xdr:col>
      <xdr:colOff>371475</xdr:colOff>
      <xdr:row>58</xdr:row>
      <xdr:rowOff>28576</xdr:rowOff>
    </xdr:to>
    <xdr:sp macro="" textlink="">
      <xdr:nvSpPr>
        <xdr:cNvPr id="18" name="Rectangular Callout 17">
          <a:hlinkClick xmlns:r="http://schemas.openxmlformats.org/officeDocument/2006/relationships" r:id="rId3"/>
          <a:extLst>
            <a:ext uri="{FF2B5EF4-FFF2-40B4-BE49-F238E27FC236}">
              <a16:creationId xmlns:a16="http://schemas.microsoft.com/office/drawing/2014/main" id="{00000000-0008-0000-0700-000012000000}"/>
            </a:ext>
            <a:ext uri="{C183D7F6-B498-43B3-948B-1728B52AA6E4}">
              <adec:decorative xmlns:adec="http://schemas.microsoft.com/office/drawing/2017/decorative" val="1"/>
            </a:ext>
          </a:extLst>
        </xdr:cNvPr>
        <xdr:cNvSpPr/>
      </xdr:nvSpPr>
      <xdr:spPr>
        <a:xfrm>
          <a:off x="10220325" y="26222326"/>
          <a:ext cx="4305300" cy="781050"/>
        </a:xfrm>
        <a:prstGeom prst="wedgeRectCallout">
          <a:avLst>
            <a:gd name="adj1" fmla="val -59715"/>
            <a:gd name="adj2" fmla="val -9899"/>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en-US" sz="1100" b="1" baseline="0">
              <a:ln>
                <a:noFill/>
              </a:ln>
              <a:solidFill>
                <a:sysClr val="windowText" lastClr="000000"/>
              </a:solidFill>
            </a:rPr>
            <a:t>TIP:  </a:t>
          </a:r>
          <a:r>
            <a:rPr lang="en-US" sz="1100" b="1" baseline="0">
              <a:solidFill>
                <a:sysClr val="windowText" lastClr="000000"/>
              </a:solidFill>
              <a:effectLst/>
              <a:latin typeface="+mn-lt"/>
              <a:ea typeface="+mn-ea"/>
              <a:cs typeface="+mn-cs"/>
            </a:rPr>
            <a:t>If the private school representatives/parents do not provide the signed written affirmation </a:t>
          </a:r>
          <a:r>
            <a:rPr lang="en-US" sz="1100" b="0" baseline="0">
              <a:solidFill>
                <a:sysClr val="windowText" lastClr="000000"/>
              </a:solidFill>
              <a:effectLst/>
              <a:latin typeface="+mn-lt"/>
              <a:ea typeface="+mn-ea"/>
              <a:cs typeface="+mn-cs"/>
            </a:rPr>
            <a:t>within a reasonable period of time, the district must email supporting documentation of the consultation process to DESE at </a:t>
          </a:r>
          <a:r>
            <a:rPr lang="en-US" sz="1100" b="0" baseline="0">
              <a:solidFill>
                <a:srgbClr val="0066FF"/>
              </a:solidFill>
              <a:effectLst/>
              <a:latin typeface="+mn-lt"/>
              <a:ea typeface="+mn-ea"/>
              <a:cs typeface="+mn-cs"/>
            </a:rPr>
            <a:t>ideaequitableservices@doe.mass.edu. </a:t>
          </a:r>
          <a:endParaRPr lang="en-US">
            <a:solidFill>
              <a:srgbClr val="0066FF"/>
            </a:solidFill>
            <a:effectLst/>
          </a:endParaRPr>
        </a:p>
      </xdr:txBody>
    </xdr:sp>
    <xdr:clientData/>
  </xdr:twoCellAnchor>
  <xdr:twoCellAnchor>
    <xdr:from>
      <xdr:col>14</xdr:col>
      <xdr:colOff>447675</xdr:colOff>
      <xdr:row>71</xdr:row>
      <xdr:rowOff>209551</xdr:rowOff>
    </xdr:from>
    <xdr:to>
      <xdr:col>17</xdr:col>
      <xdr:colOff>19050</xdr:colOff>
      <xdr:row>71</xdr:row>
      <xdr:rowOff>361951</xdr:rowOff>
    </xdr:to>
    <xdr:sp macro="" textlink="">
      <xdr:nvSpPr>
        <xdr:cNvPr id="19" name="Rectangle 18">
          <a:hlinkClick xmlns:r="http://schemas.openxmlformats.org/officeDocument/2006/relationships" r:id="rId1"/>
          <a:extLst>
            <a:ext uri="{FF2B5EF4-FFF2-40B4-BE49-F238E27FC236}">
              <a16:creationId xmlns:a16="http://schemas.microsoft.com/office/drawing/2014/main" id="{00000000-0008-0000-0700-000013000000}"/>
            </a:ext>
            <a:ext uri="{C183D7F6-B498-43B3-948B-1728B52AA6E4}">
              <adec:decorative xmlns:adec="http://schemas.microsoft.com/office/drawing/2017/decorative" val="1"/>
            </a:ext>
          </a:extLst>
        </xdr:cNvPr>
        <xdr:cNvSpPr/>
      </xdr:nvSpPr>
      <xdr:spPr>
        <a:xfrm>
          <a:off x="11191875" y="34766251"/>
          <a:ext cx="2371725"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247650</xdr:colOff>
      <xdr:row>71</xdr:row>
      <xdr:rowOff>38100</xdr:rowOff>
    </xdr:from>
    <xdr:to>
      <xdr:col>17</xdr:col>
      <xdr:colOff>9525</xdr:colOff>
      <xdr:row>71</xdr:row>
      <xdr:rowOff>238125</xdr:rowOff>
    </xdr:to>
    <xdr:sp macro="" textlink="">
      <xdr:nvSpPr>
        <xdr:cNvPr id="20" name="Rectangle 19">
          <a:hlinkClick xmlns:r="http://schemas.openxmlformats.org/officeDocument/2006/relationships" r:id="rId4"/>
          <a:extLst>
            <a:ext uri="{FF2B5EF4-FFF2-40B4-BE49-F238E27FC236}">
              <a16:creationId xmlns:a16="http://schemas.microsoft.com/office/drawing/2014/main" id="{00000000-0008-0000-0700-000014000000}"/>
            </a:ext>
            <a:ext uri="{C183D7F6-B498-43B3-948B-1728B52AA6E4}">
              <adec:decorative xmlns:adec="http://schemas.microsoft.com/office/drawing/2017/decorative" val="1"/>
            </a:ext>
          </a:extLst>
        </xdr:cNvPr>
        <xdr:cNvSpPr/>
      </xdr:nvSpPr>
      <xdr:spPr>
        <a:xfrm>
          <a:off x="10725150" y="34594800"/>
          <a:ext cx="2828925"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1066800</xdr:colOff>
      <xdr:row>72</xdr:row>
      <xdr:rowOff>95250</xdr:rowOff>
    </xdr:from>
    <xdr:to>
      <xdr:col>16</xdr:col>
      <xdr:colOff>400050</xdr:colOff>
      <xdr:row>72</xdr:row>
      <xdr:rowOff>209550</xdr:rowOff>
    </xdr:to>
    <xdr:sp macro="" textlink="">
      <xdr:nvSpPr>
        <xdr:cNvPr id="21" name="Rectangle 20">
          <a:hlinkClick xmlns:r="http://schemas.openxmlformats.org/officeDocument/2006/relationships" r:id="rId5"/>
          <a:extLst>
            <a:ext uri="{FF2B5EF4-FFF2-40B4-BE49-F238E27FC236}">
              <a16:creationId xmlns:a16="http://schemas.microsoft.com/office/drawing/2014/main" id="{00000000-0008-0000-0700-000015000000}"/>
            </a:ext>
            <a:ext uri="{C183D7F6-B498-43B3-948B-1728B52AA6E4}">
              <adec:decorative xmlns:adec="http://schemas.microsoft.com/office/drawing/2017/decorative" val="1"/>
            </a:ext>
          </a:extLst>
        </xdr:cNvPr>
        <xdr:cNvSpPr/>
      </xdr:nvSpPr>
      <xdr:spPr>
        <a:xfrm>
          <a:off x="12992100" y="35156775"/>
          <a:ext cx="5143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523875</xdr:colOff>
      <xdr:row>72</xdr:row>
      <xdr:rowOff>285750</xdr:rowOff>
    </xdr:from>
    <xdr:to>
      <xdr:col>13</xdr:col>
      <xdr:colOff>257175</xdr:colOff>
      <xdr:row>73</xdr:row>
      <xdr:rowOff>47625</xdr:rowOff>
    </xdr:to>
    <xdr:sp macro="" textlink="">
      <xdr:nvSpPr>
        <xdr:cNvPr id="22" name="Rectangle 21">
          <a:hlinkClick xmlns:r="http://schemas.openxmlformats.org/officeDocument/2006/relationships" r:id="rId5"/>
          <a:extLst>
            <a:ext uri="{FF2B5EF4-FFF2-40B4-BE49-F238E27FC236}">
              <a16:creationId xmlns:a16="http://schemas.microsoft.com/office/drawing/2014/main" id="{00000000-0008-0000-0700-000016000000}"/>
            </a:ext>
            <a:ext uri="{C183D7F6-B498-43B3-948B-1728B52AA6E4}">
              <adec:decorative xmlns:adec="http://schemas.microsoft.com/office/drawing/2017/decorative" val="1"/>
            </a:ext>
          </a:extLst>
        </xdr:cNvPr>
        <xdr:cNvSpPr/>
      </xdr:nvSpPr>
      <xdr:spPr>
        <a:xfrm>
          <a:off x="10220325" y="35347275"/>
          <a:ext cx="5143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466725</xdr:colOff>
      <xdr:row>72</xdr:row>
      <xdr:rowOff>266700</xdr:rowOff>
    </xdr:from>
    <xdr:to>
      <xdr:col>16</xdr:col>
      <xdr:colOff>371475</xdr:colOff>
      <xdr:row>73</xdr:row>
      <xdr:rowOff>19050</xdr:rowOff>
    </xdr:to>
    <xdr:sp macro="" textlink="">
      <xdr:nvSpPr>
        <xdr:cNvPr id="23" name="Rectangle 22">
          <a:hlinkClick xmlns:r="http://schemas.openxmlformats.org/officeDocument/2006/relationships" r:id="rId5"/>
          <a:extLst>
            <a:ext uri="{FF2B5EF4-FFF2-40B4-BE49-F238E27FC236}">
              <a16:creationId xmlns:a16="http://schemas.microsoft.com/office/drawing/2014/main" id="{00000000-0008-0000-0700-000017000000}"/>
            </a:ext>
            <a:ext uri="{C183D7F6-B498-43B3-948B-1728B52AA6E4}">
              <adec:decorative xmlns:adec="http://schemas.microsoft.com/office/drawing/2017/decorative" val="1"/>
            </a:ext>
          </a:extLst>
        </xdr:cNvPr>
        <xdr:cNvSpPr/>
      </xdr:nvSpPr>
      <xdr:spPr>
        <a:xfrm>
          <a:off x="12392025" y="35328225"/>
          <a:ext cx="1085850" cy="104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495300</xdr:colOff>
      <xdr:row>73</xdr:row>
      <xdr:rowOff>219075</xdr:rowOff>
    </xdr:from>
    <xdr:to>
      <xdr:col>15</xdr:col>
      <xdr:colOff>323850</xdr:colOff>
      <xdr:row>73</xdr:row>
      <xdr:rowOff>361950</xdr:rowOff>
    </xdr:to>
    <xdr:sp macro="" textlink="">
      <xdr:nvSpPr>
        <xdr:cNvPr id="24" name="Rectangle 23">
          <a:hlinkClick xmlns:r="http://schemas.openxmlformats.org/officeDocument/2006/relationships" r:id="rId6"/>
          <a:extLst>
            <a:ext uri="{FF2B5EF4-FFF2-40B4-BE49-F238E27FC236}">
              <a16:creationId xmlns:a16="http://schemas.microsoft.com/office/drawing/2014/main" id="{00000000-0008-0000-0700-000018000000}"/>
            </a:ext>
            <a:ext uri="{C183D7F6-B498-43B3-948B-1728B52AA6E4}">
              <adec:decorative xmlns:adec="http://schemas.microsoft.com/office/drawing/2017/decorative" val="1"/>
            </a:ext>
          </a:extLst>
        </xdr:cNvPr>
        <xdr:cNvSpPr/>
      </xdr:nvSpPr>
      <xdr:spPr>
        <a:xfrm>
          <a:off x="11239500" y="35633025"/>
          <a:ext cx="1009650"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76200</xdr:colOff>
      <xdr:row>73</xdr:row>
      <xdr:rowOff>409575</xdr:rowOff>
    </xdr:from>
    <xdr:to>
      <xdr:col>14</xdr:col>
      <xdr:colOff>1085850</xdr:colOff>
      <xdr:row>74</xdr:row>
      <xdr:rowOff>133350</xdr:rowOff>
    </xdr:to>
    <xdr:sp macro="" textlink="">
      <xdr:nvSpPr>
        <xdr:cNvPr id="25" name="Rectangle 24">
          <a:hlinkClick xmlns:r="http://schemas.openxmlformats.org/officeDocument/2006/relationships" r:id="rId6"/>
          <a:extLst>
            <a:ext uri="{FF2B5EF4-FFF2-40B4-BE49-F238E27FC236}">
              <a16:creationId xmlns:a16="http://schemas.microsoft.com/office/drawing/2014/main" id="{00000000-0008-0000-0700-000019000000}"/>
            </a:ext>
            <a:ext uri="{C183D7F6-B498-43B3-948B-1728B52AA6E4}">
              <adec:decorative xmlns:adec="http://schemas.microsoft.com/office/drawing/2017/decorative" val="1"/>
            </a:ext>
          </a:extLst>
        </xdr:cNvPr>
        <xdr:cNvSpPr/>
      </xdr:nvSpPr>
      <xdr:spPr>
        <a:xfrm>
          <a:off x="10820400" y="35823525"/>
          <a:ext cx="1009650"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219075</xdr:colOff>
      <xdr:row>74</xdr:row>
      <xdr:rowOff>133349</xdr:rowOff>
    </xdr:from>
    <xdr:to>
      <xdr:col>15</xdr:col>
      <xdr:colOff>47625</xdr:colOff>
      <xdr:row>75</xdr:row>
      <xdr:rowOff>142874</xdr:rowOff>
    </xdr:to>
    <xdr:sp macro="" textlink="">
      <xdr:nvSpPr>
        <xdr:cNvPr id="26" name="Rectangle 25">
          <a:hlinkClick xmlns:r="http://schemas.openxmlformats.org/officeDocument/2006/relationships" r:id="rId6"/>
          <a:extLst>
            <a:ext uri="{FF2B5EF4-FFF2-40B4-BE49-F238E27FC236}">
              <a16:creationId xmlns:a16="http://schemas.microsoft.com/office/drawing/2014/main" id="{00000000-0008-0000-0700-00001A000000}"/>
            </a:ext>
            <a:ext uri="{C183D7F6-B498-43B3-948B-1728B52AA6E4}">
              <adec:decorative xmlns:adec="http://schemas.microsoft.com/office/drawing/2017/decorative" val="1"/>
            </a:ext>
          </a:extLst>
        </xdr:cNvPr>
        <xdr:cNvSpPr/>
      </xdr:nvSpPr>
      <xdr:spPr>
        <a:xfrm flipV="1">
          <a:off x="10963275" y="35966399"/>
          <a:ext cx="100965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523875</xdr:colOff>
      <xdr:row>73</xdr:row>
      <xdr:rowOff>66675</xdr:rowOff>
    </xdr:from>
    <xdr:to>
      <xdr:col>16</xdr:col>
      <xdr:colOff>371475</xdr:colOff>
      <xdr:row>73</xdr:row>
      <xdr:rowOff>200025</xdr:rowOff>
    </xdr:to>
    <xdr:sp macro="" textlink="">
      <xdr:nvSpPr>
        <xdr:cNvPr id="27" name="Rectangle 26">
          <a:hlinkClick xmlns:r="http://schemas.openxmlformats.org/officeDocument/2006/relationships" r:id="rId7"/>
          <a:extLst>
            <a:ext uri="{FF2B5EF4-FFF2-40B4-BE49-F238E27FC236}">
              <a16:creationId xmlns:a16="http://schemas.microsoft.com/office/drawing/2014/main" id="{00000000-0008-0000-0700-00001B000000}"/>
            </a:ext>
            <a:ext uri="{C183D7F6-B498-43B3-948B-1728B52AA6E4}">
              <adec:decorative xmlns:adec="http://schemas.microsoft.com/office/drawing/2017/decorative" val="1"/>
            </a:ext>
          </a:extLst>
        </xdr:cNvPr>
        <xdr:cNvSpPr/>
      </xdr:nvSpPr>
      <xdr:spPr>
        <a:xfrm>
          <a:off x="12449175" y="35480625"/>
          <a:ext cx="1028700"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781049</xdr:colOff>
      <xdr:row>58</xdr:row>
      <xdr:rowOff>676275</xdr:rowOff>
    </xdr:from>
    <xdr:to>
      <xdr:col>18</xdr:col>
      <xdr:colOff>200024</xdr:colOff>
      <xdr:row>59</xdr:row>
      <xdr:rowOff>161925</xdr:rowOff>
    </xdr:to>
    <xdr:sp macro="" textlink="">
      <xdr:nvSpPr>
        <xdr:cNvPr id="28" name="Rectangle 27">
          <a:hlinkClick xmlns:r="http://schemas.openxmlformats.org/officeDocument/2006/relationships" r:id="rId4"/>
          <a:extLst>
            <a:ext uri="{FF2B5EF4-FFF2-40B4-BE49-F238E27FC236}">
              <a16:creationId xmlns:a16="http://schemas.microsoft.com/office/drawing/2014/main" id="{00000000-0008-0000-0700-00001C000000}"/>
            </a:ext>
            <a:ext uri="{C183D7F6-B498-43B3-948B-1728B52AA6E4}">
              <adec:decorative xmlns:adec="http://schemas.microsoft.com/office/drawing/2017/decorative" val="1"/>
            </a:ext>
          </a:extLst>
        </xdr:cNvPr>
        <xdr:cNvSpPr/>
      </xdr:nvSpPr>
      <xdr:spPr>
        <a:xfrm>
          <a:off x="11525249" y="27651075"/>
          <a:ext cx="2828925"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542924</xdr:colOff>
      <xdr:row>59</xdr:row>
      <xdr:rowOff>333375</xdr:rowOff>
    </xdr:from>
    <xdr:to>
      <xdr:col>14</xdr:col>
      <xdr:colOff>514350</xdr:colOff>
      <xdr:row>59</xdr:row>
      <xdr:rowOff>476250</xdr:rowOff>
    </xdr:to>
    <xdr:sp macro="" textlink="">
      <xdr:nvSpPr>
        <xdr:cNvPr id="29" name="Rectangle 28">
          <a:hlinkClick xmlns:r="http://schemas.openxmlformats.org/officeDocument/2006/relationships" r:id="rId5"/>
          <a:extLst>
            <a:ext uri="{FF2B5EF4-FFF2-40B4-BE49-F238E27FC236}">
              <a16:creationId xmlns:a16="http://schemas.microsoft.com/office/drawing/2014/main" id="{00000000-0008-0000-0700-00001D000000}"/>
            </a:ext>
            <a:ext uri="{C183D7F6-B498-43B3-948B-1728B52AA6E4}">
              <adec:decorative xmlns:adec="http://schemas.microsoft.com/office/drawing/2017/decorative" val="1"/>
            </a:ext>
          </a:extLst>
        </xdr:cNvPr>
        <xdr:cNvSpPr/>
      </xdr:nvSpPr>
      <xdr:spPr>
        <a:xfrm>
          <a:off x="10239374" y="28022550"/>
          <a:ext cx="1019176"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1047748</xdr:colOff>
      <xdr:row>59</xdr:row>
      <xdr:rowOff>342899</xdr:rowOff>
    </xdr:from>
    <xdr:to>
      <xdr:col>17</xdr:col>
      <xdr:colOff>476249</xdr:colOff>
      <xdr:row>59</xdr:row>
      <xdr:rowOff>504824</xdr:rowOff>
    </xdr:to>
    <xdr:sp macro="" textlink="">
      <xdr:nvSpPr>
        <xdr:cNvPr id="30" name="Rectangle 29">
          <a:hlinkClick xmlns:r="http://schemas.openxmlformats.org/officeDocument/2006/relationships" r:id="rId5"/>
          <a:extLst>
            <a:ext uri="{FF2B5EF4-FFF2-40B4-BE49-F238E27FC236}">
              <a16:creationId xmlns:a16="http://schemas.microsoft.com/office/drawing/2014/main" id="{00000000-0008-0000-0700-00001E000000}"/>
            </a:ext>
            <a:ext uri="{C183D7F6-B498-43B3-948B-1728B52AA6E4}">
              <adec:decorative xmlns:adec="http://schemas.microsoft.com/office/drawing/2017/decorative" val="1"/>
            </a:ext>
          </a:extLst>
        </xdr:cNvPr>
        <xdr:cNvSpPr/>
      </xdr:nvSpPr>
      <xdr:spPr>
        <a:xfrm>
          <a:off x="12973048" y="28032074"/>
          <a:ext cx="1047751"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561974</xdr:colOff>
      <xdr:row>59</xdr:row>
      <xdr:rowOff>504825</xdr:rowOff>
    </xdr:from>
    <xdr:to>
      <xdr:col>16</xdr:col>
      <xdr:colOff>409574</xdr:colOff>
      <xdr:row>59</xdr:row>
      <xdr:rowOff>638175</xdr:rowOff>
    </xdr:to>
    <xdr:sp macro="" textlink="">
      <xdr:nvSpPr>
        <xdr:cNvPr id="31" name="Rectangle 30">
          <a:hlinkClick xmlns:r="http://schemas.openxmlformats.org/officeDocument/2006/relationships" r:id="rId7"/>
          <a:extLst>
            <a:ext uri="{FF2B5EF4-FFF2-40B4-BE49-F238E27FC236}">
              <a16:creationId xmlns:a16="http://schemas.microsoft.com/office/drawing/2014/main" id="{00000000-0008-0000-0700-00001F000000}"/>
            </a:ext>
            <a:ext uri="{C183D7F6-B498-43B3-948B-1728B52AA6E4}">
              <adec:decorative xmlns:adec="http://schemas.microsoft.com/office/drawing/2017/decorative" val="1"/>
            </a:ext>
          </a:extLst>
        </xdr:cNvPr>
        <xdr:cNvSpPr/>
      </xdr:nvSpPr>
      <xdr:spPr>
        <a:xfrm>
          <a:off x="12487274" y="28194000"/>
          <a:ext cx="1028700"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104774</xdr:colOff>
      <xdr:row>59</xdr:row>
      <xdr:rowOff>676275</xdr:rowOff>
    </xdr:from>
    <xdr:to>
      <xdr:col>14</xdr:col>
      <xdr:colOff>1114424</xdr:colOff>
      <xdr:row>60</xdr:row>
      <xdr:rowOff>76200</xdr:rowOff>
    </xdr:to>
    <xdr:sp macro="" textlink="">
      <xdr:nvSpPr>
        <xdr:cNvPr id="32" name="Rectangle 31">
          <a:hlinkClick xmlns:r="http://schemas.openxmlformats.org/officeDocument/2006/relationships" r:id="rId6"/>
          <a:extLst>
            <a:ext uri="{FF2B5EF4-FFF2-40B4-BE49-F238E27FC236}">
              <a16:creationId xmlns:a16="http://schemas.microsoft.com/office/drawing/2014/main" id="{00000000-0008-0000-0700-000020000000}"/>
            </a:ext>
            <a:ext uri="{C183D7F6-B498-43B3-948B-1728B52AA6E4}">
              <adec:decorative xmlns:adec="http://schemas.microsoft.com/office/drawing/2017/decorative" val="1"/>
            </a:ext>
          </a:extLst>
        </xdr:cNvPr>
        <xdr:cNvSpPr/>
      </xdr:nvSpPr>
      <xdr:spPr>
        <a:xfrm>
          <a:off x="10848974" y="28365450"/>
          <a:ext cx="1009650"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600074</xdr:colOff>
      <xdr:row>60</xdr:row>
      <xdr:rowOff>95250</xdr:rowOff>
    </xdr:from>
    <xdr:to>
      <xdr:col>14</xdr:col>
      <xdr:colOff>561974</xdr:colOff>
      <xdr:row>60</xdr:row>
      <xdr:rowOff>238125</xdr:rowOff>
    </xdr:to>
    <xdr:sp macro="" textlink="">
      <xdr:nvSpPr>
        <xdr:cNvPr id="33" name="Rectangle 32">
          <a:hlinkClick xmlns:r="http://schemas.openxmlformats.org/officeDocument/2006/relationships" r:id="rId6"/>
          <a:extLst>
            <a:ext uri="{FF2B5EF4-FFF2-40B4-BE49-F238E27FC236}">
              <a16:creationId xmlns:a16="http://schemas.microsoft.com/office/drawing/2014/main" id="{00000000-0008-0000-0700-000021000000}"/>
            </a:ext>
            <a:ext uri="{C183D7F6-B498-43B3-948B-1728B52AA6E4}">
              <adec:decorative xmlns:adec="http://schemas.microsoft.com/office/drawing/2017/decorative" val="1"/>
            </a:ext>
          </a:extLst>
        </xdr:cNvPr>
        <xdr:cNvSpPr/>
      </xdr:nvSpPr>
      <xdr:spPr>
        <a:xfrm>
          <a:off x="10296524" y="28527375"/>
          <a:ext cx="1009650"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600074</xdr:colOff>
      <xdr:row>60</xdr:row>
      <xdr:rowOff>314325</xdr:rowOff>
    </xdr:from>
    <xdr:to>
      <xdr:col>14</xdr:col>
      <xdr:colOff>561974</xdr:colOff>
      <xdr:row>60</xdr:row>
      <xdr:rowOff>457200</xdr:rowOff>
    </xdr:to>
    <xdr:sp macro="" textlink="">
      <xdr:nvSpPr>
        <xdr:cNvPr id="34" name="Rectangle 33">
          <a:hlinkClick xmlns:r="http://schemas.openxmlformats.org/officeDocument/2006/relationships" r:id="rId6"/>
          <a:extLst>
            <a:ext uri="{FF2B5EF4-FFF2-40B4-BE49-F238E27FC236}">
              <a16:creationId xmlns:a16="http://schemas.microsoft.com/office/drawing/2014/main" id="{00000000-0008-0000-0700-000022000000}"/>
            </a:ext>
            <a:ext uri="{C183D7F6-B498-43B3-948B-1728B52AA6E4}">
              <adec:decorative xmlns:adec="http://schemas.microsoft.com/office/drawing/2017/decorative" val="1"/>
            </a:ext>
          </a:extLst>
        </xdr:cNvPr>
        <xdr:cNvSpPr/>
      </xdr:nvSpPr>
      <xdr:spPr>
        <a:xfrm>
          <a:off x="10296524" y="28746450"/>
          <a:ext cx="1009650"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16</xdr:col>
      <xdr:colOff>418703</xdr:colOff>
      <xdr:row>5</xdr:row>
      <xdr:rowOff>113768</xdr:rowOff>
    </xdr:from>
    <xdr:to>
      <xdr:col>22</xdr:col>
      <xdr:colOff>275166</xdr:colOff>
      <xdr:row>16</xdr:row>
      <xdr:rowOff>158749</xdr:rowOff>
    </xdr:to>
    <xdr:sp macro="" textlink="">
      <xdr:nvSpPr>
        <xdr:cNvPr id="2" name="Rectangular Callout 1">
          <a:extLst>
            <a:ext uri="{FF2B5EF4-FFF2-40B4-BE49-F238E27FC236}">
              <a16:creationId xmlns:a16="http://schemas.microsoft.com/office/drawing/2014/main" id="{00000000-0008-0000-0800-000002000000}"/>
            </a:ext>
            <a:ext uri="{C183D7F6-B498-43B3-948B-1728B52AA6E4}">
              <adec:decorative xmlns:adec="http://schemas.microsoft.com/office/drawing/2017/decorative" val="1"/>
            </a:ext>
          </a:extLst>
        </xdr:cNvPr>
        <xdr:cNvSpPr/>
      </xdr:nvSpPr>
      <xdr:spPr>
        <a:xfrm>
          <a:off x="12544028" y="1237718"/>
          <a:ext cx="3514063" cy="2931056"/>
        </a:xfrm>
        <a:prstGeom prst="wedgeRectCallout">
          <a:avLst>
            <a:gd name="adj1" fmla="val -60061"/>
            <a:gd name="adj2" fmla="val -11801"/>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aseline="0">
            <a:ln>
              <a:noFill/>
            </a:ln>
            <a:solidFill>
              <a:sysClr val="windowText" lastClr="000000"/>
            </a:solidFill>
          </a:endParaRPr>
        </a:p>
        <a:p>
          <a:pPr algn="l"/>
          <a:r>
            <a:rPr lang="en-US" sz="1100" b="1" baseline="0">
              <a:ln>
                <a:noFill/>
              </a:ln>
              <a:solidFill>
                <a:sysClr val="windowText" lastClr="000000"/>
              </a:solidFill>
            </a:rPr>
            <a:t>TIP:  </a:t>
          </a:r>
          <a:r>
            <a:rPr lang="en-US" sz="1100" baseline="0">
              <a:ln>
                <a:noFill/>
              </a:ln>
              <a:solidFill>
                <a:sysClr val="windowText" lastClr="000000"/>
              </a:solidFill>
            </a:rPr>
            <a:t>The Center for IDEA Fiscal Reporting (</a:t>
          </a:r>
          <a:r>
            <a:rPr lang="en-US" sz="1100" b="1" baseline="0">
              <a:ln>
                <a:noFill/>
              </a:ln>
              <a:solidFill>
                <a:sysClr val="windowText" lastClr="000000"/>
              </a:solidFill>
            </a:rPr>
            <a:t>CIFR</a:t>
          </a:r>
          <a:r>
            <a:rPr lang="en-US" sz="1100" baseline="0">
              <a:ln>
                <a:noFill/>
              </a:ln>
              <a:solidFill>
                <a:sysClr val="windowText" lastClr="000000"/>
              </a:solidFill>
            </a:rPr>
            <a:t>) has developed a Local Education Agency (LEA) </a:t>
          </a:r>
        </a:p>
        <a:p>
          <a:pPr algn="l"/>
          <a:r>
            <a:rPr lang="en-US" sz="1100" baseline="0">
              <a:ln>
                <a:noFill/>
              </a:ln>
              <a:solidFill>
                <a:srgbClr val="0066FF"/>
              </a:solidFill>
            </a:rPr>
            <a:t>Maintenance of Effort Calculator and supporting materials  </a:t>
          </a:r>
          <a:r>
            <a:rPr lang="en-US" sz="1100" baseline="0">
              <a:ln>
                <a:noFill/>
              </a:ln>
              <a:solidFill>
                <a:sysClr val="windowText" lastClr="000000"/>
              </a:solidFill>
            </a:rPr>
            <a:t>that may be helpful to districts for calculating the information collected in this workbook tab for FY20.  The calculator is free of charge and includes functionality for accounting for any exceptions and adjustments and warehousing MOE historical data over multiple years</a:t>
          </a:r>
          <a:r>
            <a:rPr lang="en-US" sz="1100" b="1" baseline="0">
              <a:ln>
                <a:noFill/>
              </a:ln>
              <a:solidFill>
                <a:sysClr val="windowText" lastClr="000000"/>
              </a:solidFill>
            </a:rPr>
            <a:t>.  CIFR </a:t>
          </a:r>
          <a:r>
            <a:rPr lang="en-US" sz="1100" baseline="0">
              <a:ln>
                <a:noFill/>
              </a:ln>
              <a:solidFill>
                <a:sysClr val="windowText" lastClr="000000"/>
              </a:solidFill>
            </a:rPr>
            <a:t>has also developed </a:t>
          </a:r>
          <a:r>
            <a:rPr lang="en-US" sz="1100" baseline="0">
              <a:ln>
                <a:noFill/>
              </a:ln>
              <a:solidFill>
                <a:srgbClr val="0066FF"/>
              </a:solidFill>
            </a:rPr>
            <a:t>a suite of resources </a:t>
          </a:r>
          <a:r>
            <a:rPr lang="en-US" sz="1100" baseline="0">
              <a:ln>
                <a:noFill/>
              </a:ln>
              <a:solidFill>
                <a:sysClr val="windowText" lastClr="000000"/>
              </a:solidFill>
            </a:rPr>
            <a:t>that may be helpful, in addition to the federal statute, </a:t>
          </a:r>
          <a:r>
            <a:rPr lang="en-US" sz="1100" baseline="0">
              <a:ln>
                <a:noFill/>
              </a:ln>
              <a:solidFill>
                <a:srgbClr val="0066FF"/>
              </a:solidFill>
            </a:rPr>
            <a:t>regulations ( </a:t>
          </a:r>
          <a:r>
            <a:rPr lang="en-US" sz="1100" b="0" i="0" u="none" strike="noStrike">
              <a:solidFill>
                <a:srgbClr val="0066FF"/>
              </a:solidFill>
              <a:effectLst/>
              <a:latin typeface="+mn-lt"/>
              <a:ea typeface="+mn-ea"/>
              <a:cs typeface="+mn-cs"/>
            </a:rPr>
            <a:t>34 CFR §§300.203(a), 300.204, and 300.205. Other IDEA reuglations that may apply include §§300.12, 300.28, 300.209, 300.221, 300.227, 300.228, and 300.608</a:t>
          </a:r>
          <a:r>
            <a:rPr lang="en-US" sz="1100" b="0" i="0" u="none" strike="noStrike">
              <a:solidFill>
                <a:sysClr val="windowText" lastClr="000000"/>
              </a:solidFill>
              <a:effectLst/>
              <a:latin typeface="+mn-lt"/>
              <a:ea typeface="+mn-ea"/>
              <a:cs typeface="+mn-cs"/>
            </a:rPr>
            <a:t>) .</a:t>
          </a:r>
          <a:r>
            <a:rPr lang="en-US" sz="1100" baseline="0">
              <a:ln>
                <a:noFill/>
              </a:ln>
              <a:solidFill>
                <a:sysClr val="windowText" lastClr="000000"/>
              </a:solidFill>
            </a:rPr>
            <a:t>and </a:t>
          </a:r>
          <a:r>
            <a:rPr lang="en-US" sz="1100" baseline="0">
              <a:ln>
                <a:noFill/>
              </a:ln>
              <a:solidFill>
                <a:srgbClr val="0066FF"/>
              </a:solidFill>
            </a:rPr>
            <a:t>non-regulatory guidance</a:t>
          </a:r>
          <a:r>
            <a:rPr lang="en-US" sz="1100" baseline="0">
              <a:ln>
                <a:noFill/>
              </a:ln>
              <a:solidFill>
                <a:sysClr val="windowText" lastClr="000000"/>
              </a:solidFill>
            </a:rPr>
            <a:t>.</a:t>
          </a:r>
        </a:p>
      </xdr:txBody>
    </xdr:sp>
    <xdr:clientData/>
  </xdr:twoCellAnchor>
  <xdr:twoCellAnchor>
    <xdr:from>
      <xdr:col>16</xdr:col>
      <xdr:colOff>500722</xdr:colOff>
      <xdr:row>6</xdr:row>
      <xdr:rowOff>143538</xdr:rowOff>
    </xdr:from>
    <xdr:to>
      <xdr:col>22</xdr:col>
      <xdr:colOff>158750</xdr:colOff>
      <xdr:row>7</xdr:row>
      <xdr:rowOff>52917</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00000000-0008-0000-0800-000003000000}"/>
            </a:ext>
            <a:ext uri="{C183D7F6-B498-43B3-948B-1728B52AA6E4}">
              <adec:decorative xmlns:adec="http://schemas.microsoft.com/office/drawing/2017/decorative" val="1"/>
            </a:ext>
          </a:extLst>
        </xdr:cNvPr>
        <xdr:cNvSpPr/>
      </xdr:nvSpPr>
      <xdr:spPr>
        <a:xfrm>
          <a:off x="12626047" y="1772313"/>
          <a:ext cx="3315628" cy="1951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0066FF"/>
            </a:solidFill>
          </a:endParaRPr>
        </a:p>
      </xdr:txBody>
    </xdr:sp>
    <xdr:clientData/>
  </xdr:twoCellAnchor>
  <xdr:twoCellAnchor>
    <xdr:from>
      <xdr:col>2</xdr:col>
      <xdr:colOff>74084</xdr:colOff>
      <xdr:row>22</xdr:row>
      <xdr:rowOff>10583</xdr:rowOff>
    </xdr:from>
    <xdr:to>
      <xdr:col>3</xdr:col>
      <xdr:colOff>1121173</xdr:colOff>
      <xdr:row>23</xdr:row>
      <xdr:rowOff>253999</xdr:rowOff>
    </xdr:to>
    <xdr:sp macro="" textlink="">
      <xdr:nvSpPr>
        <xdr:cNvPr id="4" name="Rectangular Callout 3">
          <a:extLst>
            <a:ext uri="{FF2B5EF4-FFF2-40B4-BE49-F238E27FC236}">
              <a16:creationId xmlns:a16="http://schemas.microsoft.com/office/drawing/2014/main" id="{00000000-0008-0000-0800-000004000000}"/>
            </a:ext>
            <a:ext uri="{C183D7F6-B498-43B3-948B-1728B52AA6E4}">
              <adec:decorative xmlns:adec="http://schemas.microsoft.com/office/drawing/2017/decorative" val="1"/>
            </a:ext>
          </a:extLst>
        </xdr:cNvPr>
        <xdr:cNvSpPr/>
      </xdr:nvSpPr>
      <xdr:spPr>
        <a:xfrm>
          <a:off x="1750484" y="7459133"/>
          <a:ext cx="1475714" cy="957791"/>
        </a:xfrm>
        <a:prstGeom prst="wedgeRectCallout">
          <a:avLst>
            <a:gd name="adj1" fmla="val 53504"/>
            <a:gd name="adj2" fmla="val 126011"/>
          </a:avLst>
        </a:prstGeom>
        <a:solidFill>
          <a:srgbClr val="FBC1F0"/>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b="1">
              <a:solidFill>
                <a:sysClr val="windowText" lastClr="000000"/>
              </a:solidFill>
            </a:rPr>
            <a:t>TIP:</a:t>
          </a:r>
          <a:r>
            <a:rPr lang="en-US" sz="1200" b="1" baseline="0">
              <a:solidFill>
                <a:sysClr val="windowText" lastClr="000000"/>
              </a:solidFill>
            </a:rPr>
            <a:t>  </a:t>
          </a:r>
          <a:r>
            <a:rPr lang="en-US" sz="1200" b="0" baseline="0">
              <a:solidFill>
                <a:sysClr val="windowText" lastClr="000000"/>
              </a:solidFill>
            </a:rPr>
            <a:t>G</a:t>
          </a:r>
          <a:r>
            <a:rPr lang="en-US" sz="1100">
              <a:solidFill>
                <a:sysClr val="windowText" lastClr="000000"/>
              </a:solidFill>
            </a:rPr>
            <a:t>ray cells in this chart will prepopulate.  Enter</a:t>
          </a:r>
          <a:r>
            <a:rPr lang="en-US" sz="1100" baseline="0">
              <a:solidFill>
                <a:sysClr val="windowText" lastClr="000000"/>
              </a:solidFill>
            </a:rPr>
            <a:t> data in yellow cells only, when applicable.</a:t>
          </a:r>
          <a:endParaRPr lang="en-US" sz="1100">
            <a:solidFill>
              <a:sysClr val="windowText" lastClr="000000"/>
            </a:solidFill>
          </a:endParaRPr>
        </a:p>
      </xdr:txBody>
    </xdr:sp>
    <xdr:clientData/>
  </xdr:twoCellAnchor>
  <xdr:twoCellAnchor>
    <xdr:from>
      <xdr:col>4</xdr:col>
      <xdr:colOff>878131</xdr:colOff>
      <xdr:row>47</xdr:row>
      <xdr:rowOff>61231</xdr:rowOff>
    </xdr:from>
    <xdr:to>
      <xdr:col>13</xdr:col>
      <xdr:colOff>509698</xdr:colOff>
      <xdr:row>51</xdr:row>
      <xdr:rowOff>40065</xdr:rowOff>
    </xdr:to>
    <xdr:sp macro="" textlink="">
      <xdr:nvSpPr>
        <xdr:cNvPr id="5" name="Rectangular Callout 4">
          <a:extLst>
            <a:ext uri="{FF2B5EF4-FFF2-40B4-BE49-F238E27FC236}">
              <a16:creationId xmlns:a16="http://schemas.microsoft.com/office/drawing/2014/main" id="{00000000-0008-0000-0800-000005000000}"/>
            </a:ext>
            <a:ext uri="{C183D7F6-B498-43B3-948B-1728B52AA6E4}">
              <adec:decorative xmlns:adec="http://schemas.microsoft.com/office/drawing/2017/decorative" val="1"/>
            </a:ext>
          </a:extLst>
        </xdr:cNvPr>
        <xdr:cNvSpPr/>
      </xdr:nvSpPr>
      <xdr:spPr>
        <a:xfrm>
          <a:off x="4154731" y="20549506"/>
          <a:ext cx="6441942" cy="1464734"/>
        </a:xfrm>
        <a:prstGeom prst="wedgeRectCallout">
          <a:avLst>
            <a:gd name="adj1" fmla="val -18915"/>
            <a:gd name="adj2" fmla="val -65737"/>
          </a:avLst>
        </a:prstGeom>
        <a:solidFill>
          <a:srgbClr val="FBC1F0"/>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b="1">
              <a:solidFill>
                <a:sysClr val="windowText" lastClr="000000"/>
              </a:solidFill>
            </a:rPr>
            <a:t>TIP: </a:t>
          </a:r>
          <a:r>
            <a:rPr lang="en-US" sz="1100" b="0">
              <a:solidFill>
                <a:sysClr val="windowText" lastClr="000000"/>
              </a:solidFill>
            </a:rPr>
            <a:t>To to take advantage of the 50% Adjustment, a</a:t>
          </a:r>
          <a:r>
            <a:rPr lang="en-US" sz="1100" b="0" baseline="0">
              <a:solidFill>
                <a:sysClr val="windowText" lastClr="000000"/>
              </a:solidFill>
            </a:rPr>
            <a:t> district </a:t>
          </a:r>
          <a:r>
            <a:rPr lang="en-US" sz="1100" b="0">
              <a:solidFill>
                <a:sysClr val="windowText" lastClr="000000"/>
              </a:solidFill>
            </a:rPr>
            <a:t>must ensure that it provides FAPE for children with disabilities; the district must attain a “meets requirements” of the IDEA Part B from DESE; DESE must not have taken action against the district under IDEA Section 616; and the district must not have been identified as having significant disproportionality </a:t>
          </a:r>
          <a:r>
            <a:rPr lang="en-US" sz="1100" b="0" baseline="0"/>
            <a:t> </a:t>
          </a:r>
          <a:r>
            <a:rPr lang="en-US" sz="1100" b="0" baseline="0">
              <a:solidFill>
                <a:sysClr val="windowText" lastClr="000000"/>
              </a:solidFill>
            </a:rPr>
            <a:t>based on race or ethnicity with respect to identification of children as children with disabilities, including identification as children with particular impairments, placement in particular educational settings, or the incidence, duration, and type of disciplinary actions.  See DESE's </a:t>
          </a:r>
          <a:r>
            <a:rPr lang="en-US" sz="1100" b="0" baseline="0">
              <a:solidFill>
                <a:srgbClr val="0066FF"/>
              </a:solidFill>
            </a:rPr>
            <a:t>Administrative Advisory SPED 2016-2, Section F, CIFR Quick Reference Guide, </a:t>
          </a:r>
          <a:r>
            <a:rPr lang="en-US" sz="1100" b="0" baseline="0">
              <a:solidFill>
                <a:sysClr val="windowText" lastClr="000000"/>
              </a:solidFill>
            </a:rPr>
            <a:t>and </a:t>
          </a:r>
          <a:r>
            <a:rPr lang="en-US" sz="1100" b="0" baseline="0">
              <a:solidFill>
                <a:srgbClr val="0066FF"/>
              </a:solidFill>
              <a:effectLst/>
              <a:latin typeface="+mn-lt"/>
              <a:ea typeface="+mn-ea"/>
              <a:cs typeface="+mn-cs"/>
            </a:rPr>
            <a:t>34 CRF §300.205(c). </a:t>
          </a:r>
          <a:endParaRPr lang="en-US" sz="1100" b="0" baseline="0">
            <a:solidFill>
              <a:srgbClr val="0066FF"/>
            </a:solidFill>
          </a:endParaRPr>
        </a:p>
        <a:p>
          <a:pPr algn="l"/>
          <a:r>
            <a:rPr lang="en-US" sz="1100" b="0" baseline="0">
              <a:solidFill>
                <a:srgbClr val="0066FF"/>
              </a:solidFill>
            </a:rPr>
            <a:t>.  </a:t>
          </a:r>
        </a:p>
      </xdr:txBody>
    </xdr:sp>
    <xdr:clientData/>
  </xdr:twoCellAnchor>
  <xdr:twoCellAnchor>
    <xdr:from>
      <xdr:col>3</xdr:col>
      <xdr:colOff>32544</xdr:colOff>
      <xdr:row>5</xdr:row>
      <xdr:rowOff>30559</xdr:rowOff>
    </xdr:from>
    <xdr:to>
      <xdr:col>8</xdr:col>
      <xdr:colOff>300831</xdr:colOff>
      <xdr:row>5</xdr:row>
      <xdr:rowOff>216694</xdr:rowOff>
    </xdr:to>
    <xdr:sp macro="" textlink="">
      <xdr:nvSpPr>
        <xdr:cNvPr id="6" name="Rectangle 5">
          <a:hlinkClick xmlns:r="http://schemas.openxmlformats.org/officeDocument/2006/relationships" r:id="rId2"/>
          <a:extLst>
            <a:ext uri="{FF2B5EF4-FFF2-40B4-BE49-F238E27FC236}">
              <a16:creationId xmlns:a16="http://schemas.microsoft.com/office/drawing/2014/main" id="{00000000-0008-0000-0800-000006000000}"/>
            </a:ext>
            <a:ext uri="{C183D7F6-B498-43B3-948B-1728B52AA6E4}">
              <adec:decorative xmlns:adec="http://schemas.microsoft.com/office/drawing/2017/decorative" val="1"/>
            </a:ext>
          </a:extLst>
        </xdr:cNvPr>
        <xdr:cNvSpPr/>
      </xdr:nvSpPr>
      <xdr:spPr>
        <a:xfrm>
          <a:off x="2137569" y="1154509"/>
          <a:ext cx="6049962" cy="1861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857251</xdr:colOff>
      <xdr:row>30</xdr:row>
      <xdr:rowOff>211666</xdr:rowOff>
    </xdr:from>
    <xdr:to>
      <xdr:col>7</xdr:col>
      <xdr:colOff>272143</xdr:colOff>
      <xdr:row>35</xdr:row>
      <xdr:rowOff>136071</xdr:rowOff>
    </xdr:to>
    <xdr:sp macro="" textlink="">
      <xdr:nvSpPr>
        <xdr:cNvPr id="7" name="Rectangular Callout 6">
          <a:extLst>
            <a:ext uri="{FF2B5EF4-FFF2-40B4-BE49-F238E27FC236}">
              <a16:creationId xmlns:a16="http://schemas.microsoft.com/office/drawing/2014/main" id="{00000000-0008-0000-0800-000007000000}"/>
            </a:ext>
            <a:ext uri="{C183D7F6-B498-43B3-948B-1728B52AA6E4}">
              <adec:decorative xmlns:adec="http://schemas.microsoft.com/office/drawing/2017/decorative" val="1"/>
            </a:ext>
          </a:extLst>
        </xdr:cNvPr>
        <xdr:cNvSpPr/>
      </xdr:nvSpPr>
      <xdr:spPr>
        <a:xfrm>
          <a:off x="1188925" y="13325550"/>
          <a:ext cx="5895294" cy="1370164"/>
        </a:xfrm>
        <a:prstGeom prst="wedgeRectCallout">
          <a:avLst>
            <a:gd name="adj1" fmla="val 17973"/>
            <a:gd name="adj2" fmla="val -111850"/>
          </a:avLst>
        </a:prstGeom>
        <a:solidFill>
          <a:srgbClr val="FBC1F0"/>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200" b="1">
              <a:solidFill>
                <a:sysClr val="windowText" lastClr="000000"/>
              </a:solidFill>
            </a:rPr>
            <a:t>TIP:</a:t>
          </a:r>
          <a:r>
            <a:rPr lang="en-US" sz="1200" b="1" baseline="0">
              <a:solidFill>
                <a:sysClr val="windowText" lastClr="000000"/>
              </a:solidFill>
            </a:rPr>
            <a:t>  </a:t>
          </a:r>
          <a:r>
            <a:rPr lang="en-US" sz="1200" b="0" baseline="0">
              <a:solidFill>
                <a:sysClr val="windowText" lastClr="000000"/>
              </a:solidFill>
            </a:rPr>
            <a:t>If one of the the two gray boxes turns</a:t>
          </a:r>
          <a:r>
            <a:rPr lang="en-US" sz="1200" b="0" baseline="0">
              <a:ln>
                <a:solidFill>
                  <a:schemeClr val="accent6">
                    <a:lumMod val="75000"/>
                  </a:schemeClr>
                </a:solidFill>
              </a:ln>
              <a:solidFill>
                <a:srgbClr val="00B050"/>
              </a:solidFill>
            </a:rPr>
            <a:t> </a:t>
          </a:r>
          <a:r>
            <a:rPr lang="en-US" sz="1200" b="0" cap="none" spc="0" baseline="0">
              <a:ln w="3175">
                <a:solidFill>
                  <a:schemeClr val="accent6">
                    <a:lumMod val="75000"/>
                  </a:schemeClr>
                </a:solidFill>
              </a:ln>
              <a:solidFill>
                <a:srgbClr val="00B050"/>
              </a:solidFill>
              <a:effectLst/>
            </a:rPr>
            <a:t>green</a:t>
          </a:r>
          <a:r>
            <a:rPr lang="en-US" sz="1200" b="0" baseline="0">
              <a:ln>
                <a:solidFill>
                  <a:schemeClr val="accent6">
                    <a:lumMod val="75000"/>
                  </a:schemeClr>
                </a:solidFill>
              </a:ln>
              <a:solidFill>
                <a:srgbClr val="00B050"/>
              </a:solidFill>
            </a:rPr>
            <a:t> </a:t>
          </a:r>
          <a:r>
            <a:rPr lang="en-US" sz="1200" b="0" baseline="0">
              <a:solidFill>
                <a:sysClr val="windowText" lastClr="000000"/>
              </a:solidFill>
            </a:rPr>
            <a:t>for at least one method for which you have entered information, </a:t>
          </a:r>
          <a:r>
            <a:rPr lang="en-US" sz="1200" b="1" baseline="0">
              <a:solidFill>
                <a:sysClr val="windowText" lastClr="000000"/>
              </a:solidFill>
            </a:rPr>
            <a:t>your district has met the MOE eligibility standard</a:t>
          </a:r>
          <a:r>
            <a:rPr lang="en-US" sz="1200" b="0" baseline="0">
              <a:solidFill>
                <a:sysClr val="windowText" lastClr="000000"/>
              </a:solidFill>
            </a:rPr>
            <a:t> and you may  move to the next workbook tab applicable to your district.  If all boxes for which you entered information are</a:t>
          </a:r>
          <a:r>
            <a:rPr lang="en-US" sz="1200" b="0" baseline="0">
              <a:ln>
                <a:solidFill>
                  <a:schemeClr val="bg1">
                    <a:lumMod val="50000"/>
                  </a:schemeClr>
                </a:solidFill>
              </a:ln>
              <a:solidFill>
                <a:sysClr val="windowText" lastClr="000000"/>
              </a:solidFill>
            </a:rPr>
            <a:t> </a:t>
          </a:r>
          <a:r>
            <a:rPr lang="en-US" sz="1200" b="0" baseline="0">
              <a:ln>
                <a:solidFill>
                  <a:schemeClr val="accent2">
                    <a:lumMod val="50000"/>
                  </a:schemeClr>
                </a:solidFill>
              </a:ln>
              <a:solidFill>
                <a:srgbClr val="FF0000"/>
              </a:solidFill>
            </a:rPr>
            <a:t>red</a:t>
          </a:r>
          <a:r>
            <a:rPr lang="en-US" sz="1200" b="0" baseline="0">
              <a:solidFill>
                <a:sysClr val="windowText" lastClr="000000"/>
              </a:solidFill>
            </a:rPr>
            <a:t>, you </a:t>
          </a:r>
          <a:r>
            <a:rPr lang="en-US" sz="1200" b="1" baseline="0">
              <a:solidFill>
                <a:sysClr val="windowText" lastClr="000000"/>
              </a:solidFill>
            </a:rPr>
            <a:t>should proceed to Step 3.3 and you will be contacted by our Audit Group after submitting your application </a:t>
          </a:r>
          <a:r>
            <a:rPr lang="en-US" sz="1200" b="0" baseline="0">
              <a:solidFill>
                <a:sysClr val="windowText" lastClr="000000"/>
              </a:solidFill>
            </a:rPr>
            <a:t>to work with you to determine  whether an exception or adjustment will allow your district to meet the MOE eligibility standard.</a:t>
          </a:r>
          <a:endParaRPr lang="en-US" sz="1100" b="0">
            <a:solidFill>
              <a:sysClr val="windowText" lastClr="000000"/>
            </a:solidFill>
          </a:endParaRPr>
        </a:p>
      </xdr:txBody>
    </xdr:sp>
    <xdr:clientData/>
  </xdr:twoCellAnchor>
  <xdr:twoCellAnchor>
    <xdr:from>
      <xdr:col>19</xdr:col>
      <xdr:colOff>91017</xdr:colOff>
      <xdr:row>10</xdr:row>
      <xdr:rowOff>19050</xdr:rowOff>
    </xdr:from>
    <xdr:to>
      <xdr:col>20</xdr:col>
      <xdr:colOff>499533</xdr:colOff>
      <xdr:row>10</xdr:row>
      <xdr:rowOff>135467</xdr:rowOff>
    </xdr:to>
    <xdr:sp macro="" textlink="">
      <xdr:nvSpPr>
        <xdr:cNvPr id="9" name="Rectangle 8">
          <a:hlinkClick xmlns:r="http://schemas.openxmlformats.org/officeDocument/2006/relationships" r:id="rId3"/>
          <a:extLst>
            <a:ext uri="{FF2B5EF4-FFF2-40B4-BE49-F238E27FC236}">
              <a16:creationId xmlns:a16="http://schemas.microsoft.com/office/drawing/2014/main" id="{00000000-0008-0000-0800-000009000000}"/>
            </a:ext>
            <a:ext uri="{C183D7F6-B498-43B3-948B-1728B52AA6E4}">
              <adec:decorative xmlns:adec="http://schemas.microsoft.com/office/drawing/2017/decorative" val="1"/>
            </a:ext>
          </a:extLst>
        </xdr:cNvPr>
        <xdr:cNvSpPr/>
      </xdr:nvSpPr>
      <xdr:spPr>
        <a:xfrm>
          <a:off x="14045142" y="2857500"/>
          <a:ext cx="1018116" cy="1164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495300</xdr:colOff>
      <xdr:row>14</xdr:row>
      <xdr:rowOff>84666</xdr:rowOff>
    </xdr:from>
    <xdr:to>
      <xdr:col>19</xdr:col>
      <xdr:colOff>124883</xdr:colOff>
      <xdr:row>15</xdr:row>
      <xdr:rowOff>63499</xdr:rowOff>
    </xdr:to>
    <xdr:sp macro="" textlink="">
      <xdr:nvSpPr>
        <xdr:cNvPr id="10" name="Rectangle 9">
          <a:hlinkClick xmlns:r="http://schemas.openxmlformats.org/officeDocument/2006/relationships" r:id="rId2"/>
          <a:extLst>
            <a:ext uri="{FF2B5EF4-FFF2-40B4-BE49-F238E27FC236}">
              <a16:creationId xmlns:a16="http://schemas.microsoft.com/office/drawing/2014/main" id="{00000000-0008-0000-0800-00000A000000}"/>
            </a:ext>
            <a:ext uri="{C183D7F6-B498-43B3-948B-1728B52AA6E4}">
              <adec:decorative xmlns:adec="http://schemas.microsoft.com/office/drawing/2017/decorative" val="1"/>
            </a:ext>
          </a:extLst>
        </xdr:cNvPr>
        <xdr:cNvSpPr/>
      </xdr:nvSpPr>
      <xdr:spPr>
        <a:xfrm>
          <a:off x="12620625" y="3704166"/>
          <a:ext cx="1458383" cy="1693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518584</xdr:colOff>
      <xdr:row>10</xdr:row>
      <xdr:rowOff>190500</xdr:rowOff>
    </xdr:from>
    <xdr:to>
      <xdr:col>22</xdr:col>
      <xdr:colOff>169334</xdr:colOff>
      <xdr:row>14</xdr:row>
      <xdr:rowOff>0</xdr:rowOff>
    </xdr:to>
    <xdr:sp macro="" textlink="">
      <xdr:nvSpPr>
        <xdr:cNvPr id="11" name="Rectangle 10">
          <a:hlinkClick xmlns:r="http://schemas.openxmlformats.org/officeDocument/2006/relationships" r:id="rId4"/>
          <a:extLst>
            <a:ext uri="{FF2B5EF4-FFF2-40B4-BE49-F238E27FC236}">
              <a16:creationId xmlns:a16="http://schemas.microsoft.com/office/drawing/2014/main" id="{00000000-0008-0000-0800-00000B000000}"/>
            </a:ext>
            <a:ext uri="{C183D7F6-B498-43B3-948B-1728B52AA6E4}">
              <adec:decorative xmlns:adec="http://schemas.microsoft.com/office/drawing/2017/decorative" val="1"/>
            </a:ext>
          </a:extLst>
        </xdr:cNvPr>
        <xdr:cNvSpPr/>
      </xdr:nvSpPr>
      <xdr:spPr>
        <a:xfrm>
          <a:off x="12643909" y="3028950"/>
          <a:ext cx="3308350" cy="590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222250</xdr:colOff>
      <xdr:row>22</xdr:row>
      <xdr:rowOff>402168</xdr:rowOff>
    </xdr:from>
    <xdr:to>
      <xdr:col>12</xdr:col>
      <xdr:colOff>42333</xdr:colOff>
      <xdr:row>22</xdr:row>
      <xdr:rowOff>592668</xdr:rowOff>
    </xdr:to>
    <xdr:sp macro="" textlink="">
      <xdr:nvSpPr>
        <xdr:cNvPr id="12" name="Rectangle 11">
          <a:hlinkClick xmlns:r="http://schemas.openxmlformats.org/officeDocument/2006/relationships" r:id="rId5"/>
          <a:extLst>
            <a:ext uri="{FF2B5EF4-FFF2-40B4-BE49-F238E27FC236}">
              <a16:creationId xmlns:a16="http://schemas.microsoft.com/office/drawing/2014/main" id="{00000000-0008-0000-0800-00000C000000}"/>
            </a:ext>
            <a:ext uri="{C183D7F6-B498-43B3-948B-1728B52AA6E4}">
              <adec:decorative xmlns:adec="http://schemas.microsoft.com/office/drawing/2017/decorative" val="1"/>
            </a:ext>
          </a:extLst>
        </xdr:cNvPr>
        <xdr:cNvSpPr/>
      </xdr:nvSpPr>
      <xdr:spPr>
        <a:xfrm>
          <a:off x="8947150" y="7850718"/>
          <a:ext cx="1029758"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222250</xdr:colOff>
      <xdr:row>38</xdr:row>
      <xdr:rowOff>359833</xdr:rowOff>
    </xdr:from>
    <xdr:to>
      <xdr:col>12</xdr:col>
      <xdr:colOff>31749</xdr:colOff>
      <xdr:row>38</xdr:row>
      <xdr:rowOff>582083</xdr:rowOff>
    </xdr:to>
    <xdr:sp macro="" textlink="">
      <xdr:nvSpPr>
        <xdr:cNvPr id="13" name="Rectangle 12">
          <a:hlinkClick xmlns:r="http://schemas.openxmlformats.org/officeDocument/2006/relationships" r:id="rId6"/>
          <a:extLst>
            <a:ext uri="{FF2B5EF4-FFF2-40B4-BE49-F238E27FC236}">
              <a16:creationId xmlns:a16="http://schemas.microsoft.com/office/drawing/2014/main" id="{00000000-0008-0000-0800-00000D000000}"/>
            </a:ext>
            <a:ext uri="{C183D7F6-B498-43B3-948B-1728B52AA6E4}">
              <adec:decorative xmlns:adec="http://schemas.microsoft.com/office/drawing/2017/decorative" val="1"/>
            </a:ext>
          </a:extLst>
        </xdr:cNvPr>
        <xdr:cNvSpPr/>
      </xdr:nvSpPr>
      <xdr:spPr>
        <a:xfrm>
          <a:off x="8108950" y="16152283"/>
          <a:ext cx="1857374" cy="222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496358</xdr:colOff>
      <xdr:row>6</xdr:row>
      <xdr:rowOff>133350</xdr:rowOff>
    </xdr:from>
    <xdr:to>
      <xdr:col>22</xdr:col>
      <xdr:colOff>152400</xdr:colOff>
      <xdr:row>7</xdr:row>
      <xdr:rowOff>80433</xdr:rowOff>
    </xdr:to>
    <xdr:sp macro="" textlink="">
      <xdr:nvSpPr>
        <xdr:cNvPr id="14" name="Rectangle 13">
          <a:hlinkClick xmlns:r="http://schemas.openxmlformats.org/officeDocument/2006/relationships" r:id="rId1"/>
          <a:extLst>
            <a:ext uri="{FF2B5EF4-FFF2-40B4-BE49-F238E27FC236}">
              <a16:creationId xmlns:a16="http://schemas.microsoft.com/office/drawing/2014/main" id="{00000000-0008-0000-0800-00000E000000}"/>
            </a:ext>
            <a:ext uri="{C183D7F6-B498-43B3-948B-1728B52AA6E4}">
              <adec:decorative xmlns:adec="http://schemas.microsoft.com/office/drawing/2017/decorative" val="1"/>
            </a:ext>
          </a:extLst>
        </xdr:cNvPr>
        <xdr:cNvSpPr/>
      </xdr:nvSpPr>
      <xdr:spPr>
        <a:xfrm>
          <a:off x="12621683" y="1762125"/>
          <a:ext cx="3313642" cy="2328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264583</xdr:colOff>
      <xdr:row>50</xdr:row>
      <xdr:rowOff>148167</xdr:rowOff>
    </xdr:from>
    <xdr:to>
      <xdr:col>8</xdr:col>
      <xdr:colOff>740834</xdr:colOff>
      <xdr:row>50</xdr:row>
      <xdr:rowOff>296334</xdr:rowOff>
    </xdr:to>
    <xdr:sp macro="" textlink="">
      <xdr:nvSpPr>
        <xdr:cNvPr id="15" name="Rectangle 14">
          <a:hlinkClick xmlns:r="http://schemas.openxmlformats.org/officeDocument/2006/relationships" r:id="rId7"/>
          <a:extLst>
            <a:ext uri="{FF2B5EF4-FFF2-40B4-BE49-F238E27FC236}">
              <a16:creationId xmlns:a16="http://schemas.microsoft.com/office/drawing/2014/main" id="{00000000-0008-0000-0800-00000F000000}"/>
            </a:ext>
            <a:ext uri="{C183D7F6-B498-43B3-948B-1728B52AA6E4}">
              <adec:decorative xmlns:adec="http://schemas.microsoft.com/office/drawing/2017/decorative" val="1"/>
            </a:ext>
          </a:extLst>
        </xdr:cNvPr>
        <xdr:cNvSpPr/>
      </xdr:nvSpPr>
      <xdr:spPr>
        <a:xfrm>
          <a:off x="7084483" y="21750867"/>
          <a:ext cx="1543051" cy="1481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190499</xdr:colOff>
      <xdr:row>50</xdr:row>
      <xdr:rowOff>137583</xdr:rowOff>
    </xdr:from>
    <xdr:to>
      <xdr:col>13</xdr:col>
      <xdr:colOff>0</xdr:colOff>
      <xdr:row>50</xdr:row>
      <xdr:rowOff>275166</xdr:rowOff>
    </xdr:to>
    <xdr:sp macro="" textlink="">
      <xdr:nvSpPr>
        <xdr:cNvPr id="16" name="Rectangle 15">
          <a:hlinkClick xmlns:r="http://schemas.openxmlformats.org/officeDocument/2006/relationships" r:id="rId6"/>
          <a:extLst>
            <a:ext uri="{FF2B5EF4-FFF2-40B4-BE49-F238E27FC236}">
              <a16:creationId xmlns:a16="http://schemas.microsoft.com/office/drawing/2014/main" id="{00000000-0008-0000-0800-000010000000}"/>
            </a:ext>
            <a:ext uri="{C183D7F6-B498-43B3-948B-1728B52AA6E4}">
              <adec:decorative xmlns:adec="http://schemas.microsoft.com/office/drawing/2017/decorative" val="1"/>
            </a:ext>
          </a:extLst>
        </xdr:cNvPr>
        <xdr:cNvSpPr/>
      </xdr:nvSpPr>
      <xdr:spPr>
        <a:xfrm>
          <a:off x="8915399" y="21740283"/>
          <a:ext cx="1171576" cy="1375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52916</xdr:colOff>
      <xdr:row>5</xdr:row>
      <xdr:rowOff>243417</xdr:rowOff>
    </xdr:from>
    <xdr:to>
      <xdr:col>6</xdr:col>
      <xdr:colOff>444500</xdr:colOff>
      <xdr:row>5</xdr:row>
      <xdr:rowOff>402167</xdr:rowOff>
    </xdr:to>
    <xdr:sp macro="" textlink="">
      <xdr:nvSpPr>
        <xdr:cNvPr id="17" name="Rectangle 16">
          <a:hlinkClick xmlns:r="http://schemas.openxmlformats.org/officeDocument/2006/relationships" r:id="rId8"/>
          <a:extLst>
            <a:ext uri="{FF2B5EF4-FFF2-40B4-BE49-F238E27FC236}">
              <a16:creationId xmlns:a16="http://schemas.microsoft.com/office/drawing/2014/main" id="{00000000-0008-0000-0800-000011000000}"/>
            </a:ext>
            <a:ext uri="{C183D7F6-B498-43B3-948B-1728B52AA6E4}">
              <adec:decorative xmlns:adec="http://schemas.microsoft.com/office/drawing/2017/decorative" val="1"/>
            </a:ext>
          </a:extLst>
        </xdr:cNvPr>
        <xdr:cNvSpPr/>
      </xdr:nvSpPr>
      <xdr:spPr>
        <a:xfrm>
          <a:off x="386291" y="1367367"/>
          <a:ext cx="5811309" cy="158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179917</xdr:colOff>
      <xdr:row>22</xdr:row>
      <xdr:rowOff>402166</xdr:rowOff>
    </xdr:from>
    <xdr:to>
      <xdr:col>16</xdr:col>
      <xdr:colOff>603250</xdr:colOff>
      <xdr:row>22</xdr:row>
      <xdr:rowOff>603250</xdr:rowOff>
    </xdr:to>
    <xdr:sp macro="" textlink="">
      <xdr:nvSpPr>
        <xdr:cNvPr id="18" name="Rectangle 17">
          <a:hlinkClick xmlns:r="http://schemas.openxmlformats.org/officeDocument/2006/relationships" r:id="rId8"/>
          <a:extLst>
            <a:ext uri="{FF2B5EF4-FFF2-40B4-BE49-F238E27FC236}">
              <a16:creationId xmlns:a16="http://schemas.microsoft.com/office/drawing/2014/main" id="{00000000-0008-0000-0800-000012000000}"/>
            </a:ext>
            <a:ext uri="{C183D7F6-B498-43B3-948B-1728B52AA6E4}">
              <adec:decorative xmlns:adec="http://schemas.microsoft.com/office/drawing/2017/decorative" val="1"/>
            </a:ext>
          </a:extLst>
        </xdr:cNvPr>
        <xdr:cNvSpPr/>
      </xdr:nvSpPr>
      <xdr:spPr>
        <a:xfrm>
          <a:off x="10266892" y="7850716"/>
          <a:ext cx="2461683" cy="2010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1037166</xdr:colOff>
      <xdr:row>50</xdr:row>
      <xdr:rowOff>127000</xdr:rowOff>
    </xdr:from>
    <xdr:to>
      <xdr:col>6</xdr:col>
      <xdr:colOff>656166</xdr:colOff>
      <xdr:row>50</xdr:row>
      <xdr:rowOff>306917</xdr:rowOff>
    </xdr:to>
    <xdr:sp macro="" textlink="">
      <xdr:nvSpPr>
        <xdr:cNvPr id="19" name="Rectangle 18">
          <a:hlinkClick xmlns:r="http://schemas.openxmlformats.org/officeDocument/2006/relationships" r:id="rId8"/>
          <a:extLst>
            <a:ext uri="{FF2B5EF4-FFF2-40B4-BE49-F238E27FC236}">
              <a16:creationId xmlns:a16="http://schemas.microsoft.com/office/drawing/2014/main" id="{00000000-0008-0000-0800-000013000000}"/>
            </a:ext>
            <a:ext uri="{C183D7F6-B498-43B3-948B-1728B52AA6E4}">
              <adec:decorative xmlns:adec="http://schemas.microsoft.com/office/drawing/2017/decorative" val="1"/>
            </a:ext>
          </a:extLst>
        </xdr:cNvPr>
        <xdr:cNvSpPr/>
      </xdr:nvSpPr>
      <xdr:spPr>
        <a:xfrm>
          <a:off x="4313766" y="21729700"/>
          <a:ext cx="2095500" cy="1799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47625</xdr:colOff>
      <xdr:row>38</xdr:row>
      <xdr:rowOff>400050</xdr:rowOff>
    </xdr:from>
    <xdr:to>
      <xdr:col>16</xdr:col>
      <xdr:colOff>539750</xdr:colOff>
      <xdr:row>38</xdr:row>
      <xdr:rowOff>582085</xdr:rowOff>
    </xdr:to>
    <xdr:sp macro="" textlink="">
      <xdr:nvSpPr>
        <xdr:cNvPr id="20" name="Rectangle 19">
          <a:hlinkClick xmlns:r="http://schemas.openxmlformats.org/officeDocument/2006/relationships" r:id="rId8"/>
          <a:extLst>
            <a:ext uri="{FF2B5EF4-FFF2-40B4-BE49-F238E27FC236}">
              <a16:creationId xmlns:a16="http://schemas.microsoft.com/office/drawing/2014/main" id="{00000000-0008-0000-0800-000014000000}"/>
            </a:ext>
            <a:ext uri="{C183D7F6-B498-43B3-948B-1728B52AA6E4}">
              <adec:decorative xmlns:adec="http://schemas.microsoft.com/office/drawing/2017/decorative" val="1"/>
            </a:ext>
          </a:extLst>
        </xdr:cNvPr>
        <xdr:cNvSpPr/>
      </xdr:nvSpPr>
      <xdr:spPr>
        <a:xfrm>
          <a:off x="10134600" y="16192500"/>
          <a:ext cx="2530475" cy="1820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17</xdr:col>
      <xdr:colOff>473856</xdr:colOff>
      <xdr:row>47</xdr:row>
      <xdr:rowOff>4474</xdr:rowOff>
    </xdr:from>
    <xdr:to>
      <xdr:col>21</xdr:col>
      <xdr:colOff>487966</xdr:colOff>
      <xdr:row>49</xdr:row>
      <xdr:rowOff>201336</xdr:rowOff>
    </xdr:to>
    <xdr:sp macro="" textlink="">
      <xdr:nvSpPr>
        <xdr:cNvPr id="21" name="Rectangular Callout 20">
          <a:extLst>
            <a:ext uri="{FF2B5EF4-FFF2-40B4-BE49-F238E27FC236}">
              <a16:creationId xmlns:a16="http://schemas.microsoft.com/office/drawing/2014/main" id="{00000000-0008-0000-0800-000015000000}"/>
            </a:ext>
            <a:ext uri="{C183D7F6-B498-43B3-948B-1728B52AA6E4}">
              <adec:decorative xmlns:adec="http://schemas.microsoft.com/office/drawing/2017/decorative" val="1"/>
            </a:ext>
          </a:extLst>
        </xdr:cNvPr>
        <xdr:cNvSpPr/>
      </xdr:nvSpPr>
      <xdr:spPr>
        <a:xfrm>
          <a:off x="13208781" y="20492749"/>
          <a:ext cx="2452510" cy="939812"/>
        </a:xfrm>
        <a:prstGeom prst="wedgeRectCallout">
          <a:avLst>
            <a:gd name="adj1" fmla="val -18915"/>
            <a:gd name="adj2" fmla="val -71707"/>
          </a:avLst>
        </a:prstGeom>
        <a:solidFill>
          <a:srgbClr val="FBC1F0"/>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b="1">
              <a:solidFill>
                <a:sysClr val="windowText" lastClr="000000"/>
              </a:solidFill>
            </a:rPr>
            <a:t>TIP: </a:t>
          </a:r>
          <a:r>
            <a:rPr lang="en-US" sz="1100" b="0" baseline="0">
              <a:solidFill>
                <a:schemeClr val="tx1"/>
              </a:solidFill>
            </a:rPr>
            <a:t>Be sure to indicate whether after applying an exception or adjustment your district will meet the MOE eligibility standard for FY20</a:t>
          </a:r>
          <a:r>
            <a:rPr lang="en-US" sz="1100" b="0" baseline="0">
              <a:solidFill>
                <a:srgbClr val="0066FF"/>
              </a:solidFill>
            </a:rPr>
            <a:t>.</a:t>
          </a:r>
        </a:p>
      </xdr:txBody>
    </xdr:sp>
    <xdr:clientData/>
  </xdr:twoCellAnchor>
  <xdr:twoCellAnchor>
    <xdr:from>
      <xdr:col>14</xdr:col>
      <xdr:colOff>328083</xdr:colOff>
      <xdr:row>42</xdr:row>
      <xdr:rowOff>201083</xdr:rowOff>
    </xdr:from>
    <xdr:to>
      <xdr:col>18</xdr:col>
      <xdr:colOff>444500</xdr:colOff>
      <xdr:row>42</xdr:row>
      <xdr:rowOff>359833</xdr:rowOff>
    </xdr:to>
    <xdr:sp macro="" textlink="">
      <xdr:nvSpPr>
        <xdr:cNvPr id="22" name="Rectangle 21">
          <a:hlinkClick xmlns:r="http://schemas.openxmlformats.org/officeDocument/2006/relationships" r:id="rId1"/>
          <a:extLst>
            <a:ext uri="{FF2B5EF4-FFF2-40B4-BE49-F238E27FC236}">
              <a16:creationId xmlns:a16="http://schemas.microsoft.com/office/drawing/2014/main" id="{00000000-0008-0000-0800-000016000000}"/>
            </a:ext>
            <a:ext uri="{C183D7F6-B498-43B3-948B-1728B52AA6E4}">
              <adec:decorative xmlns:adec="http://schemas.microsoft.com/office/drawing/2017/decorative" val="1"/>
            </a:ext>
          </a:extLst>
        </xdr:cNvPr>
        <xdr:cNvSpPr/>
      </xdr:nvSpPr>
      <xdr:spPr>
        <a:xfrm>
          <a:off x="11024658" y="18479558"/>
          <a:ext cx="2764367" cy="158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42523</xdr:colOff>
      <xdr:row>24</xdr:row>
      <xdr:rowOff>153080</xdr:rowOff>
    </xdr:from>
    <xdr:to>
      <xdr:col>1</xdr:col>
      <xdr:colOff>1183162</xdr:colOff>
      <xdr:row>27</xdr:row>
      <xdr:rowOff>229621</xdr:rowOff>
    </xdr:to>
    <xdr:sp macro="" textlink="">
      <xdr:nvSpPr>
        <xdr:cNvPr id="24" name="Rectangular Callout 23">
          <a:extLst>
            <a:ext uri="{FF2B5EF4-FFF2-40B4-BE49-F238E27FC236}">
              <a16:creationId xmlns:a16="http://schemas.microsoft.com/office/drawing/2014/main" id="{00000000-0008-0000-0800-000018000000}"/>
            </a:ext>
            <a:ext uri="{C183D7F6-B498-43B3-948B-1728B52AA6E4}">
              <adec:decorative xmlns:adec="http://schemas.microsoft.com/office/drawing/2017/decorative" val="1"/>
            </a:ext>
          </a:extLst>
        </xdr:cNvPr>
        <xdr:cNvSpPr/>
      </xdr:nvSpPr>
      <xdr:spPr>
        <a:xfrm>
          <a:off x="42523" y="8935130"/>
          <a:ext cx="1474014" cy="2019641"/>
        </a:xfrm>
        <a:prstGeom prst="wedgeRectCallout">
          <a:avLst>
            <a:gd name="adj1" fmla="val 57548"/>
            <a:gd name="adj2" fmla="val -23255"/>
          </a:avLst>
        </a:prstGeom>
        <a:solidFill>
          <a:srgbClr val="FBC1F0"/>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b="1">
              <a:solidFill>
                <a:sysClr val="windowText" lastClr="000000"/>
              </a:solidFill>
            </a:rPr>
            <a:t>TIP:</a:t>
          </a:r>
          <a:r>
            <a:rPr lang="en-US" sz="1200" b="1" baseline="0">
              <a:solidFill>
                <a:sysClr val="windowText" lastClr="000000"/>
              </a:solidFill>
            </a:rPr>
            <a:t>  </a:t>
          </a:r>
          <a:r>
            <a:rPr lang="en-US" sz="1100" b="0" baseline="0">
              <a:solidFill>
                <a:sysClr val="windowText" lastClr="000000"/>
              </a:solidFill>
            </a:rPr>
            <a:t>Calculating MOE using local funds only (either in the aggregate or per pupil) is not available because the method of disbursing Chapter 70 funds prevents tracking as a separate state educational funding source.</a:t>
          </a:r>
          <a:endParaRPr lang="en-US" sz="1100" b="0">
            <a:solidFill>
              <a:sysClr val="windowText" lastClr="000000"/>
            </a:solidFill>
          </a:endParaRPr>
        </a:p>
      </xdr:txBody>
    </xdr:sp>
    <xdr:clientData/>
  </xdr:twoCellAnchor>
  <xdr:twoCellAnchor>
    <xdr:from>
      <xdr:col>8</xdr:col>
      <xdr:colOff>457200</xdr:colOff>
      <xdr:row>19</xdr:row>
      <xdr:rowOff>57150</xdr:rowOff>
    </xdr:from>
    <xdr:to>
      <xdr:col>21</xdr:col>
      <xdr:colOff>133350</xdr:colOff>
      <xdr:row>21</xdr:row>
      <xdr:rowOff>273051</xdr:rowOff>
    </xdr:to>
    <xdr:sp macro="" textlink="">
      <xdr:nvSpPr>
        <xdr:cNvPr id="25" name="Rectangular Callout 24">
          <a:hlinkClick xmlns:r="http://schemas.openxmlformats.org/officeDocument/2006/relationships" r:id="rId9"/>
          <a:extLst>
            <a:ext uri="{FF2B5EF4-FFF2-40B4-BE49-F238E27FC236}">
              <a16:creationId xmlns:a16="http://schemas.microsoft.com/office/drawing/2014/main" id="{00000000-0008-0000-0800-000019000000}"/>
            </a:ext>
            <a:ext uri="{C183D7F6-B498-43B3-948B-1728B52AA6E4}">
              <adec:decorative xmlns:adec="http://schemas.microsoft.com/office/drawing/2017/decorative" val="1"/>
            </a:ext>
          </a:extLst>
        </xdr:cNvPr>
        <xdr:cNvSpPr/>
      </xdr:nvSpPr>
      <xdr:spPr>
        <a:xfrm>
          <a:off x="8718550" y="6413500"/>
          <a:ext cx="7099300" cy="914401"/>
        </a:xfrm>
        <a:prstGeom prst="wedgeRectCallout">
          <a:avLst>
            <a:gd name="adj1" fmla="val -57096"/>
            <a:gd name="adj2" fmla="val 53820"/>
          </a:avLst>
        </a:prstGeom>
        <a:solidFill>
          <a:srgbClr val="FBC1F0"/>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b="1">
              <a:solidFill>
                <a:sysClr val="windowText" lastClr="000000"/>
              </a:solidFill>
            </a:rPr>
            <a:t>TIP:</a:t>
          </a:r>
          <a:r>
            <a:rPr lang="en-US" sz="1200" b="1" baseline="0">
              <a:solidFill>
                <a:sysClr val="windowText" lastClr="000000"/>
              </a:solidFill>
            </a:rPr>
            <a:t>  </a:t>
          </a:r>
          <a:r>
            <a:rPr lang="en-US" sz="1200" b="0" baseline="0">
              <a:solidFill>
                <a:sysClr val="windowText" lastClr="000000"/>
              </a:solidFill>
            </a:rPr>
            <a:t>IF you are uncertain as to the last year that your district met Maintenance of Effort using either the combination of state and local funds in the aggregate or per pupil, Federal Grants will be publishing a list on its website and will send to districts in the second or third week of July.  In the interim, if you need help with this information, contact </a:t>
          </a:r>
          <a:r>
            <a:rPr lang="en-US" sz="1200" b="0" baseline="0">
              <a:solidFill>
                <a:srgbClr val="0066FF"/>
              </a:solidFill>
            </a:rPr>
            <a:t>Caitlin Hogan </a:t>
          </a:r>
          <a:r>
            <a:rPr lang="en-US" sz="1200" b="0" baseline="0">
              <a:solidFill>
                <a:sysClr val="windowText" lastClr="000000"/>
              </a:solidFill>
            </a:rPr>
            <a:t>in DESE's Audit and Compliance Unit, 781-338-6511.</a:t>
          </a:r>
          <a:endParaRPr lang="en-US"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Federal%20Grant%20Programs\Program%20consolidation%20materials\IDEA%20application\FY20%20Consolidated%20application\Current%20Working%20Copy\FY20%20IDEA%20Consolidated%20application.Final.6.1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1st"/>
      <sheetName val="1. Signature Page"/>
      <sheetName val="2. Contact Information"/>
      <sheetName val="3. Maintenance of Effort "/>
      <sheetName val="4. CCEIS"/>
      <sheetName val="5. Equitable Services 240"/>
      <sheetName val="6. CEIS 240"/>
      <sheetName val="7. M3 240"/>
      <sheetName val="8. Narrative 240 "/>
      <sheetName val="9. Budget 240"/>
      <sheetName val="10. Equitable Services 262"/>
      <sheetName val="11. CEIS 262"/>
      <sheetName val="12. Narrative 262"/>
      <sheetName val="13. Budget 262"/>
      <sheetName val="Schedule A"/>
      <sheetName val="DataLookupValues"/>
      <sheetName val="LiaisonList"/>
      <sheetName val="DataDistrList"/>
      <sheetName val="M3 Districts List"/>
      <sheetName val="dropdowns"/>
    </sheetNames>
    <sheetDataSet>
      <sheetData sheetId="0" refreshError="1"/>
      <sheetData sheetId="1"/>
      <sheetData sheetId="2" refreshError="1"/>
      <sheetData sheetId="3"/>
      <sheetData sheetId="4"/>
      <sheetData sheetId="5">
        <row r="54">
          <cell r="K54">
            <v>0</v>
          </cell>
        </row>
      </sheetData>
      <sheetData sheetId="6"/>
      <sheetData sheetId="7">
        <row r="29">
          <cell r="J29">
            <v>0</v>
          </cell>
        </row>
      </sheetData>
      <sheetData sheetId="8" refreshError="1"/>
      <sheetData sheetId="9">
        <row r="112">
          <cell r="AJ112">
            <v>0</v>
          </cell>
        </row>
        <row r="131">
          <cell r="H131">
            <v>0</v>
          </cell>
          <cell r="AD131">
            <v>0</v>
          </cell>
        </row>
      </sheetData>
      <sheetData sheetId="10">
        <row r="53">
          <cell r="K53">
            <v>0</v>
          </cell>
        </row>
      </sheetData>
      <sheetData sheetId="11"/>
      <sheetData sheetId="12" refreshError="1"/>
      <sheetData sheetId="13">
        <row r="112">
          <cell r="AK112">
            <v>0</v>
          </cell>
        </row>
        <row r="131">
          <cell r="H131">
            <v>0</v>
          </cell>
          <cell r="AD131">
            <v>0</v>
          </cell>
        </row>
      </sheetData>
      <sheetData sheetId="14">
        <row r="41">
          <cell r="I41">
            <v>0</v>
          </cell>
        </row>
        <row r="76">
          <cell r="I76">
            <v>0</v>
          </cell>
        </row>
      </sheetData>
      <sheetData sheetId="15">
        <row r="1">
          <cell r="F1" t="str">
            <v/>
          </cell>
        </row>
        <row r="4">
          <cell r="F4" t="str">
            <v/>
          </cell>
        </row>
        <row r="6">
          <cell r="B6">
            <v>222</v>
          </cell>
        </row>
        <row r="7">
          <cell r="B7" t="str">
            <v>Methuen</v>
          </cell>
          <cell r="D7" t="str">
            <v>0181</v>
          </cell>
          <cell r="F7" t="str">
            <v>Aneesh Sahni</v>
          </cell>
        </row>
        <row r="8">
          <cell r="B8" t="str">
            <v>10 Ditson Place</v>
          </cell>
          <cell r="F8" t="str">
            <v>781-338-3532</v>
          </cell>
        </row>
        <row r="9">
          <cell r="B9" t="str">
            <v/>
          </cell>
          <cell r="F9" t="str">
            <v>aneesh.sahni@doe.mass.edu</v>
          </cell>
        </row>
        <row r="10">
          <cell r="B10" t="str">
            <v>Methuen, MA 01844</v>
          </cell>
        </row>
      </sheetData>
      <sheetData sheetId="16" refreshError="1"/>
      <sheetData sheetId="17" refreshError="1"/>
      <sheetData sheetId="18">
        <row r="2">
          <cell r="A2" t="str">
            <v>00350000</v>
          </cell>
        </row>
      </sheetData>
      <sheetData sheetId="19">
        <row r="2">
          <cell r="A2" t="str">
            <v>Select One</v>
          </cell>
          <cell r="C2" t="str">
            <v>Select One</v>
          </cell>
          <cell r="E2" t="str">
            <v>Select One</v>
          </cell>
          <cell r="F2" t="str">
            <v>Select One</v>
          </cell>
        </row>
        <row r="3">
          <cell r="A3" t="str">
            <v>Yes</v>
          </cell>
          <cell r="B3" t="str">
            <v>Select One</v>
          </cell>
          <cell r="C3" t="str">
            <v>Assessment</v>
          </cell>
          <cell r="E3" t="str">
            <v>Charter School District</v>
          </cell>
          <cell r="F3" t="str">
            <v>Continuing Action Plan Activities</v>
          </cell>
        </row>
        <row r="4">
          <cell r="A4" t="str">
            <v>No</v>
          </cell>
          <cell r="B4" t="str">
            <v xml:space="preserve">Grant Program Manager/Coordinator </v>
          </cell>
          <cell r="C4" t="str">
            <v xml:space="preserve">Instruction-School day (public, K-12) </v>
          </cell>
          <cell r="E4" t="str">
            <v>Virtual School District</v>
          </cell>
          <cell r="F4" t="str">
            <v>New Assessment Cycle</v>
          </cell>
        </row>
        <row r="5">
          <cell r="B5" t="str">
            <v xml:space="preserve">Other </v>
          </cell>
          <cell r="C5" t="str">
            <v xml:space="preserve">Instruction - Extended day/year (public, K-12) </v>
          </cell>
          <cell r="E5" t="str">
            <v>Career/vocational technical school district</v>
          </cell>
          <cell r="F5" t="str">
            <v>Both Continuing Action Plan Activities and New Assessment Cycle</v>
          </cell>
        </row>
        <row r="6">
          <cell r="C6" t="str">
            <v>High quality PD</v>
          </cell>
          <cell r="E6" t="str">
            <v>Not Applicable</v>
          </cell>
        </row>
        <row r="7">
          <cell r="B7" t="str">
            <v>Select One</v>
          </cell>
          <cell r="C7" t="str">
            <v>Data collection/management</v>
          </cell>
        </row>
        <row r="8">
          <cell r="B8" t="str">
            <v xml:space="preserve">Classroom Teachers  </v>
          </cell>
          <cell r="C8" t="str">
            <v>Behavioral supports</v>
          </cell>
        </row>
        <row r="9">
          <cell r="B9" t="str">
            <v xml:space="preserve">Instructional Coaches </v>
          </cell>
          <cell r="C9" t="str">
            <v>Instructional technology/digital learning</v>
          </cell>
        </row>
        <row r="10">
          <cell r="B10" t="str">
            <v xml:space="preserve">Certified Specialist Teachers (providing individualized instruction)  </v>
          </cell>
          <cell r="C10" t="str">
            <v>Inclusion practices</v>
          </cell>
        </row>
        <row r="11">
          <cell r="B11" t="str">
            <v xml:space="preserve">Instructional Coordinators and Team Leaders  </v>
          </cell>
          <cell r="C11" t="str">
            <v>Parent, family and community engagement</v>
          </cell>
        </row>
        <row r="12">
          <cell r="B12" t="str">
            <v xml:space="preserve">Medical / Therapeutic Services </v>
          </cell>
          <cell r="C12" t="str">
            <v>Planning and evaluation</v>
          </cell>
        </row>
        <row r="13">
          <cell r="B13" t="str">
            <v xml:space="preserve">Librarians and Media Center Directors </v>
          </cell>
          <cell r="C13" t="str">
            <v>Indentification and placement practices</v>
          </cell>
        </row>
        <row r="14">
          <cell r="B14" t="str">
            <v xml:space="preserve">Professional Development Directors/Coordinators  </v>
          </cell>
          <cell r="C14" t="str">
            <v>Program administration</v>
          </cell>
        </row>
        <row r="15">
          <cell r="B15" t="str">
            <v xml:space="preserve">Guidance or School Adjustment Counselors, Social Workers  </v>
          </cell>
          <cell r="C15" t="str">
            <v>Related services</v>
          </cell>
        </row>
        <row r="16">
          <cell r="B16" t="str">
            <v xml:space="preserve">Psychological Service Providers </v>
          </cell>
          <cell r="C16" t="str">
            <v>Student transportation</v>
          </cell>
        </row>
        <row r="17">
          <cell r="B17" t="str">
            <v xml:space="preserve">School Physicians and School Nurses  </v>
          </cell>
          <cell r="C17" t="str">
            <v>Other</v>
          </cell>
        </row>
        <row r="18">
          <cell r="B18" t="str">
            <v xml:space="preserve">Other  </v>
          </cell>
        </row>
        <row r="20">
          <cell r="B20" t="str">
            <v>Select One</v>
          </cell>
        </row>
        <row r="21">
          <cell r="B21" t="str">
            <v xml:space="preserve">Non-Clerical Paraprofessionals/Instructional Assistants </v>
          </cell>
        </row>
        <row r="22">
          <cell r="B22" t="str">
            <v xml:space="preserve">Secretary/Bookkeeper/Clerical Support  </v>
          </cell>
        </row>
        <row r="23">
          <cell r="B23" t="str">
            <v>Parent Liaisons</v>
          </cell>
        </row>
        <row r="24">
          <cell r="B24" t="str">
            <v xml:space="preserve"> Other </v>
          </cell>
        </row>
        <row r="26">
          <cell r="B26" t="str">
            <v>Select One</v>
          </cell>
        </row>
        <row r="27">
          <cell r="B27" t="str">
            <v>Teacher/ Instructional Staff Professional Days</v>
          </cell>
        </row>
        <row r="28">
          <cell r="B28" t="str">
            <v xml:space="preserve">Administrators </v>
          </cell>
        </row>
        <row r="29">
          <cell r="B29" t="str">
            <v xml:space="preserve">Other </v>
          </cell>
        </row>
        <row r="30">
          <cell r="B30" t="str">
            <v>Support Staff</v>
          </cell>
        </row>
        <row r="32">
          <cell r="B32" t="str">
            <v>Select One</v>
          </cell>
        </row>
        <row r="33">
          <cell r="B33" t="str">
            <v>Grant Program Manager/Coordinator (supervisory)</v>
          </cell>
        </row>
        <row r="34">
          <cell r="B34" t="str">
            <v xml:space="preserve">Certified Classroom Teachers (providing group instruction) </v>
          </cell>
        </row>
        <row r="35">
          <cell r="B35" t="str">
            <v>Certified Specialist Teachers (providing individualized instruction)</v>
          </cell>
        </row>
        <row r="36">
          <cell r="B36" t="str">
            <v>Non-Clerical Paraprofessionals/Instructional Assistants</v>
          </cell>
        </row>
        <row r="37">
          <cell r="B37" t="str">
            <v xml:space="preserve">Other </v>
          </cell>
        </row>
        <row r="39">
          <cell r="B39" t="str">
            <v>Select One</v>
          </cell>
        </row>
        <row r="40">
          <cell r="B40" t="str">
            <v xml:space="preserve">Instructional Services </v>
          </cell>
        </row>
        <row r="41">
          <cell r="B41" t="str">
            <v xml:space="preserve">Consultants/Professional  Development for Teachers &amp; Support Staff </v>
          </cell>
        </row>
        <row r="42">
          <cell r="B42" t="str">
            <v>Substitutes (long and/or short term)</v>
          </cell>
        </row>
        <row r="43">
          <cell r="B43" t="str">
            <v>Non-Clerical Paraprofessionals/Instructional Assistants</v>
          </cell>
        </row>
        <row r="44">
          <cell r="B44" t="str">
            <v xml:space="preserve">Secretary/Bookkeeper/Clerical Support </v>
          </cell>
        </row>
        <row r="45">
          <cell r="B45" t="str">
            <v xml:space="preserve">Contracted Service Providers -- Private School Services </v>
          </cell>
        </row>
        <row r="46">
          <cell r="B46" t="str">
            <v xml:space="preserve">Contracted Services Providers -- Other Student Services </v>
          </cell>
        </row>
        <row r="47">
          <cell r="B47" t="str">
            <v xml:space="preserve">Other </v>
          </cell>
        </row>
        <row r="49">
          <cell r="B49" t="str">
            <v>Select One</v>
          </cell>
        </row>
        <row r="50">
          <cell r="B50" t="str">
            <v xml:space="preserve">Textbooks and Related Software/Media/Materials </v>
          </cell>
        </row>
        <row r="51">
          <cell r="B51" t="str">
            <v>Instructional Technology</v>
          </cell>
        </row>
        <row r="52">
          <cell r="B52" t="str">
            <v>Other Instructional Materials (non-testing/assessment)</v>
          </cell>
        </row>
        <row r="53">
          <cell r="B53" t="str">
            <v>Testing and Assessment Materials</v>
          </cell>
        </row>
        <row r="54">
          <cell r="B54" t="str">
            <v xml:space="preserve">General Classroom Supplies </v>
          </cell>
        </row>
        <row r="55">
          <cell r="B55" t="str">
            <v xml:space="preserve">Office Supplies  </v>
          </cell>
        </row>
        <row r="56">
          <cell r="B56" t="str">
            <v xml:space="preserve">Other </v>
          </cell>
        </row>
        <row r="58">
          <cell r="B58" t="str">
            <v>Select One</v>
          </cell>
        </row>
        <row r="59">
          <cell r="B59" t="str">
            <v>Memberships/Subscriptions</v>
          </cell>
        </row>
        <row r="60">
          <cell r="B60" t="str">
            <v xml:space="preserve">Advertising  </v>
          </cell>
        </row>
        <row r="61">
          <cell r="B61" t="str">
            <v xml:space="preserve">Student Transportation Services </v>
          </cell>
        </row>
        <row r="62">
          <cell r="B62" t="str">
            <v xml:space="preserve"> Rental/Lease of Equipment</v>
          </cell>
        </row>
        <row r="63">
          <cell r="B63" t="str">
            <v>Maintenance of Equipment</v>
          </cell>
        </row>
        <row r="64">
          <cell r="B64" t="str">
            <v xml:space="preserve">Maintenance of Technology </v>
          </cell>
        </row>
        <row r="65">
          <cell r="B65" t="str">
            <v xml:space="preserve">Tuition to Non-Public Schools </v>
          </cell>
        </row>
        <row r="66">
          <cell r="B66" t="str">
            <v xml:space="preserve">Tuition to Out-of-State Schools </v>
          </cell>
        </row>
        <row r="67">
          <cell r="B67" t="str">
            <v>Tuition to Collaboratives</v>
          </cell>
        </row>
        <row r="68">
          <cell r="B68" t="str">
            <v xml:space="preserve">Rental Lease of Buildings  </v>
          </cell>
        </row>
        <row r="69">
          <cell r="B69" t="str">
            <v xml:space="preserve">Utility Services/ Telephone </v>
          </cell>
        </row>
        <row r="70">
          <cell r="B70" t="str">
            <v xml:space="preserve">Other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autoPageBreaks="0"/>
  </sheetPr>
  <dimension ref="A1:P28"/>
  <sheetViews>
    <sheetView showGridLines="0" showRowColHeaders="0" tabSelected="1" workbookViewId="0"/>
  </sheetViews>
  <sheetFormatPr defaultRowHeight="15" x14ac:dyDescent="0.25"/>
  <cols>
    <col min="13" max="13" width="43.7109375" customWidth="1"/>
  </cols>
  <sheetData>
    <row r="1" spans="1:13" ht="15.75" thickBot="1" x14ac:dyDescent="0.3"/>
    <row r="2" spans="1:13" ht="31.5" customHeight="1" x14ac:dyDescent="0.35">
      <c r="B2" s="262" t="s">
        <v>0</v>
      </c>
      <c r="C2" s="263"/>
      <c r="D2" s="263"/>
      <c r="E2" s="263"/>
      <c r="F2" s="263"/>
      <c r="G2" s="263"/>
      <c r="H2" s="263"/>
      <c r="I2" s="263"/>
      <c r="J2" s="263"/>
      <c r="K2" s="263"/>
      <c r="L2" s="263"/>
      <c r="M2" s="264"/>
    </row>
    <row r="3" spans="1:13" ht="72.75" customHeight="1" thickBot="1" x14ac:dyDescent="0.3">
      <c r="B3" s="265" t="s">
        <v>109</v>
      </c>
      <c r="C3" s="266"/>
      <c r="D3" s="266"/>
      <c r="E3" s="266"/>
      <c r="F3" s="266"/>
      <c r="G3" s="266"/>
      <c r="H3" s="266"/>
      <c r="I3" s="266"/>
      <c r="J3" s="266"/>
      <c r="K3" s="266"/>
      <c r="L3" s="266"/>
      <c r="M3" s="267"/>
    </row>
    <row r="4" spans="1:13" ht="18.75" thickBot="1" x14ac:dyDescent="0.3">
      <c r="A4" s="1"/>
      <c r="B4" s="268" t="s">
        <v>1</v>
      </c>
      <c r="C4" s="269"/>
      <c r="D4" s="269"/>
      <c r="E4" s="269"/>
      <c r="F4" s="269"/>
      <c r="G4" s="269"/>
      <c r="H4" s="269"/>
      <c r="I4" s="269"/>
      <c r="J4" s="269"/>
      <c r="K4" s="269"/>
      <c r="L4" s="269"/>
      <c r="M4" s="270"/>
    </row>
    <row r="5" spans="1:13" x14ac:dyDescent="0.25">
      <c r="B5" s="271" t="s">
        <v>1920</v>
      </c>
      <c r="C5" s="272"/>
      <c r="D5" s="272"/>
      <c r="E5" s="272"/>
      <c r="F5" s="272"/>
      <c r="G5" s="272"/>
      <c r="H5" s="272"/>
      <c r="I5" s="272"/>
      <c r="J5" s="272"/>
      <c r="K5" s="272"/>
      <c r="L5" s="272"/>
      <c r="M5" s="273"/>
    </row>
    <row r="6" spans="1:13" x14ac:dyDescent="0.25">
      <c r="B6" s="271"/>
      <c r="C6" s="272"/>
      <c r="D6" s="272"/>
      <c r="E6" s="272"/>
      <c r="F6" s="272"/>
      <c r="G6" s="272"/>
      <c r="H6" s="272"/>
      <c r="I6" s="272"/>
      <c r="J6" s="272"/>
      <c r="K6" s="272"/>
      <c r="L6" s="272"/>
      <c r="M6" s="273"/>
    </row>
    <row r="7" spans="1:13" x14ac:dyDescent="0.25">
      <c r="B7" s="271"/>
      <c r="C7" s="272"/>
      <c r="D7" s="272"/>
      <c r="E7" s="272"/>
      <c r="F7" s="272"/>
      <c r="G7" s="272"/>
      <c r="H7" s="272"/>
      <c r="I7" s="272"/>
      <c r="J7" s="272"/>
      <c r="K7" s="272"/>
      <c r="L7" s="272"/>
      <c r="M7" s="273"/>
    </row>
    <row r="8" spans="1:13" x14ac:dyDescent="0.25">
      <c r="B8" s="271"/>
      <c r="C8" s="272"/>
      <c r="D8" s="272"/>
      <c r="E8" s="272"/>
      <c r="F8" s="272"/>
      <c r="G8" s="272"/>
      <c r="H8" s="272"/>
      <c r="I8" s="272"/>
      <c r="J8" s="272"/>
      <c r="K8" s="272"/>
      <c r="L8" s="272"/>
      <c r="M8" s="273"/>
    </row>
    <row r="9" spans="1:13" x14ac:dyDescent="0.25">
      <c r="B9" s="271"/>
      <c r="C9" s="272"/>
      <c r="D9" s="272"/>
      <c r="E9" s="272"/>
      <c r="F9" s="272"/>
      <c r="G9" s="272"/>
      <c r="H9" s="272"/>
      <c r="I9" s="272"/>
      <c r="J9" s="272"/>
      <c r="K9" s="272"/>
      <c r="L9" s="272"/>
      <c r="M9" s="273"/>
    </row>
    <row r="10" spans="1:13" x14ac:dyDescent="0.25">
      <c r="B10" s="271"/>
      <c r="C10" s="272"/>
      <c r="D10" s="272"/>
      <c r="E10" s="272"/>
      <c r="F10" s="272"/>
      <c r="G10" s="272"/>
      <c r="H10" s="272"/>
      <c r="I10" s="272"/>
      <c r="J10" s="272"/>
      <c r="K10" s="272"/>
      <c r="L10" s="272"/>
      <c r="M10" s="273"/>
    </row>
    <row r="11" spans="1:13" x14ac:dyDescent="0.25">
      <c r="B11" s="271"/>
      <c r="C11" s="272"/>
      <c r="D11" s="272"/>
      <c r="E11" s="272"/>
      <c r="F11" s="272"/>
      <c r="G11" s="272"/>
      <c r="H11" s="272"/>
      <c r="I11" s="272"/>
      <c r="J11" s="272"/>
      <c r="K11" s="272"/>
      <c r="L11" s="272"/>
      <c r="M11" s="273"/>
    </row>
    <row r="12" spans="1:13" ht="36" customHeight="1" x14ac:dyDescent="0.25">
      <c r="B12" s="271"/>
      <c r="C12" s="272"/>
      <c r="D12" s="272"/>
      <c r="E12" s="272"/>
      <c r="F12" s="272"/>
      <c r="G12" s="272"/>
      <c r="H12" s="272"/>
      <c r="I12" s="272"/>
      <c r="J12" s="272"/>
      <c r="K12" s="272"/>
      <c r="L12" s="272"/>
      <c r="M12" s="273"/>
    </row>
    <row r="13" spans="1:13" ht="93.75" customHeight="1" thickBot="1" x14ac:dyDescent="0.3">
      <c r="B13" s="271"/>
      <c r="C13" s="272"/>
      <c r="D13" s="272"/>
      <c r="E13" s="272"/>
      <c r="F13" s="272"/>
      <c r="G13" s="272"/>
      <c r="H13" s="272"/>
      <c r="I13" s="272"/>
      <c r="J13" s="272"/>
      <c r="K13" s="272"/>
      <c r="L13" s="272"/>
      <c r="M13" s="273"/>
    </row>
    <row r="14" spans="1:13" ht="19.5" customHeight="1" thickBot="1" x14ac:dyDescent="0.3">
      <c r="B14" s="274" t="s">
        <v>2</v>
      </c>
      <c r="C14" s="275"/>
      <c r="D14" s="275"/>
      <c r="E14" s="275"/>
      <c r="F14" s="275"/>
      <c r="G14" s="275"/>
      <c r="H14" s="275"/>
      <c r="I14" s="275"/>
      <c r="J14" s="275"/>
      <c r="K14" s="275"/>
      <c r="L14" s="275"/>
      <c r="M14" s="276"/>
    </row>
    <row r="15" spans="1:13" ht="89.25" customHeight="1" thickBot="1" x14ac:dyDescent="0.3">
      <c r="B15" s="259" t="s">
        <v>110</v>
      </c>
      <c r="C15" s="260"/>
      <c r="D15" s="260"/>
      <c r="E15" s="260"/>
      <c r="F15" s="260"/>
      <c r="G15" s="260"/>
      <c r="H15" s="260"/>
      <c r="I15" s="260"/>
      <c r="J15" s="260"/>
      <c r="K15" s="260"/>
      <c r="L15" s="260"/>
      <c r="M15" s="261"/>
    </row>
    <row r="16" spans="1:13" ht="24" customHeight="1" thickBot="1" x14ac:dyDescent="0.3">
      <c r="B16" s="247" t="s">
        <v>111</v>
      </c>
      <c r="C16" s="248"/>
      <c r="D16" s="248"/>
      <c r="E16" s="248"/>
      <c r="F16" s="248"/>
      <c r="G16" s="248"/>
      <c r="H16" s="248"/>
      <c r="I16" s="248"/>
      <c r="J16" s="248"/>
      <c r="K16" s="248"/>
      <c r="L16" s="248"/>
      <c r="M16" s="249"/>
    </row>
    <row r="17" spans="2:16" x14ac:dyDescent="0.25">
      <c r="B17" s="250" t="s">
        <v>2362</v>
      </c>
      <c r="C17" s="251"/>
      <c r="D17" s="251"/>
      <c r="E17" s="251"/>
      <c r="F17" s="251"/>
      <c r="G17" s="251"/>
      <c r="H17" s="251"/>
      <c r="I17" s="251"/>
      <c r="J17" s="251"/>
      <c r="K17" s="251"/>
      <c r="L17" s="251"/>
      <c r="M17" s="252"/>
    </row>
    <row r="18" spans="2:16" x14ac:dyDescent="0.25">
      <c r="B18" s="253"/>
      <c r="C18" s="254"/>
      <c r="D18" s="254"/>
      <c r="E18" s="254"/>
      <c r="F18" s="254"/>
      <c r="G18" s="254"/>
      <c r="H18" s="254"/>
      <c r="I18" s="254"/>
      <c r="J18" s="254"/>
      <c r="K18" s="254"/>
      <c r="L18" s="254"/>
      <c r="M18" s="255"/>
    </row>
    <row r="19" spans="2:16" x14ac:dyDescent="0.25">
      <c r="B19" s="253"/>
      <c r="C19" s="254"/>
      <c r="D19" s="254"/>
      <c r="E19" s="254"/>
      <c r="F19" s="254"/>
      <c r="G19" s="254"/>
      <c r="H19" s="254"/>
      <c r="I19" s="254"/>
      <c r="J19" s="254"/>
      <c r="K19" s="254"/>
      <c r="L19" s="254"/>
      <c r="M19" s="255"/>
    </row>
    <row r="20" spans="2:16" x14ac:dyDescent="0.25">
      <c r="B20" s="253"/>
      <c r="C20" s="254"/>
      <c r="D20" s="254"/>
      <c r="E20" s="254"/>
      <c r="F20" s="254"/>
      <c r="G20" s="254"/>
      <c r="H20" s="254"/>
      <c r="I20" s="254"/>
      <c r="J20" s="254"/>
      <c r="K20" s="254"/>
      <c r="L20" s="254"/>
      <c r="M20" s="255"/>
    </row>
    <row r="21" spans="2:16" x14ac:dyDescent="0.25">
      <c r="B21" s="253"/>
      <c r="C21" s="254"/>
      <c r="D21" s="254"/>
      <c r="E21" s="254"/>
      <c r="F21" s="254"/>
      <c r="G21" s="254"/>
      <c r="H21" s="254"/>
      <c r="I21" s="254"/>
      <c r="J21" s="254"/>
      <c r="K21" s="254"/>
      <c r="L21" s="254"/>
      <c r="M21" s="255"/>
    </row>
    <row r="22" spans="2:16" x14ac:dyDescent="0.25">
      <c r="B22" s="253"/>
      <c r="C22" s="254"/>
      <c r="D22" s="254"/>
      <c r="E22" s="254"/>
      <c r="F22" s="254"/>
      <c r="G22" s="254"/>
      <c r="H22" s="254"/>
      <c r="I22" s="254"/>
      <c r="J22" s="254"/>
      <c r="K22" s="254"/>
      <c r="L22" s="254"/>
      <c r="M22" s="255"/>
    </row>
    <row r="23" spans="2:16" ht="44.25" customHeight="1" x14ac:dyDescent="0.25">
      <c r="B23" s="253"/>
      <c r="C23" s="254"/>
      <c r="D23" s="254"/>
      <c r="E23" s="254"/>
      <c r="F23" s="254"/>
      <c r="G23" s="254"/>
      <c r="H23" s="254"/>
      <c r="I23" s="254"/>
      <c r="J23" s="254"/>
      <c r="K23" s="254"/>
      <c r="L23" s="254"/>
      <c r="M23" s="255"/>
    </row>
    <row r="24" spans="2:16" ht="408" customHeight="1" x14ac:dyDescent="0.25">
      <c r="B24" s="253"/>
      <c r="C24" s="254"/>
      <c r="D24" s="254"/>
      <c r="E24" s="254"/>
      <c r="F24" s="254"/>
      <c r="G24" s="254"/>
      <c r="H24" s="254"/>
      <c r="I24" s="254"/>
      <c r="J24" s="254"/>
      <c r="K24" s="254"/>
      <c r="L24" s="254"/>
      <c r="M24" s="255"/>
    </row>
    <row r="25" spans="2:16" ht="280.5" customHeight="1" thickBot="1" x14ac:dyDescent="0.3">
      <c r="B25" s="253" t="s">
        <v>2363</v>
      </c>
      <c r="C25" s="254"/>
      <c r="D25" s="254"/>
      <c r="E25" s="254"/>
      <c r="F25" s="254"/>
      <c r="G25" s="254"/>
      <c r="H25" s="254"/>
      <c r="I25" s="254"/>
      <c r="J25" s="254"/>
      <c r="K25" s="254"/>
      <c r="L25" s="254"/>
      <c r="M25" s="255"/>
      <c r="P25" s="2"/>
    </row>
    <row r="26" spans="2:16" ht="45.75" customHeight="1" thickBot="1" x14ac:dyDescent="0.3">
      <c r="B26" s="256" t="s">
        <v>1827</v>
      </c>
      <c r="C26" s="257"/>
      <c r="D26" s="257"/>
      <c r="E26" s="257"/>
      <c r="F26" s="257"/>
      <c r="G26" s="257"/>
      <c r="H26" s="257"/>
      <c r="I26" s="257"/>
      <c r="J26" s="257"/>
      <c r="K26" s="257"/>
      <c r="L26" s="257"/>
      <c r="M26" s="258"/>
      <c r="P26" s="3"/>
    </row>
    <row r="27" spans="2:16" ht="18.75" thickBot="1" x14ac:dyDescent="0.3">
      <c r="B27" s="241" t="s">
        <v>1829</v>
      </c>
      <c r="C27" s="242"/>
      <c r="D27" s="242"/>
      <c r="E27" s="242"/>
      <c r="F27" s="242"/>
      <c r="G27" s="242"/>
      <c r="H27" s="242"/>
      <c r="I27" s="242"/>
      <c r="J27" s="242"/>
      <c r="K27" s="242"/>
      <c r="L27" s="242"/>
      <c r="M27" s="243"/>
    </row>
    <row r="28" spans="2:16" ht="146.25" customHeight="1" thickBot="1" x14ac:dyDescent="0.3">
      <c r="B28" s="244" t="s">
        <v>1828</v>
      </c>
      <c r="C28" s="245"/>
      <c r="D28" s="245"/>
      <c r="E28" s="245"/>
      <c r="F28" s="245"/>
      <c r="G28" s="245"/>
      <c r="H28" s="245"/>
      <c r="I28" s="245"/>
      <c r="J28" s="245"/>
      <c r="K28" s="245"/>
      <c r="L28" s="245"/>
      <c r="M28" s="246"/>
    </row>
  </sheetData>
  <sheetProtection algorithmName="SHA-512" hashValue="fbOmqzZQ2Mtrkx7oEvLuGULFk++3B/BO1SveYQI9AfgED58WhXLEF3tGfD0vMIEI5Uhn1RiM5rzW/4dvPliRDA==" saltValue="HgMowKFzoT8rELTYtDhwJg==" spinCount="100000" sheet="1" objects="1" scenarios="1"/>
  <mergeCells count="12">
    <mergeCell ref="B15:M15"/>
    <mergeCell ref="B2:M2"/>
    <mergeCell ref="B3:M3"/>
    <mergeCell ref="B4:M4"/>
    <mergeCell ref="B5:M13"/>
    <mergeCell ref="B14:M14"/>
    <mergeCell ref="B27:M27"/>
    <mergeCell ref="B28:M28"/>
    <mergeCell ref="B16:M16"/>
    <mergeCell ref="B17:M24"/>
    <mergeCell ref="B26:M26"/>
    <mergeCell ref="B25:M25"/>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theme="7" tint="0.59999389629810485"/>
    <pageSetUpPr autoPageBreaks="0"/>
  </sheetPr>
  <dimension ref="B1:AD93"/>
  <sheetViews>
    <sheetView showGridLines="0" showRowColHeaders="0" zoomScaleNormal="100" workbookViewId="0"/>
  </sheetViews>
  <sheetFormatPr defaultRowHeight="15" x14ac:dyDescent="0.25"/>
  <cols>
    <col min="1" max="1" width="3.5703125" customWidth="1"/>
    <col min="2" max="2" width="16.28515625" customWidth="1"/>
    <col min="3" max="3" width="4" customWidth="1"/>
    <col min="4" max="4" width="22.5703125" customWidth="1"/>
    <col min="5" max="5" width="15.5703125" customWidth="1"/>
    <col min="6" max="6" width="9.140625" customWidth="1"/>
    <col min="10" max="10" width="15.7109375" customWidth="1"/>
    <col min="11" max="12" width="15.5703125" customWidth="1"/>
    <col min="13" max="13" width="11.7109375" customWidth="1"/>
    <col min="14" max="14" width="4" customWidth="1"/>
    <col min="15" max="16" width="17.7109375" customWidth="1"/>
    <col min="17" max="17" width="6.5703125" style="12" customWidth="1"/>
    <col min="20" max="21" width="0" hidden="1" customWidth="1"/>
  </cols>
  <sheetData>
    <row r="1" spans="2:25" ht="15.75" customHeight="1" thickBot="1" x14ac:dyDescent="0.3">
      <c r="B1" s="1"/>
      <c r="C1" s="1"/>
      <c r="D1" s="1"/>
    </row>
    <row r="2" spans="2:25" ht="22.5" customHeight="1" thickBot="1" x14ac:dyDescent="0.3">
      <c r="B2" s="318" t="str">
        <f>valMem3</f>
        <v>OrgName</v>
      </c>
      <c r="C2" s="319"/>
      <c r="D2" s="319"/>
      <c r="E2" s="320"/>
      <c r="F2" s="1"/>
      <c r="O2" s="30"/>
      <c r="P2" s="30"/>
      <c r="Q2" s="30"/>
      <c r="R2" s="30"/>
      <c r="S2" s="30"/>
    </row>
    <row r="3" spans="2:25" ht="8.25" customHeight="1" x14ac:dyDescent="0.25">
      <c r="C3" s="1"/>
    </row>
    <row r="4" spans="2:25" ht="69" customHeight="1" thickBot="1" x14ac:dyDescent="0.3">
      <c r="C4" s="440" t="s">
        <v>76</v>
      </c>
      <c r="D4" s="440"/>
      <c r="E4" s="440"/>
      <c r="F4" s="440"/>
      <c r="G4" s="440"/>
      <c r="H4" s="440"/>
      <c r="I4" s="440"/>
      <c r="J4" s="440"/>
      <c r="K4" s="440"/>
      <c r="L4" s="440"/>
      <c r="M4" s="440"/>
      <c r="N4" s="440"/>
      <c r="O4" s="440"/>
      <c r="R4" s="367"/>
      <c r="S4" s="367"/>
      <c r="T4" s="367"/>
      <c r="U4" s="367"/>
      <c r="V4" s="367"/>
      <c r="W4" s="367"/>
      <c r="X4" s="367"/>
    </row>
    <row r="5" spans="2:25" ht="44.25" customHeight="1" x14ac:dyDescent="0.25">
      <c r="C5" s="429" t="s">
        <v>1906</v>
      </c>
      <c r="D5" s="430"/>
      <c r="E5" s="430"/>
      <c r="F5" s="430"/>
      <c r="G5" s="430"/>
      <c r="H5" s="430"/>
      <c r="I5" s="430"/>
      <c r="J5" s="430"/>
      <c r="K5" s="430"/>
      <c r="L5" s="430"/>
      <c r="M5" s="431"/>
      <c r="N5" s="118"/>
      <c r="R5" s="367"/>
      <c r="S5" s="367"/>
      <c r="T5" s="367"/>
      <c r="U5" s="367"/>
      <c r="V5" s="367"/>
      <c r="W5" s="367"/>
      <c r="X5" s="367"/>
    </row>
    <row r="6" spans="2:25" ht="44.25" customHeight="1" x14ac:dyDescent="0.25">
      <c r="C6" s="328"/>
      <c r="D6" s="432"/>
      <c r="E6" s="432"/>
      <c r="F6" s="432"/>
      <c r="G6" s="432"/>
      <c r="H6" s="432"/>
      <c r="I6" s="432"/>
      <c r="J6" s="432"/>
      <c r="K6" s="432"/>
      <c r="L6" s="432"/>
      <c r="M6" s="433"/>
      <c r="N6" s="118"/>
      <c r="R6" s="367"/>
      <c r="S6" s="367"/>
      <c r="T6" s="367"/>
      <c r="U6" s="367"/>
      <c r="V6" s="367"/>
      <c r="W6" s="367"/>
      <c r="X6" s="367"/>
    </row>
    <row r="7" spans="2:25" ht="59.25" customHeight="1" x14ac:dyDescent="0.25">
      <c r="C7" s="434"/>
      <c r="D7" s="432"/>
      <c r="E7" s="432"/>
      <c r="F7" s="432"/>
      <c r="G7" s="432"/>
      <c r="H7" s="432"/>
      <c r="I7" s="432"/>
      <c r="J7" s="432"/>
      <c r="K7" s="432"/>
      <c r="L7" s="432"/>
      <c r="M7" s="433"/>
      <c r="N7" s="118"/>
      <c r="R7" s="367"/>
      <c r="S7" s="367"/>
      <c r="T7" s="367"/>
      <c r="U7" s="367"/>
      <c r="V7" s="367"/>
      <c r="W7" s="367"/>
      <c r="X7" s="367"/>
    </row>
    <row r="8" spans="2:25" ht="15.75" customHeight="1" thickBot="1" x14ac:dyDescent="0.3">
      <c r="C8" s="435"/>
      <c r="D8" s="436"/>
      <c r="E8" s="436"/>
      <c r="F8" s="436"/>
      <c r="G8" s="436"/>
      <c r="H8" s="436"/>
      <c r="I8" s="436"/>
      <c r="J8" s="436"/>
      <c r="K8" s="436"/>
      <c r="L8" s="436"/>
      <c r="M8" s="437"/>
      <c r="N8" s="118"/>
      <c r="R8" s="367"/>
      <c r="S8" s="367"/>
      <c r="T8" s="367"/>
      <c r="U8" s="367"/>
      <c r="V8" s="367"/>
      <c r="W8" s="367"/>
      <c r="X8" s="367"/>
    </row>
    <row r="9" spans="2:25" s="12" customFormat="1" ht="26.25" customHeight="1" thickBot="1" x14ac:dyDescent="0.3">
      <c r="B9" s="38"/>
      <c r="C9" s="117"/>
      <c r="D9" s="116"/>
      <c r="E9" s="116"/>
      <c r="F9" s="116"/>
      <c r="G9" s="116"/>
      <c r="H9" s="116"/>
      <c r="I9" s="116"/>
      <c r="J9" s="116"/>
      <c r="K9" s="116"/>
      <c r="L9" s="116"/>
      <c r="M9" s="116"/>
      <c r="N9" s="116"/>
      <c r="R9" s="367"/>
      <c r="S9" s="367"/>
      <c r="T9" s="367"/>
      <c r="U9" s="367"/>
      <c r="V9" s="367"/>
      <c r="W9" s="367"/>
      <c r="X9" s="367"/>
    </row>
    <row r="10" spans="2:25" ht="33" customHeight="1" thickBot="1" x14ac:dyDescent="0.3">
      <c r="B10" s="385" t="s">
        <v>1836</v>
      </c>
      <c r="C10" s="446" t="s">
        <v>75</v>
      </c>
      <c r="D10" s="447"/>
      <c r="E10" s="447"/>
      <c r="F10" s="447"/>
      <c r="G10" s="447"/>
      <c r="H10" s="447"/>
      <c r="I10" s="447"/>
      <c r="J10" s="447"/>
      <c r="K10" s="447"/>
      <c r="L10" s="447"/>
      <c r="M10" s="447"/>
      <c r="N10" s="448"/>
      <c r="O10" s="115"/>
      <c r="P10" s="1"/>
      <c r="R10" s="367"/>
      <c r="S10" s="367"/>
      <c r="T10" s="367"/>
      <c r="U10" s="367"/>
      <c r="V10" s="367"/>
      <c r="W10" s="367"/>
      <c r="X10" s="367"/>
    </row>
    <row r="11" spans="2:25" ht="15" customHeight="1" thickBot="1" x14ac:dyDescent="0.3">
      <c r="B11" s="441"/>
      <c r="C11" s="114"/>
      <c r="D11" s="114"/>
      <c r="E11" s="114"/>
      <c r="F11" s="114"/>
      <c r="G11" s="114"/>
      <c r="H11" s="114"/>
      <c r="I11" s="114"/>
      <c r="J11" s="114"/>
      <c r="K11" s="114"/>
      <c r="L11" s="114"/>
      <c r="M11" s="114"/>
      <c r="N11" s="113"/>
      <c r="R11" s="367"/>
      <c r="S11" s="367"/>
      <c r="T11" s="367"/>
      <c r="U11" s="367"/>
      <c r="V11" s="367"/>
      <c r="W11" s="367"/>
      <c r="X11" s="367"/>
    </row>
    <row r="12" spans="2:25" ht="31.5" customHeight="1" thickBot="1" x14ac:dyDescent="0.3">
      <c r="B12" s="442"/>
      <c r="C12" s="112"/>
      <c r="D12" s="422" t="s">
        <v>74</v>
      </c>
      <c r="E12" s="423"/>
      <c r="F12" s="423"/>
      <c r="G12" s="423"/>
      <c r="H12" s="423"/>
      <c r="I12" s="423"/>
      <c r="J12" s="423"/>
      <c r="K12" s="423"/>
      <c r="L12" s="423"/>
      <c r="M12" s="424"/>
      <c r="N12" s="111"/>
      <c r="R12" s="367"/>
      <c r="S12" s="367"/>
      <c r="T12" s="367"/>
      <c r="U12" s="367"/>
      <c r="V12" s="367"/>
      <c r="W12" s="367"/>
      <c r="X12" s="367"/>
    </row>
    <row r="13" spans="2:25" ht="31.5" customHeight="1" thickBot="1" x14ac:dyDescent="0.3">
      <c r="B13" s="93"/>
      <c r="C13" s="110"/>
      <c r="D13" s="425" t="s">
        <v>73</v>
      </c>
      <c r="E13" s="426"/>
      <c r="F13" s="426"/>
      <c r="G13" s="426"/>
      <c r="H13" s="426"/>
      <c r="I13" s="426"/>
      <c r="J13" s="426"/>
      <c r="K13" s="426"/>
      <c r="L13" s="415" t="s">
        <v>22</v>
      </c>
      <c r="M13" s="416"/>
      <c r="N13" s="108"/>
      <c r="R13" s="367"/>
      <c r="S13" s="367"/>
      <c r="T13" s="367"/>
      <c r="U13" s="367"/>
      <c r="V13" s="367"/>
      <c r="W13" s="367"/>
      <c r="X13" s="367"/>
      <c r="Y13" s="30"/>
    </row>
    <row r="14" spans="2:25" ht="29.25" customHeight="1" thickBot="1" x14ac:dyDescent="0.3">
      <c r="B14" s="93"/>
      <c r="C14" s="110"/>
      <c r="D14" s="425" t="s">
        <v>72</v>
      </c>
      <c r="E14" s="426"/>
      <c r="F14" s="426"/>
      <c r="G14" s="426"/>
      <c r="H14" s="426"/>
      <c r="I14" s="426"/>
      <c r="J14" s="426"/>
      <c r="K14" s="426"/>
      <c r="L14" s="417" t="s">
        <v>22</v>
      </c>
      <c r="M14" s="418"/>
      <c r="N14" s="108"/>
      <c r="R14" s="367"/>
      <c r="S14" s="367"/>
      <c r="T14" s="367"/>
      <c r="U14" s="367"/>
      <c r="V14" s="367"/>
      <c r="W14" s="367"/>
      <c r="X14" s="367"/>
      <c r="Y14" s="30"/>
    </row>
    <row r="15" spans="2:25" ht="28.5" customHeight="1" thickBot="1" x14ac:dyDescent="0.3">
      <c r="B15" s="93"/>
      <c r="C15" s="109"/>
      <c r="D15" s="427" t="s">
        <v>71</v>
      </c>
      <c r="E15" s="428"/>
      <c r="F15" s="428"/>
      <c r="G15" s="428"/>
      <c r="H15" s="428"/>
      <c r="I15" s="428"/>
      <c r="J15" s="428"/>
      <c r="K15" s="428"/>
      <c r="L15" s="419" t="s">
        <v>22</v>
      </c>
      <c r="M15" s="420"/>
      <c r="N15" s="108"/>
      <c r="R15" s="367"/>
      <c r="S15" s="367"/>
      <c r="T15" s="367"/>
      <c r="U15" s="367"/>
      <c r="V15" s="367"/>
      <c r="W15" s="367"/>
      <c r="X15" s="367"/>
    </row>
    <row r="16" spans="2:25" ht="15.75" customHeight="1" thickBot="1" x14ac:dyDescent="0.3">
      <c r="B16" s="93"/>
      <c r="C16" s="107"/>
      <c r="D16" s="106"/>
      <c r="E16" s="106"/>
      <c r="F16" s="106"/>
      <c r="G16" s="106"/>
      <c r="H16" s="106"/>
      <c r="I16" s="106"/>
      <c r="J16" s="106"/>
      <c r="K16" s="106"/>
      <c r="L16" s="106"/>
      <c r="M16" s="106"/>
      <c r="N16" s="105"/>
      <c r="Q16" s="37"/>
      <c r="R16" s="367"/>
      <c r="S16" s="367"/>
      <c r="T16" s="367"/>
      <c r="U16" s="367"/>
      <c r="V16" s="367"/>
      <c r="W16" s="367"/>
      <c r="X16" s="367"/>
    </row>
    <row r="17" spans="2:28" ht="43.5" customHeight="1" thickBot="1" x14ac:dyDescent="0.3">
      <c r="B17" s="32"/>
      <c r="C17" s="104"/>
      <c r="D17" s="104"/>
      <c r="E17" s="104"/>
      <c r="F17" s="104"/>
      <c r="G17" s="104"/>
      <c r="H17" s="104"/>
      <c r="I17" s="104"/>
      <c r="J17" s="104"/>
      <c r="K17" s="104"/>
      <c r="L17" s="104"/>
      <c r="M17" s="104"/>
      <c r="N17" s="104"/>
      <c r="O17" s="59"/>
      <c r="P17" s="59"/>
      <c r="Q17" s="37"/>
      <c r="R17" s="367"/>
      <c r="S17" s="367"/>
      <c r="T17" s="367"/>
      <c r="U17" s="367"/>
      <c r="V17" s="367"/>
      <c r="W17" s="367"/>
      <c r="X17" s="367"/>
    </row>
    <row r="18" spans="2:28" ht="37.5" customHeight="1" thickTop="1" thickBot="1" x14ac:dyDescent="0.3">
      <c r="R18" s="367"/>
      <c r="S18" s="367"/>
      <c r="T18" s="367"/>
      <c r="U18" s="367"/>
      <c r="V18" s="367"/>
      <c r="W18" s="367"/>
      <c r="X18" s="367"/>
    </row>
    <row r="19" spans="2:28" ht="30" customHeight="1" x14ac:dyDescent="0.25">
      <c r="B19" s="374" t="s">
        <v>1835</v>
      </c>
      <c r="C19" s="390" t="s">
        <v>70</v>
      </c>
      <c r="D19" s="358"/>
      <c r="E19" s="358"/>
      <c r="F19" s="358"/>
      <c r="G19" s="358"/>
      <c r="H19" s="358"/>
      <c r="I19" s="358"/>
      <c r="J19" s="358"/>
      <c r="K19" s="358"/>
      <c r="L19" s="358"/>
      <c r="M19" s="358"/>
      <c r="N19" s="358"/>
      <c r="O19" s="438"/>
      <c r="P19" s="439"/>
      <c r="Q19" s="439"/>
      <c r="R19" s="101"/>
      <c r="S19" s="101"/>
      <c r="T19" s="101"/>
      <c r="U19" s="101"/>
      <c r="V19" s="101"/>
      <c r="W19" s="101"/>
      <c r="X19" s="101"/>
    </row>
    <row r="20" spans="2:28" ht="44.25" customHeight="1" thickBot="1" x14ac:dyDescent="0.3">
      <c r="B20" s="375"/>
      <c r="C20" s="391"/>
      <c r="D20" s="361"/>
      <c r="E20" s="361"/>
      <c r="F20" s="361"/>
      <c r="G20" s="361"/>
      <c r="H20" s="361"/>
      <c r="I20" s="361"/>
      <c r="J20" s="361"/>
      <c r="K20" s="361"/>
      <c r="L20" s="361"/>
      <c r="M20" s="361"/>
      <c r="N20" s="361"/>
      <c r="O20" s="438"/>
      <c r="P20" s="439"/>
      <c r="Q20" s="439"/>
      <c r="R20" s="101"/>
      <c r="S20" s="101"/>
      <c r="T20" s="369"/>
      <c r="U20" s="369"/>
      <c r="V20" s="369"/>
      <c r="W20" s="369"/>
      <c r="X20" s="369"/>
      <c r="Y20" s="369"/>
      <c r="Z20" s="369"/>
      <c r="AA20" s="369"/>
    </row>
    <row r="21" spans="2:28" ht="8.25" customHeight="1" thickBot="1" x14ac:dyDescent="0.3">
      <c r="C21" s="103"/>
      <c r="D21" s="421"/>
      <c r="E21" s="421"/>
      <c r="F21" s="421"/>
      <c r="G21" s="421"/>
      <c r="H21" s="421"/>
      <c r="I21" s="421"/>
      <c r="J21" s="421"/>
      <c r="K21" s="421"/>
      <c r="L21" s="421"/>
      <c r="M21" s="421"/>
      <c r="N21" s="421"/>
      <c r="O21" s="421"/>
      <c r="P21" s="102"/>
      <c r="Q21" s="102"/>
      <c r="R21" s="101"/>
      <c r="S21" s="101"/>
      <c r="T21" s="369"/>
      <c r="U21" s="369"/>
      <c r="V21" s="369"/>
      <c r="W21" s="369"/>
      <c r="X21" s="369"/>
      <c r="Y21" s="369"/>
      <c r="Z21" s="369"/>
      <c r="AA21" s="369"/>
    </row>
    <row r="22" spans="2:28" ht="15.75" customHeight="1" x14ac:dyDescent="0.25">
      <c r="C22" s="100"/>
      <c r="D22" s="99"/>
      <c r="E22" s="99"/>
      <c r="F22" s="99"/>
      <c r="G22" s="99"/>
      <c r="H22" s="99"/>
      <c r="I22" s="99"/>
      <c r="J22" s="99"/>
      <c r="K22" s="449" t="s">
        <v>69</v>
      </c>
      <c r="L22" s="450"/>
      <c r="M22" s="453" t="s">
        <v>68</v>
      </c>
      <c r="N22" s="454"/>
      <c r="Q22" s="98"/>
      <c r="R22" s="97"/>
      <c r="S22" s="97"/>
      <c r="T22" s="369"/>
      <c r="U22" s="369"/>
      <c r="V22" s="369"/>
      <c r="W22" s="369"/>
      <c r="X22" s="369"/>
      <c r="Y22" s="369"/>
      <c r="Z22" s="369"/>
      <c r="AA22" s="369"/>
    </row>
    <row r="23" spans="2:28" ht="15" customHeight="1" x14ac:dyDescent="0.25">
      <c r="C23" s="459"/>
      <c r="D23" s="459"/>
      <c r="E23" s="459"/>
      <c r="F23" s="459"/>
      <c r="G23" s="459"/>
      <c r="H23" s="459"/>
      <c r="I23" s="459"/>
      <c r="J23" s="459"/>
      <c r="K23" s="451"/>
      <c r="L23" s="452"/>
      <c r="M23" s="455"/>
      <c r="N23" s="456"/>
      <c r="Q23" s="98"/>
      <c r="R23" s="97"/>
      <c r="S23" s="97"/>
      <c r="T23" s="369"/>
      <c r="U23" s="369"/>
      <c r="V23" s="369"/>
      <c r="W23" s="369"/>
      <c r="X23" s="369"/>
      <c r="Y23" s="369"/>
      <c r="Z23" s="369"/>
      <c r="AA23" s="369"/>
    </row>
    <row r="24" spans="2:28" ht="36.75" customHeight="1" thickBot="1" x14ac:dyDescent="0.3">
      <c r="C24" s="459"/>
      <c r="D24" s="459"/>
      <c r="E24" s="459"/>
      <c r="F24" s="459"/>
      <c r="G24" s="459"/>
      <c r="H24" s="459"/>
      <c r="I24" s="459"/>
      <c r="J24" s="459"/>
      <c r="K24" s="451"/>
      <c r="L24" s="452"/>
      <c r="M24" s="457"/>
      <c r="N24" s="458"/>
      <c r="Q24" s="98"/>
      <c r="R24" s="97"/>
      <c r="S24" s="97"/>
      <c r="T24" s="368"/>
      <c r="U24" s="368"/>
      <c r="V24" s="368"/>
      <c r="W24" s="368"/>
      <c r="X24" s="368"/>
      <c r="Y24" s="368"/>
      <c r="Z24" s="368"/>
      <c r="AA24" s="368"/>
      <c r="AB24" s="82"/>
    </row>
    <row r="25" spans="2:28" ht="59.25" customHeight="1" thickBot="1" x14ac:dyDescent="0.3">
      <c r="C25" s="467"/>
      <c r="D25" s="467"/>
      <c r="E25" s="467"/>
      <c r="F25" s="467"/>
      <c r="G25" s="467"/>
      <c r="H25" s="467"/>
      <c r="I25" s="467"/>
      <c r="J25" s="467"/>
      <c r="K25" s="96" t="s">
        <v>67</v>
      </c>
      <c r="L25" s="95" t="s">
        <v>66</v>
      </c>
      <c r="M25" s="370" t="s">
        <v>65</v>
      </c>
      <c r="N25" s="371"/>
      <c r="O25" s="91"/>
      <c r="P25" s="37"/>
      <c r="Q25" s="94"/>
      <c r="R25" s="89"/>
      <c r="S25" s="89"/>
      <c r="T25" s="368"/>
      <c r="U25" s="368"/>
      <c r="V25" s="368"/>
      <c r="W25" s="368"/>
      <c r="X25" s="368"/>
      <c r="Y25" s="368"/>
      <c r="Z25" s="368"/>
      <c r="AA25" s="368"/>
      <c r="AB25" s="82"/>
    </row>
    <row r="26" spans="2:28" ht="51" customHeight="1" thickBot="1" x14ac:dyDescent="0.3">
      <c r="B26" s="93"/>
      <c r="C26" s="338" t="s">
        <v>64</v>
      </c>
      <c r="D26" s="339"/>
      <c r="E26" s="339"/>
      <c r="F26" s="339"/>
      <c r="G26" s="339"/>
      <c r="H26" s="339"/>
      <c r="I26" s="339"/>
      <c r="J26" s="468"/>
      <c r="K26" s="92"/>
      <c r="L26" s="92"/>
      <c r="M26" s="372"/>
      <c r="N26" s="373"/>
      <c r="O26" s="91"/>
      <c r="P26" s="37"/>
      <c r="Q26" s="90"/>
      <c r="R26" s="89"/>
      <c r="S26" s="75"/>
      <c r="T26" s="368"/>
      <c r="U26" s="368"/>
      <c r="V26" s="368"/>
      <c r="W26" s="368"/>
      <c r="X26" s="368"/>
      <c r="Y26" s="368"/>
      <c r="Z26" s="368"/>
      <c r="AA26" s="368"/>
      <c r="AB26" s="82"/>
    </row>
    <row r="27" spans="2:28" ht="53.25" customHeight="1" thickBot="1" x14ac:dyDescent="0.3">
      <c r="C27" s="338" t="s">
        <v>63</v>
      </c>
      <c r="D27" s="339"/>
      <c r="E27" s="339"/>
      <c r="F27" s="339"/>
      <c r="G27" s="339"/>
      <c r="H27" s="339"/>
      <c r="I27" s="339"/>
      <c r="J27" s="339"/>
      <c r="K27" s="88">
        <f>SUM(K26:N26)</f>
        <v>0</v>
      </c>
      <c r="L27" s="84"/>
      <c r="M27" s="85"/>
      <c r="N27" s="85"/>
      <c r="O27" s="12"/>
      <c r="P27" s="12"/>
      <c r="Q27" s="67"/>
      <c r="S27" s="75"/>
      <c r="T27" s="368"/>
      <c r="U27" s="368"/>
      <c r="V27" s="368"/>
      <c r="W27" s="368"/>
      <c r="X27" s="368"/>
      <c r="Y27" s="368"/>
      <c r="Z27" s="368"/>
      <c r="AA27" s="368"/>
      <c r="AB27" s="82"/>
    </row>
    <row r="28" spans="2:28" ht="17.25" customHeight="1" thickBot="1" x14ac:dyDescent="0.3">
      <c r="C28" s="87"/>
      <c r="D28" s="87"/>
      <c r="E28" s="87"/>
      <c r="F28" s="87"/>
      <c r="G28" s="87"/>
      <c r="H28" s="87"/>
      <c r="I28" s="87"/>
      <c r="J28" s="87"/>
      <c r="K28" s="86"/>
      <c r="L28" s="83"/>
      <c r="M28" s="85"/>
      <c r="N28" s="85"/>
      <c r="O28" s="12"/>
      <c r="P28" s="12"/>
      <c r="Q28" s="67"/>
      <c r="S28" s="75"/>
      <c r="T28" s="368"/>
      <c r="U28" s="368"/>
      <c r="V28" s="368"/>
      <c r="W28" s="368"/>
      <c r="X28" s="368"/>
      <c r="Y28" s="368"/>
      <c r="Z28" s="368"/>
      <c r="AA28" s="368"/>
      <c r="AB28" s="82"/>
    </row>
    <row r="29" spans="2:28" ht="45.75" customHeight="1" thickBot="1" x14ac:dyDescent="0.3">
      <c r="C29" s="462" t="s">
        <v>62</v>
      </c>
      <c r="D29" s="463"/>
      <c r="E29" s="463"/>
      <c r="F29" s="463"/>
      <c r="G29" s="463"/>
      <c r="H29" s="463"/>
      <c r="I29" s="464"/>
      <c r="J29" s="460"/>
      <c r="K29" s="461"/>
      <c r="L29" s="84"/>
      <c r="M29" s="83"/>
      <c r="N29" s="83"/>
      <c r="O29" s="67"/>
      <c r="P29" s="67"/>
      <c r="Q29" s="67"/>
      <c r="S29" s="75"/>
      <c r="T29" s="368"/>
      <c r="U29" s="368"/>
      <c r="V29" s="368"/>
      <c r="W29" s="368"/>
      <c r="X29" s="368"/>
      <c r="Y29" s="368"/>
      <c r="Z29" s="368"/>
      <c r="AA29" s="368"/>
      <c r="AB29" s="82"/>
    </row>
    <row r="30" spans="2:28" ht="38.25" customHeight="1" thickBot="1" x14ac:dyDescent="0.3">
      <c r="B30" s="32"/>
      <c r="C30" s="81"/>
      <c r="D30" s="80"/>
      <c r="E30" s="80"/>
      <c r="F30" s="80"/>
      <c r="G30" s="80"/>
      <c r="H30" s="80"/>
      <c r="I30" s="80"/>
      <c r="J30" s="80"/>
      <c r="K30" s="79"/>
      <c r="L30" s="78"/>
      <c r="M30" s="78"/>
      <c r="N30" s="78"/>
      <c r="O30" s="77"/>
      <c r="P30" s="77"/>
      <c r="Q30" s="76"/>
      <c r="R30" s="30"/>
      <c r="S30" s="75"/>
      <c r="T30" s="75"/>
      <c r="U30" s="75"/>
      <c r="V30" s="75"/>
    </row>
    <row r="31" spans="2:28" ht="36.75" customHeight="1" thickTop="1" thickBot="1" x14ac:dyDescent="0.3">
      <c r="C31" s="74"/>
      <c r="D31" s="73"/>
      <c r="E31" s="73"/>
      <c r="F31" s="73"/>
      <c r="G31" s="73"/>
      <c r="H31" s="73"/>
      <c r="I31" s="73"/>
      <c r="J31" s="73"/>
      <c r="K31" s="72"/>
      <c r="L31" s="71"/>
      <c r="M31" s="71"/>
      <c r="N31" s="71"/>
      <c r="O31" s="70"/>
      <c r="P31" s="70"/>
      <c r="Q31" s="69"/>
      <c r="R31" s="30"/>
    </row>
    <row r="32" spans="2:28" ht="39" customHeight="1" x14ac:dyDescent="0.25">
      <c r="B32" s="385" t="s">
        <v>1834</v>
      </c>
      <c r="C32" s="358" t="s">
        <v>61</v>
      </c>
      <c r="D32" s="358"/>
      <c r="E32" s="358"/>
      <c r="F32" s="358"/>
      <c r="G32" s="358"/>
      <c r="H32" s="358"/>
      <c r="I32" s="358"/>
      <c r="J32" s="358"/>
      <c r="K32" s="358"/>
      <c r="L32" s="358"/>
      <c r="M32" s="358"/>
      <c r="N32" s="359"/>
      <c r="O32" s="67"/>
      <c r="P32" s="67"/>
      <c r="Q32" s="69"/>
      <c r="R32" s="30"/>
    </row>
    <row r="33" spans="2:26" ht="23.25" customHeight="1" thickBot="1" x14ac:dyDescent="0.3">
      <c r="B33" s="386"/>
      <c r="C33" s="361"/>
      <c r="D33" s="361"/>
      <c r="E33" s="361"/>
      <c r="F33" s="361"/>
      <c r="G33" s="361"/>
      <c r="H33" s="361"/>
      <c r="I33" s="361"/>
      <c r="J33" s="361"/>
      <c r="K33" s="361"/>
      <c r="L33" s="361"/>
      <c r="M33" s="361"/>
      <c r="N33" s="362"/>
      <c r="O33" s="67"/>
      <c r="P33" s="68"/>
      <c r="Q33" s="67"/>
    </row>
    <row r="34" spans="2:26" ht="24" customHeight="1" x14ac:dyDescent="0.25">
      <c r="C34" s="65"/>
      <c r="D34" s="65"/>
      <c r="E34" s="65"/>
      <c r="F34" s="65"/>
      <c r="G34" s="65"/>
      <c r="H34" s="65"/>
      <c r="I34" s="65"/>
      <c r="J34" s="376" t="s">
        <v>60</v>
      </c>
      <c r="K34" s="377"/>
      <c r="L34" s="378"/>
      <c r="M34" s="349" t="s">
        <v>59</v>
      </c>
      <c r="N34" s="350"/>
      <c r="O34" s="340"/>
      <c r="P34" s="340"/>
      <c r="Q34" s="340"/>
      <c r="R34" s="340"/>
      <c r="S34" s="340"/>
      <c r="T34" s="340"/>
      <c r="U34" s="340"/>
      <c r="V34" s="340"/>
      <c r="W34" s="340"/>
      <c r="X34" s="340"/>
      <c r="Y34" s="340"/>
    </row>
    <row r="35" spans="2:26" ht="24.75" customHeight="1" x14ac:dyDescent="0.25">
      <c r="C35" s="65"/>
      <c r="D35" s="65"/>
      <c r="E35" s="65"/>
      <c r="F35" s="65"/>
      <c r="G35" s="65"/>
      <c r="H35" s="65"/>
      <c r="I35" s="65"/>
      <c r="J35" s="379"/>
      <c r="K35" s="380"/>
      <c r="L35" s="381"/>
      <c r="M35" s="351"/>
      <c r="N35" s="352"/>
      <c r="O35" s="30"/>
      <c r="P35" s="66"/>
      <c r="Q35" s="66"/>
      <c r="R35" s="39"/>
      <c r="S35" s="39"/>
      <c r="T35" s="39"/>
      <c r="U35" s="39"/>
      <c r="V35" s="39"/>
      <c r="W35" s="39"/>
      <c r="X35" s="30"/>
      <c r="Y35" s="30"/>
      <c r="Z35" s="30"/>
    </row>
    <row r="36" spans="2:26" ht="15" customHeight="1" thickBot="1" x14ac:dyDescent="0.3">
      <c r="C36" s="65"/>
      <c r="D36" s="65"/>
      <c r="E36" s="65"/>
      <c r="F36" s="65"/>
      <c r="G36" s="65"/>
      <c r="H36" s="65"/>
      <c r="I36" s="65"/>
      <c r="J36" s="382"/>
      <c r="K36" s="383"/>
      <c r="L36" s="384"/>
      <c r="M36" s="351"/>
      <c r="N36" s="352"/>
      <c r="O36" s="30"/>
      <c r="P36" s="66"/>
      <c r="Q36" s="66"/>
      <c r="R36" s="39"/>
      <c r="S36" s="39"/>
      <c r="T36" s="39"/>
      <c r="U36" s="39"/>
      <c r="V36" s="39"/>
      <c r="W36" s="39"/>
      <c r="X36" s="30"/>
      <c r="Y36" s="30"/>
      <c r="Z36" s="30"/>
    </row>
    <row r="37" spans="2:26" ht="55.5" customHeight="1" thickBot="1" x14ac:dyDescent="0.3">
      <c r="C37" s="65"/>
      <c r="D37" s="65"/>
      <c r="E37" s="65"/>
      <c r="F37" s="65"/>
      <c r="G37" s="65"/>
      <c r="H37" s="65"/>
      <c r="I37" s="65"/>
      <c r="J37" s="64" t="s">
        <v>58</v>
      </c>
      <c r="K37" s="64" t="s">
        <v>57</v>
      </c>
      <c r="L37" s="64" t="s">
        <v>56</v>
      </c>
      <c r="M37" s="370" t="s">
        <v>55</v>
      </c>
      <c r="N37" s="371"/>
      <c r="O37" s="30"/>
      <c r="P37" s="363"/>
      <c r="Q37" s="363"/>
      <c r="R37" s="363"/>
      <c r="S37" s="363"/>
      <c r="T37" s="363"/>
      <c r="U37" s="363"/>
      <c r="V37" s="363"/>
      <c r="W37" s="363"/>
      <c r="X37" s="30"/>
      <c r="Y37" s="30"/>
      <c r="Z37" s="30"/>
    </row>
    <row r="38" spans="2:26" ht="60" customHeight="1" thickBot="1" x14ac:dyDescent="0.3">
      <c r="C38" s="354" t="s">
        <v>54</v>
      </c>
      <c r="D38" s="355"/>
      <c r="E38" s="355"/>
      <c r="F38" s="355"/>
      <c r="G38" s="355"/>
      <c r="H38" s="355"/>
      <c r="I38" s="356"/>
      <c r="J38" s="63"/>
      <c r="K38" s="63"/>
      <c r="L38" s="63"/>
      <c r="M38" s="465"/>
      <c r="N38" s="466"/>
      <c r="O38" s="30"/>
      <c r="P38" s="353"/>
      <c r="Q38" s="353"/>
      <c r="R38" s="353"/>
      <c r="S38" s="353"/>
      <c r="T38" s="353"/>
      <c r="U38" s="353"/>
      <c r="V38" s="353"/>
      <c r="W38" s="353"/>
      <c r="X38" s="30"/>
      <c r="Y38" s="30"/>
      <c r="Z38" s="30"/>
    </row>
    <row r="39" spans="2:26" ht="71.25" customHeight="1" thickBot="1" x14ac:dyDescent="0.3">
      <c r="C39" s="354" t="s">
        <v>53</v>
      </c>
      <c r="D39" s="355"/>
      <c r="E39" s="355"/>
      <c r="F39" s="355"/>
      <c r="G39" s="355"/>
      <c r="H39" s="355"/>
      <c r="I39" s="356"/>
      <c r="J39" s="62"/>
      <c r="K39" s="62"/>
      <c r="L39" s="61"/>
      <c r="M39" s="444"/>
      <c r="N39" s="445"/>
      <c r="O39" s="30"/>
      <c r="P39" s="353"/>
      <c r="Q39" s="353"/>
      <c r="R39" s="353"/>
      <c r="S39" s="353"/>
      <c r="T39" s="353"/>
      <c r="U39" s="353"/>
      <c r="V39" s="353"/>
      <c r="W39" s="353"/>
      <c r="X39" s="353"/>
      <c r="Y39" s="353"/>
      <c r="Z39" s="353"/>
    </row>
    <row r="40" spans="2:26" ht="61.5" customHeight="1" thickBot="1" x14ac:dyDescent="0.3">
      <c r="C40" s="354" t="s">
        <v>52</v>
      </c>
      <c r="D40" s="355"/>
      <c r="E40" s="355"/>
      <c r="F40" s="355"/>
      <c r="G40" s="355"/>
      <c r="H40" s="355"/>
      <c r="I40" s="356"/>
      <c r="J40" s="62"/>
      <c r="K40" s="62"/>
      <c r="L40" s="61"/>
      <c r="M40" s="444"/>
      <c r="N40" s="445"/>
      <c r="P40" s="443"/>
      <c r="Q40" s="443"/>
      <c r="R40" s="443"/>
      <c r="S40" s="443"/>
      <c r="T40" s="443"/>
      <c r="U40" s="443"/>
      <c r="V40" s="443"/>
      <c r="W40" s="60"/>
    </row>
    <row r="41" spans="2:26" ht="27" customHeight="1" thickBot="1" x14ac:dyDescent="0.3">
      <c r="B41" s="32"/>
      <c r="C41" s="32"/>
      <c r="D41" s="32"/>
      <c r="E41" s="32"/>
      <c r="F41" s="32"/>
      <c r="G41" s="32"/>
      <c r="H41" s="32"/>
      <c r="I41" s="32"/>
      <c r="J41" s="32"/>
      <c r="K41" s="32"/>
      <c r="L41" s="32"/>
      <c r="M41" s="32"/>
      <c r="N41" s="32"/>
      <c r="O41" s="32"/>
      <c r="P41" s="32"/>
      <c r="Q41" s="59"/>
      <c r="R41" s="32"/>
    </row>
    <row r="42" spans="2:26" ht="25.5" customHeight="1" thickTop="1" thickBot="1" x14ac:dyDescent="0.3"/>
    <row r="43" spans="2:26" ht="27" customHeight="1" x14ac:dyDescent="0.25">
      <c r="B43" s="374" t="s">
        <v>1833</v>
      </c>
      <c r="C43" s="390" t="s">
        <v>51</v>
      </c>
      <c r="D43" s="358"/>
      <c r="E43" s="358"/>
      <c r="F43" s="358"/>
      <c r="G43" s="358"/>
      <c r="H43" s="358"/>
      <c r="I43" s="358"/>
      <c r="J43" s="358"/>
      <c r="K43" s="358"/>
    </row>
    <row r="44" spans="2:26" ht="48" customHeight="1" thickBot="1" x14ac:dyDescent="0.3">
      <c r="B44" s="375"/>
      <c r="C44" s="391"/>
      <c r="D44" s="361"/>
      <c r="E44" s="361"/>
      <c r="F44" s="361"/>
      <c r="G44" s="361"/>
      <c r="H44" s="361"/>
      <c r="I44" s="361"/>
      <c r="J44" s="361"/>
      <c r="K44" s="361"/>
    </row>
    <row r="45" spans="2:26" ht="33.75" customHeight="1" thickBot="1" x14ac:dyDescent="0.3">
      <c r="C45" s="341" t="s">
        <v>50</v>
      </c>
      <c r="D45" s="342"/>
      <c r="E45" s="342"/>
      <c r="F45" s="342"/>
      <c r="G45" s="342"/>
      <c r="H45" s="342"/>
      <c r="I45" s="342"/>
      <c r="J45" s="343"/>
      <c r="K45" s="58">
        <f>K27</f>
        <v>0</v>
      </c>
    </row>
    <row r="46" spans="2:26" ht="35.25" customHeight="1" thickBot="1" x14ac:dyDescent="0.3">
      <c r="C46" s="403" t="s">
        <v>1826</v>
      </c>
      <c r="D46" s="404"/>
      <c r="E46" s="404"/>
      <c r="F46" s="404"/>
      <c r="G46" s="404"/>
      <c r="H46" s="404"/>
      <c r="I46" s="404"/>
      <c r="J46" s="405"/>
      <c r="K46" s="58">
        <f>K27+J29</f>
        <v>0</v>
      </c>
    </row>
    <row r="47" spans="2:26" ht="38.25" customHeight="1" thickBot="1" x14ac:dyDescent="0.3">
      <c r="C47" s="341" t="s">
        <v>48</v>
      </c>
      <c r="D47" s="342"/>
      <c r="E47" s="342"/>
      <c r="F47" s="342"/>
      <c r="G47" s="342"/>
      <c r="H47" s="342"/>
      <c r="I47" s="342"/>
      <c r="J47" s="343"/>
      <c r="K47" s="57" t="str">
        <f>IFERROR(K45/K46,"")</f>
        <v/>
      </c>
    </row>
    <row r="48" spans="2:26" ht="37.5" customHeight="1" thickBot="1" x14ac:dyDescent="0.3">
      <c r="C48" s="341" t="s">
        <v>1821</v>
      </c>
      <c r="D48" s="342"/>
      <c r="E48" s="342"/>
      <c r="F48" s="342"/>
      <c r="G48" s="342"/>
      <c r="H48" s="342"/>
      <c r="I48" s="342"/>
      <c r="J48" s="343"/>
      <c r="K48" s="56">
        <f>Mem3Alloc240</f>
        <v>0</v>
      </c>
    </row>
    <row r="49" spans="2:21" ht="37.5" customHeight="1" thickBot="1" x14ac:dyDescent="0.3">
      <c r="C49" s="364" t="s">
        <v>47</v>
      </c>
      <c r="D49" s="365"/>
      <c r="E49" s="365"/>
      <c r="F49" s="365"/>
      <c r="G49" s="365"/>
      <c r="H49" s="365"/>
      <c r="I49" s="365"/>
      <c r="J49" s="366"/>
      <c r="K49" s="55">
        <f>IFERROR(K48*K47, 0)</f>
        <v>0</v>
      </c>
    </row>
    <row r="50" spans="2:21" ht="41.25" customHeight="1" thickBot="1" x14ac:dyDescent="0.3">
      <c r="C50" s="341" t="s">
        <v>46</v>
      </c>
      <c r="D50" s="342"/>
      <c r="E50" s="342"/>
      <c r="F50" s="342"/>
      <c r="G50" s="342"/>
      <c r="H50" s="342"/>
      <c r="I50" s="342"/>
      <c r="J50" s="343"/>
      <c r="K50" s="191"/>
    </row>
    <row r="51" spans="2:21" ht="46.5" customHeight="1" thickBot="1" x14ac:dyDescent="0.3">
      <c r="C51" s="341" t="s">
        <v>45</v>
      </c>
      <c r="D51" s="342"/>
      <c r="E51" s="342"/>
      <c r="F51" s="342"/>
      <c r="G51" s="342"/>
      <c r="H51" s="342"/>
      <c r="I51" s="342"/>
      <c r="J51" s="343"/>
      <c r="K51" s="54">
        <f>IFERROR(K49+K50, "")</f>
        <v>0</v>
      </c>
    </row>
    <row r="52" spans="2:21" ht="29.25" customHeight="1" x14ac:dyDescent="0.25"/>
    <row r="53" spans="2:21" ht="7.5" customHeight="1" x14ac:dyDescent="0.25">
      <c r="C53" s="53"/>
      <c r="D53" s="52"/>
      <c r="E53" s="52"/>
      <c r="F53" s="52"/>
      <c r="G53" s="52"/>
      <c r="H53" s="52"/>
      <c r="I53" s="52"/>
      <c r="J53" s="52"/>
      <c r="K53" s="51"/>
    </row>
    <row r="54" spans="2:21" s="30" customFormat="1" ht="9.75" customHeight="1" thickBot="1" x14ac:dyDescent="0.3">
      <c r="B54" s="46"/>
      <c r="C54" s="49"/>
      <c r="D54" s="49"/>
      <c r="E54" s="50"/>
      <c r="F54" s="49"/>
      <c r="G54" s="49"/>
      <c r="H54" s="48"/>
      <c r="I54" s="48"/>
      <c r="J54" s="46"/>
      <c r="K54" s="47"/>
      <c r="L54" s="46"/>
      <c r="M54" s="46"/>
      <c r="N54" s="46"/>
      <c r="O54" s="46"/>
      <c r="P54" s="46"/>
      <c r="Q54" s="46"/>
    </row>
    <row r="55" spans="2:21" ht="24.75" customHeight="1" thickTop="1" thickBot="1" x14ac:dyDescent="0.3"/>
    <row r="56" spans="2:21" ht="19.5" customHeight="1" x14ac:dyDescent="0.25">
      <c r="B56" s="374" t="s">
        <v>1831</v>
      </c>
      <c r="C56" s="357" t="s">
        <v>44</v>
      </c>
      <c r="D56" s="358"/>
      <c r="E56" s="358"/>
      <c r="F56" s="358"/>
      <c r="G56" s="358"/>
      <c r="H56" s="358"/>
      <c r="I56" s="358"/>
      <c r="J56" s="358"/>
      <c r="K56" s="358"/>
      <c r="L56" s="359"/>
    </row>
    <row r="57" spans="2:21" ht="51.75" customHeight="1" thickBot="1" x14ac:dyDescent="0.3">
      <c r="B57" s="375"/>
      <c r="C57" s="360"/>
      <c r="D57" s="361"/>
      <c r="E57" s="361"/>
      <c r="F57" s="361"/>
      <c r="G57" s="361"/>
      <c r="H57" s="361"/>
      <c r="I57" s="361"/>
      <c r="J57" s="361"/>
      <c r="K57" s="361"/>
      <c r="L57" s="362"/>
    </row>
    <row r="58" spans="2:21" ht="33.75" customHeight="1" thickBot="1" x14ac:dyDescent="0.3">
      <c r="B58" s="27"/>
      <c r="C58" s="387" t="s">
        <v>43</v>
      </c>
      <c r="D58" s="388"/>
      <c r="E58" s="388"/>
      <c r="F58" s="388"/>
      <c r="G58" s="388"/>
      <c r="H58" s="388"/>
      <c r="I58" s="388"/>
      <c r="J58" s="388"/>
      <c r="K58" s="388"/>
      <c r="L58" s="389"/>
    </row>
    <row r="59" spans="2:21" ht="51.75" customHeight="1" thickBot="1" x14ac:dyDescent="0.3">
      <c r="B59" s="27"/>
      <c r="C59" s="341" t="s">
        <v>42</v>
      </c>
      <c r="D59" s="347"/>
      <c r="E59" s="347"/>
      <c r="F59" s="347"/>
      <c r="G59" s="347"/>
      <c r="H59" s="347"/>
      <c r="I59" s="347"/>
      <c r="J59" s="347"/>
      <c r="K59" s="348"/>
      <c r="L59" s="192" t="s">
        <v>22</v>
      </c>
      <c r="M59" s="45"/>
    </row>
    <row r="60" spans="2:21" ht="51.75" customHeight="1" thickBot="1" x14ac:dyDescent="0.3">
      <c r="B60" s="27"/>
      <c r="C60" s="341" t="s">
        <v>41</v>
      </c>
      <c r="D60" s="347"/>
      <c r="E60" s="347"/>
      <c r="F60" s="347"/>
      <c r="G60" s="347"/>
      <c r="H60" s="347"/>
      <c r="I60" s="347"/>
      <c r="J60" s="347"/>
      <c r="K60" s="348"/>
      <c r="L60" s="193" t="s">
        <v>22</v>
      </c>
    </row>
    <row r="61" spans="2:21" ht="51.75" customHeight="1" thickBot="1" x14ac:dyDescent="0.3">
      <c r="B61" s="27"/>
      <c r="C61" s="341" t="s">
        <v>40</v>
      </c>
      <c r="D61" s="342"/>
      <c r="E61" s="342"/>
      <c r="F61" s="342"/>
      <c r="G61" s="342"/>
      <c r="H61" s="342"/>
      <c r="I61" s="342"/>
      <c r="J61" s="342"/>
      <c r="K61" s="343"/>
      <c r="L61" s="193" t="s">
        <v>22</v>
      </c>
    </row>
    <row r="62" spans="2:21" ht="69.75" customHeight="1" thickBot="1" x14ac:dyDescent="0.3">
      <c r="B62" s="27"/>
      <c r="C62" s="341" t="s">
        <v>39</v>
      </c>
      <c r="D62" s="342"/>
      <c r="E62" s="342"/>
      <c r="F62" s="342"/>
      <c r="G62" s="342"/>
      <c r="H62" s="342"/>
      <c r="I62" s="342"/>
      <c r="J62" s="342"/>
      <c r="K62" s="343"/>
      <c r="L62" s="193" t="s">
        <v>22</v>
      </c>
      <c r="U62" t="s">
        <v>38</v>
      </c>
    </row>
    <row r="63" spans="2:21" ht="51.75" customHeight="1" thickBot="1" x14ac:dyDescent="0.3">
      <c r="B63" s="27"/>
      <c r="C63" s="341" t="s">
        <v>37</v>
      </c>
      <c r="D63" s="342"/>
      <c r="E63" s="342"/>
      <c r="F63" s="342"/>
      <c r="G63" s="342"/>
      <c r="H63" s="342"/>
      <c r="I63" s="342"/>
      <c r="J63" s="342"/>
      <c r="K63" s="343"/>
      <c r="L63" s="193" t="s">
        <v>22</v>
      </c>
      <c r="U63" t="s">
        <v>36</v>
      </c>
    </row>
    <row r="64" spans="2:21" ht="52.5" customHeight="1" thickBot="1" x14ac:dyDescent="0.3">
      <c r="C64" s="344" t="s">
        <v>35</v>
      </c>
      <c r="D64" s="345"/>
      <c r="E64" s="345"/>
      <c r="F64" s="345"/>
      <c r="G64" s="345"/>
      <c r="H64" s="345"/>
      <c r="I64" s="345"/>
      <c r="J64" s="345"/>
      <c r="K64" s="346"/>
      <c r="L64" s="193" t="s">
        <v>22</v>
      </c>
      <c r="Q64" s="37"/>
      <c r="U64" s="9" t="s">
        <v>34</v>
      </c>
    </row>
    <row r="65" spans="2:30" x14ac:dyDescent="0.25">
      <c r="U65" s="401"/>
      <c r="V65" s="401"/>
      <c r="W65" s="401"/>
      <c r="X65" s="401"/>
      <c r="Y65" s="401"/>
      <c r="Z65" s="401"/>
      <c r="AA65" s="401"/>
      <c r="AB65" s="401"/>
      <c r="AC65" s="401"/>
      <c r="AD65" s="401"/>
    </row>
    <row r="66" spans="2:30" ht="15.75" thickBot="1" x14ac:dyDescent="0.3">
      <c r="C66" s="44"/>
      <c r="D66" s="43"/>
      <c r="E66" s="43"/>
      <c r="F66" s="43"/>
      <c r="G66" s="43"/>
      <c r="H66" s="43"/>
      <c r="I66" s="43"/>
      <c r="J66" s="43"/>
      <c r="K66" s="43"/>
      <c r="L66" s="43"/>
      <c r="U66" s="401"/>
      <c r="V66" s="401"/>
      <c r="W66" s="401"/>
      <c r="X66" s="401"/>
      <c r="Y66" s="401"/>
      <c r="Z66" s="401"/>
      <c r="AA66" s="401"/>
      <c r="AB66" s="401"/>
      <c r="AC66" s="401"/>
      <c r="AD66" s="401"/>
    </row>
    <row r="67" spans="2:30" ht="16.5" thickTop="1" thickBot="1" x14ac:dyDescent="0.3">
      <c r="C67" s="42"/>
      <c r="D67" s="41"/>
      <c r="E67" s="41"/>
      <c r="F67" s="41"/>
      <c r="G67" s="41"/>
      <c r="H67" s="41"/>
      <c r="I67" s="41"/>
      <c r="J67" s="41"/>
      <c r="K67" s="41"/>
      <c r="L67" s="41"/>
      <c r="U67" s="401"/>
      <c r="V67" s="401"/>
      <c r="W67" s="401"/>
      <c r="X67" s="401"/>
      <c r="Y67" s="401"/>
      <c r="Z67" s="401"/>
      <c r="AA67" s="401"/>
      <c r="AB67" s="401"/>
      <c r="AC67" s="401"/>
      <c r="AD67" s="401"/>
    </row>
    <row r="68" spans="2:30" ht="46.5" customHeight="1" x14ac:dyDescent="0.25">
      <c r="B68" s="392" t="s">
        <v>1832</v>
      </c>
      <c r="C68" s="357" t="s">
        <v>33</v>
      </c>
      <c r="D68" s="358"/>
      <c r="E68" s="358"/>
      <c r="F68" s="358"/>
      <c r="G68" s="358"/>
      <c r="H68" s="358"/>
      <c r="I68" s="358"/>
      <c r="J68" s="358"/>
      <c r="K68" s="358"/>
      <c r="L68" s="359"/>
      <c r="U68" s="401"/>
      <c r="V68" s="401"/>
      <c r="W68" s="401"/>
      <c r="X68" s="401"/>
      <c r="Y68" s="401"/>
      <c r="Z68" s="401"/>
      <c r="AA68" s="401"/>
      <c r="AB68" s="401"/>
      <c r="AC68" s="401"/>
      <c r="AD68" s="401"/>
    </row>
    <row r="69" spans="2:30" ht="30.75" customHeight="1" thickBot="1" x14ac:dyDescent="0.3">
      <c r="B69" s="393"/>
      <c r="C69" s="360"/>
      <c r="D69" s="361"/>
      <c r="E69" s="361"/>
      <c r="F69" s="361"/>
      <c r="G69" s="361"/>
      <c r="H69" s="361"/>
      <c r="I69" s="361"/>
      <c r="J69" s="361"/>
      <c r="K69" s="361"/>
      <c r="L69" s="362"/>
      <c r="U69" s="40"/>
      <c r="V69" s="40"/>
      <c r="W69" s="40"/>
      <c r="X69" s="40"/>
      <c r="Y69" s="40"/>
      <c r="Z69" s="40"/>
      <c r="AA69" s="40"/>
      <c r="AB69" s="40"/>
      <c r="AC69" s="40"/>
      <c r="AD69" s="40"/>
    </row>
    <row r="70" spans="2:30" ht="57" customHeight="1" thickBot="1" x14ac:dyDescent="0.3">
      <c r="C70" s="398" t="s">
        <v>32</v>
      </c>
      <c r="D70" s="399"/>
      <c r="E70" s="399"/>
      <c r="F70" s="399"/>
      <c r="G70" s="399"/>
      <c r="H70" s="399"/>
      <c r="I70" s="399"/>
      <c r="J70" s="399"/>
      <c r="K70" s="399"/>
      <c r="L70" s="400"/>
    </row>
    <row r="71" spans="2:30" s="30" customFormat="1" ht="58.5" customHeight="1" thickBot="1" x14ac:dyDescent="0.3">
      <c r="B71" s="39"/>
      <c r="C71" s="341" t="s">
        <v>31</v>
      </c>
      <c r="D71" s="342"/>
      <c r="E71" s="343"/>
      <c r="F71" s="195" t="s">
        <v>22</v>
      </c>
      <c r="G71" s="341" t="s">
        <v>30</v>
      </c>
      <c r="H71" s="342"/>
      <c r="I71" s="342"/>
      <c r="J71" s="342"/>
      <c r="K71" s="343"/>
      <c r="L71" s="194">
        <v>0</v>
      </c>
      <c r="M71" s="39"/>
      <c r="N71" s="39"/>
      <c r="O71" s="39"/>
      <c r="P71" s="39"/>
      <c r="Q71" s="39"/>
      <c r="R71" s="39"/>
    </row>
    <row r="72" spans="2:30" s="30" customFormat="1" ht="32.25" customHeight="1" thickBot="1" x14ac:dyDescent="0.3">
      <c r="B72" s="39"/>
      <c r="C72" s="394" t="s">
        <v>29</v>
      </c>
      <c r="D72" s="395"/>
      <c r="E72" s="395"/>
      <c r="F72" s="395"/>
      <c r="G72" s="395"/>
      <c r="H72" s="395"/>
      <c r="I72" s="395"/>
      <c r="J72" s="395"/>
      <c r="K72" s="395"/>
      <c r="L72" s="396"/>
    </row>
    <row r="73" spans="2:30" ht="32.25" customHeight="1" x14ac:dyDescent="0.25">
      <c r="C73" s="406"/>
      <c r="D73" s="407"/>
      <c r="E73" s="407"/>
      <c r="F73" s="407"/>
      <c r="G73" s="407"/>
      <c r="H73" s="407"/>
      <c r="I73" s="407"/>
      <c r="J73" s="407"/>
      <c r="K73" s="407"/>
      <c r="L73" s="408"/>
      <c r="P73" s="402"/>
      <c r="Q73" s="402"/>
      <c r="R73" s="402"/>
      <c r="S73" s="402"/>
    </row>
    <row r="74" spans="2:30" ht="48" customHeight="1" x14ac:dyDescent="0.25">
      <c r="C74" s="409"/>
      <c r="D74" s="410"/>
      <c r="E74" s="410"/>
      <c r="F74" s="410"/>
      <c r="G74" s="410"/>
      <c r="H74" s="410"/>
      <c r="I74" s="410"/>
      <c r="J74" s="410"/>
      <c r="K74" s="410"/>
      <c r="L74" s="411"/>
      <c r="M74" s="1"/>
    </row>
    <row r="75" spans="2:30" s="12" customFormat="1" ht="71.25" customHeight="1" thickBot="1" x14ac:dyDescent="0.3">
      <c r="B75" s="38"/>
      <c r="C75" s="412"/>
      <c r="D75" s="413"/>
      <c r="E75" s="413"/>
      <c r="F75" s="413"/>
      <c r="G75" s="413"/>
      <c r="H75" s="413"/>
      <c r="I75" s="413"/>
      <c r="J75" s="413"/>
      <c r="K75" s="413"/>
      <c r="L75" s="414"/>
      <c r="M75" s="37"/>
    </row>
    <row r="76" spans="2:30" ht="76.5" customHeight="1" x14ac:dyDescent="0.25"/>
    <row r="77" spans="2:30" ht="33.75" customHeight="1" x14ac:dyDescent="0.25">
      <c r="B77" s="36"/>
      <c r="O77" s="6"/>
    </row>
    <row r="78" spans="2:30" ht="39.75" customHeight="1" x14ac:dyDescent="0.25"/>
    <row r="79" spans="2:30" ht="27.75" customHeight="1" x14ac:dyDescent="0.25"/>
    <row r="80" spans="2:30" x14ac:dyDescent="0.25">
      <c r="M80" s="397"/>
      <c r="N80" s="397"/>
      <c r="O80" s="397"/>
      <c r="P80" s="397"/>
      <c r="Q80" s="397"/>
      <c r="R80" s="397"/>
      <c r="S80" s="397"/>
      <c r="T80" s="397"/>
      <c r="U80" s="397"/>
      <c r="V80" s="397"/>
      <c r="W80" s="397"/>
      <c r="X80" s="397"/>
      <c r="Y80" s="397"/>
      <c r="Z80" s="397"/>
      <c r="AA80" s="397"/>
      <c r="AB80" s="397"/>
      <c r="AC80" s="397"/>
      <c r="AD80" s="397"/>
    </row>
    <row r="81" spans="13:30" x14ac:dyDescent="0.25">
      <c r="M81" s="397"/>
      <c r="N81" s="397"/>
      <c r="O81" s="397"/>
      <c r="P81" s="397"/>
      <c r="Q81" s="397"/>
      <c r="R81" s="397"/>
      <c r="S81" s="397"/>
      <c r="T81" s="397"/>
      <c r="U81" s="397"/>
      <c r="V81" s="397"/>
      <c r="W81" s="397"/>
      <c r="X81" s="397"/>
      <c r="Y81" s="397"/>
      <c r="Z81" s="397"/>
      <c r="AA81" s="397"/>
      <c r="AB81" s="397"/>
      <c r="AC81" s="397"/>
      <c r="AD81" s="397"/>
    </row>
    <row r="82" spans="13:30" x14ac:dyDescent="0.25">
      <c r="M82" s="397"/>
      <c r="N82" s="397"/>
      <c r="O82" s="397"/>
      <c r="P82" s="397"/>
      <c r="Q82" s="397"/>
      <c r="R82" s="397"/>
      <c r="S82" s="397"/>
      <c r="T82" s="397"/>
      <c r="U82" s="397"/>
      <c r="V82" s="397"/>
      <c r="W82" s="397"/>
      <c r="X82" s="397"/>
      <c r="Y82" s="397"/>
      <c r="Z82" s="397"/>
      <c r="AA82" s="397"/>
      <c r="AB82" s="397"/>
      <c r="AC82" s="397"/>
      <c r="AD82" s="397"/>
    </row>
    <row r="83" spans="13:30" ht="72" customHeight="1" x14ac:dyDescent="0.25">
      <c r="M83" s="397"/>
      <c r="N83" s="397"/>
      <c r="O83" s="397"/>
      <c r="P83" s="397"/>
      <c r="Q83" s="397"/>
      <c r="R83" s="397"/>
      <c r="S83" s="397"/>
      <c r="T83" s="397"/>
      <c r="U83" s="397"/>
      <c r="V83" s="397"/>
      <c r="W83" s="397"/>
      <c r="X83" s="397"/>
      <c r="Y83" s="397"/>
      <c r="Z83" s="397"/>
      <c r="AA83" s="397"/>
      <c r="AB83" s="397"/>
      <c r="AC83" s="397"/>
      <c r="AD83" s="397"/>
    </row>
    <row r="84" spans="13:30" ht="66.75" customHeight="1" x14ac:dyDescent="0.25">
      <c r="M84" s="397"/>
      <c r="N84" s="397"/>
      <c r="O84" s="397"/>
      <c r="P84" s="397"/>
      <c r="Q84" s="397"/>
      <c r="R84" s="397"/>
      <c r="S84" s="397"/>
      <c r="T84" s="397"/>
      <c r="U84" s="397"/>
      <c r="V84" s="397"/>
      <c r="W84" s="397"/>
      <c r="X84" s="397"/>
      <c r="Y84" s="397"/>
      <c r="Z84" s="397"/>
      <c r="AA84" s="397"/>
      <c r="AB84" s="397"/>
      <c r="AC84" s="397"/>
      <c r="AD84" s="397"/>
    </row>
    <row r="85" spans="13:30" ht="78" customHeight="1" x14ac:dyDescent="0.25"/>
    <row r="89" spans="13:30" ht="113.25" customHeight="1" x14ac:dyDescent="0.25"/>
    <row r="93" spans="13:30" ht="62.25" customHeight="1" x14ac:dyDescent="0.25"/>
  </sheetData>
  <sheetProtection algorithmName="SHA-512" hashValue="VBkfxJc2KkcZ4QzwBjw5xVmgeh+TE2kXfthzOn8n7+w7nFu2zqQRXc7lkjVzEtu0hhBxChV3rxmjrGpLjtsFsw==" saltValue="PoXKPct1z6mL9Pgk1tTRIg==" spinCount="100000" sheet="1" objects="1" scenarios="1"/>
  <mergeCells count="73">
    <mergeCell ref="B2:E2"/>
    <mergeCell ref="C4:O4"/>
    <mergeCell ref="R4:X18"/>
    <mergeCell ref="C5:M8"/>
    <mergeCell ref="B10:B12"/>
    <mergeCell ref="D12:M12"/>
    <mergeCell ref="D13:K13"/>
    <mergeCell ref="L13:M13"/>
    <mergeCell ref="D14:K14"/>
    <mergeCell ref="L14:M14"/>
    <mergeCell ref="D15:K15"/>
    <mergeCell ref="L15:M15"/>
    <mergeCell ref="C10:N10"/>
    <mergeCell ref="B19:B20"/>
    <mergeCell ref="C19:N20"/>
    <mergeCell ref="T20:AA23"/>
    <mergeCell ref="D21:O21"/>
    <mergeCell ref="K22:L24"/>
    <mergeCell ref="M22:N24"/>
    <mergeCell ref="C23:J24"/>
    <mergeCell ref="T24:AA29"/>
    <mergeCell ref="C25:J25"/>
    <mergeCell ref="M25:N25"/>
    <mergeCell ref="C26:J26"/>
    <mergeCell ref="M26:N26"/>
    <mergeCell ref="O19:Q20"/>
    <mergeCell ref="C27:J27"/>
    <mergeCell ref="C29:I29"/>
    <mergeCell ref="J29:K29"/>
    <mergeCell ref="B32:B33"/>
    <mergeCell ref="C32:N33"/>
    <mergeCell ref="O34:Y34"/>
    <mergeCell ref="M37:N37"/>
    <mergeCell ref="P37:W37"/>
    <mergeCell ref="C38:I38"/>
    <mergeCell ref="M38:N38"/>
    <mergeCell ref="P38:W38"/>
    <mergeCell ref="J34:L36"/>
    <mergeCell ref="M34:N36"/>
    <mergeCell ref="C39:I39"/>
    <mergeCell ref="M39:N39"/>
    <mergeCell ref="P39:Z39"/>
    <mergeCell ref="C40:I40"/>
    <mergeCell ref="M40:N40"/>
    <mergeCell ref="P40:V40"/>
    <mergeCell ref="B56:B57"/>
    <mergeCell ref="C56:L57"/>
    <mergeCell ref="B43:B44"/>
    <mergeCell ref="C43:K44"/>
    <mergeCell ref="C45:J45"/>
    <mergeCell ref="C46:J46"/>
    <mergeCell ref="C47:J47"/>
    <mergeCell ref="C48:J48"/>
    <mergeCell ref="C63:K63"/>
    <mergeCell ref="C49:J49"/>
    <mergeCell ref="C50:J50"/>
    <mergeCell ref="C51:J51"/>
    <mergeCell ref="C58:L58"/>
    <mergeCell ref="C59:K59"/>
    <mergeCell ref="C60:K60"/>
    <mergeCell ref="C61:K61"/>
    <mergeCell ref="C62:K62"/>
    <mergeCell ref="B68:B69"/>
    <mergeCell ref="C68:L69"/>
    <mergeCell ref="C70:L70"/>
    <mergeCell ref="C71:E71"/>
    <mergeCell ref="G71:K71"/>
    <mergeCell ref="C72:L72"/>
    <mergeCell ref="C73:L75"/>
    <mergeCell ref="P73:S73"/>
    <mergeCell ref="M80:AD84"/>
    <mergeCell ref="C64:K64"/>
    <mergeCell ref="U65:AD68"/>
  </mergeCells>
  <conditionalFormatting sqref="K26">
    <cfRule type="expression" dxfId="23" priority="4">
      <formula>AND($J$29&gt;0, $K$26="")</formula>
    </cfRule>
  </conditionalFormatting>
  <conditionalFormatting sqref="L26">
    <cfRule type="expression" dxfId="22" priority="3">
      <formula>AND($J$29&gt;0, $L$26="")</formula>
    </cfRule>
  </conditionalFormatting>
  <conditionalFormatting sqref="M26:N26">
    <cfRule type="expression" dxfId="21" priority="2">
      <formula>AND($J$29&gt;0, $M$26="")</formula>
    </cfRule>
  </conditionalFormatting>
  <dataValidations count="9">
    <dataValidation type="whole" operator="greaterThanOrEqual" showInputMessage="1" showErrorMessage="1" error="Please fill out all of the cells in column A, B, C, and D including zeros when appropriate." prompt="If none, enter &quot;0&quot;." sqref="J38:N40" xr:uid="{00000000-0002-0000-0900-000000000000}">
      <formula1>0</formula1>
    </dataValidation>
    <dataValidation type="whole" operator="greaterThanOrEqual" allowBlank="1" showInputMessage="1" showErrorMessage="1" error="Please enter a number." prompt="Enter number of eligible, resident, home-schooled students in your district.  If none, enter 0.  Cell will turn red if no number is entered." sqref="L26" xr:uid="{00000000-0002-0000-0900-000001000000}">
      <formula1>0</formula1>
    </dataValidation>
    <dataValidation type="whole" operator="greaterThanOrEqual" allowBlank="1" showInputMessage="1" showErrorMessage="1" error="Please enter a number." prompt="Enter number of eligible, nonresident students attending private school in your district.  If none, enter 0.  Cell will turn red if no number is entered." sqref="M26:N26" xr:uid="{00000000-0002-0000-0900-000002000000}">
      <formula1>0</formula1>
    </dataValidation>
    <dataValidation type="whole" errorStyle="information" operator="greaterThanOrEqual" allowBlank="1" showInputMessage="1" showErrorMessage="1" errorTitle="No info input" error="Please enter a number." prompt="Enter number of eligible, resident students attending private school in your district.  If none, enter 0.  Cell will turn red if no number is entered." sqref="K26" xr:uid="{00000000-0002-0000-0900-000003000000}">
      <formula1>0</formula1>
    </dataValidation>
    <dataValidation type="list" allowBlank="1" showInputMessage="1" showErrorMessage="1" sqref="L59:L64 F71 E54 L14:M15" xr:uid="{00000000-0002-0000-0900-000004000000}">
      <formula1>YesorNo</formula1>
    </dataValidation>
    <dataValidation type="list" allowBlank="1" showInputMessage="1" showErrorMessage="1" prompt="If you are a charter, virtual or techinical/vocational district, select the appropriate category from the dropdown menu.  You then are exempt from completing any other information on this form." sqref="L13:M13" xr:uid="{00000000-0002-0000-0900-000005000000}">
      <formula1>ProShareOpt</formula1>
    </dataValidation>
    <dataValidation operator="greaterThanOrEqual" allowBlank="1" showInputMessage="1" showErrorMessage="1" sqref="K45" xr:uid="{00000000-0002-0000-0900-000006000000}"/>
    <dataValidation type="whole" operator="greaterThanOrEqual" allowBlank="1" showInputMessage="1" showErrorMessage="1" error="Please enter a whoe number(0 or greater)." sqref="K48 K51" xr:uid="{00000000-0002-0000-0900-000007000000}">
      <formula1>0</formula1>
    </dataValidation>
    <dataValidation type="whole" operator="greaterThanOrEqual" allowBlank="1" showInputMessage="1" showErrorMessage="1" error="Please enter a number." sqref="Q26" xr:uid="{00000000-0002-0000-0900-000008000000}">
      <formula1>0</formula1>
    </dataValidation>
  </dataValidation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7" tint="0.59999389629810485"/>
    <pageSetUpPr autoPageBreaks="0"/>
  </sheetPr>
  <dimension ref="B1:AD87"/>
  <sheetViews>
    <sheetView showGridLines="0" showRowColHeaders="0" zoomScaleNormal="100" workbookViewId="0"/>
  </sheetViews>
  <sheetFormatPr defaultColWidth="9.140625" defaultRowHeight="15" x14ac:dyDescent="0.25"/>
  <cols>
    <col min="1" max="1" width="3.5703125" style="207" customWidth="1"/>
    <col min="2" max="2" width="16.28515625" style="207" customWidth="1"/>
    <col min="3" max="3" width="4" style="207" customWidth="1"/>
    <col min="4" max="4" width="22.5703125" style="207" customWidth="1"/>
    <col min="5" max="5" width="15.5703125" style="207" customWidth="1"/>
    <col min="6" max="6" width="9.140625" style="207" customWidth="1"/>
    <col min="7" max="9" width="9.140625" style="207"/>
    <col min="10" max="10" width="15.7109375" style="207" customWidth="1"/>
    <col min="11" max="12" width="15.5703125" style="207" customWidth="1"/>
    <col min="13" max="13" width="11.7109375" style="207" customWidth="1"/>
    <col min="14" max="14" width="4" style="207" customWidth="1"/>
    <col min="15" max="16" width="17.7109375" style="207" customWidth="1"/>
    <col min="17" max="17" width="6.5703125" style="206" customWidth="1"/>
    <col min="18" max="16384" width="9.140625" style="207"/>
  </cols>
  <sheetData>
    <row r="1" spans="2:25" ht="15.75" customHeight="1" thickBot="1" x14ac:dyDescent="0.3">
      <c r="B1" s="219"/>
      <c r="C1" s="219"/>
      <c r="D1" s="219"/>
    </row>
    <row r="2" spans="2:25" ht="22.5" customHeight="1" thickBot="1" x14ac:dyDescent="0.55000000000000004">
      <c r="B2" s="499" t="str">
        <f>valMem3</f>
        <v>OrgName</v>
      </c>
      <c r="C2" s="500"/>
      <c r="D2" s="500"/>
      <c r="E2" s="501"/>
      <c r="F2" s="220"/>
      <c r="O2" s="221"/>
      <c r="P2" s="221"/>
      <c r="Q2" s="221"/>
      <c r="R2" s="221"/>
      <c r="S2" s="221"/>
    </row>
    <row r="3" spans="2:25" ht="8.25" customHeight="1" x14ac:dyDescent="0.25">
      <c r="C3" s="219"/>
    </row>
    <row r="4" spans="2:25" ht="69" customHeight="1" thickBot="1" x14ac:dyDescent="0.3">
      <c r="C4" s="440" t="s">
        <v>77</v>
      </c>
      <c r="D4" s="440"/>
      <c r="E4" s="440"/>
      <c r="F4" s="440"/>
      <c r="G4" s="440"/>
      <c r="H4" s="440"/>
      <c r="I4" s="440"/>
      <c r="J4" s="440"/>
      <c r="K4" s="440"/>
      <c r="L4" s="440"/>
      <c r="M4" s="440"/>
      <c r="N4" s="440"/>
      <c r="R4" s="531"/>
      <c r="S4" s="531"/>
      <c r="T4" s="531"/>
      <c r="U4" s="531"/>
      <c r="V4" s="531"/>
      <c r="W4" s="531"/>
      <c r="X4" s="531"/>
    </row>
    <row r="5" spans="2:25" ht="44.25" customHeight="1" x14ac:dyDescent="0.25">
      <c r="C5" s="429" t="s">
        <v>1917</v>
      </c>
      <c r="D5" s="430"/>
      <c r="E5" s="430"/>
      <c r="F5" s="430"/>
      <c r="G5" s="430"/>
      <c r="H5" s="430"/>
      <c r="I5" s="430"/>
      <c r="J5" s="430"/>
      <c r="K5" s="430"/>
      <c r="L5" s="430"/>
      <c r="M5" s="431"/>
      <c r="N5" s="209"/>
      <c r="R5" s="531"/>
      <c r="S5" s="531"/>
      <c r="T5" s="531"/>
      <c r="U5" s="531"/>
      <c r="V5" s="531"/>
      <c r="W5" s="531"/>
      <c r="X5" s="531"/>
    </row>
    <row r="6" spans="2:25" ht="59.25" customHeight="1" x14ac:dyDescent="0.25">
      <c r="C6" s="434"/>
      <c r="D6" s="432"/>
      <c r="E6" s="432"/>
      <c r="F6" s="432"/>
      <c r="G6" s="432"/>
      <c r="H6" s="432"/>
      <c r="I6" s="432"/>
      <c r="J6" s="432"/>
      <c r="K6" s="432"/>
      <c r="L6" s="432"/>
      <c r="M6" s="433"/>
      <c r="N6" s="209"/>
      <c r="R6" s="531"/>
      <c r="S6" s="531"/>
      <c r="T6" s="531"/>
      <c r="U6" s="531"/>
      <c r="V6" s="531"/>
      <c r="W6" s="531"/>
      <c r="X6" s="531"/>
    </row>
    <row r="7" spans="2:25" ht="48.75" customHeight="1" thickBot="1" x14ac:dyDescent="0.3">
      <c r="C7" s="435"/>
      <c r="D7" s="436"/>
      <c r="E7" s="436"/>
      <c r="F7" s="436"/>
      <c r="G7" s="436"/>
      <c r="H7" s="436"/>
      <c r="I7" s="436"/>
      <c r="J7" s="436"/>
      <c r="K7" s="436"/>
      <c r="L7" s="436"/>
      <c r="M7" s="437"/>
      <c r="N7" s="209"/>
      <c r="R7" s="531"/>
      <c r="S7" s="531"/>
      <c r="T7" s="531"/>
      <c r="U7" s="531"/>
      <c r="V7" s="531"/>
      <c r="W7" s="531"/>
      <c r="X7" s="531"/>
    </row>
    <row r="8" spans="2:25" s="206" customFormat="1" ht="24" customHeight="1" thickBot="1" x14ac:dyDescent="0.3">
      <c r="B8" s="222"/>
      <c r="C8" s="117"/>
      <c r="D8" s="116"/>
      <c r="E8" s="116"/>
      <c r="F8" s="116"/>
      <c r="G8" s="116"/>
      <c r="H8" s="116"/>
      <c r="I8" s="116"/>
      <c r="J8" s="116"/>
      <c r="K8" s="116"/>
      <c r="L8" s="116"/>
      <c r="M8" s="116"/>
      <c r="N8" s="116"/>
      <c r="R8" s="531"/>
      <c r="S8" s="531"/>
      <c r="T8" s="531"/>
      <c r="U8" s="531"/>
      <c r="V8" s="531"/>
      <c r="W8" s="531"/>
      <c r="X8" s="531"/>
    </row>
    <row r="9" spans="2:25" ht="33" customHeight="1" thickBot="1" x14ac:dyDescent="0.3">
      <c r="B9" s="223" t="s">
        <v>1839</v>
      </c>
      <c r="C9" s="446" t="s">
        <v>75</v>
      </c>
      <c r="D9" s="447"/>
      <c r="E9" s="447"/>
      <c r="F9" s="447"/>
      <c r="G9" s="447"/>
      <c r="H9" s="447"/>
      <c r="I9" s="447"/>
      <c r="J9" s="447"/>
      <c r="K9" s="447"/>
      <c r="L9" s="447"/>
      <c r="M9" s="447"/>
      <c r="N9" s="448"/>
      <c r="O9" s="224"/>
      <c r="P9" s="219"/>
      <c r="R9" s="531"/>
      <c r="S9" s="531"/>
      <c r="T9" s="531"/>
      <c r="U9" s="531"/>
      <c r="V9" s="531"/>
      <c r="W9" s="531"/>
      <c r="X9" s="531"/>
    </row>
    <row r="10" spans="2:25" ht="15" customHeight="1" thickBot="1" x14ac:dyDescent="0.3">
      <c r="B10" s="225"/>
      <c r="C10" s="121"/>
      <c r="D10" s="114"/>
      <c r="E10" s="114"/>
      <c r="F10" s="114"/>
      <c r="G10" s="114"/>
      <c r="H10" s="114"/>
      <c r="I10" s="114"/>
      <c r="J10" s="114"/>
      <c r="K10" s="114"/>
      <c r="L10" s="114"/>
      <c r="M10" s="114"/>
      <c r="N10" s="113"/>
      <c r="R10" s="531"/>
      <c r="S10" s="531"/>
      <c r="T10" s="531"/>
      <c r="U10" s="531"/>
      <c r="V10" s="531"/>
      <c r="W10" s="531"/>
      <c r="X10" s="531"/>
    </row>
    <row r="11" spans="2:25" ht="31.5" customHeight="1" thickBot="1" x14ac:dyDescent="0.3">
      <c r="B11" s="226"/>
      <c r="C11" s="122"/>
      <c r="D11" s="422" t="s">
        <v>78</v>
      </c>
      <c r="E11" s="423"/>
      <c r="F11" s="423"/>
      <c r="G11" s="423"/>
      <c r="H11" s="423"/>
      <c r="I11" s="423"/>
      <c r="J11" s="423"/>
      <c r="K11" s="423"/>
      <c r="L11" s="423"/>
      <c r="M11" s="424"/>
      <c r="N11" s="111"/>
      <c r="R11" s="531"/>
      <c r="S11" s="531"/>
      <c r="T11" s="531"/>
      <c r="U11" s="531"/>
      <c r="V11" s="531"/>
      <c r="W11" s="531"/>
      <c r="X11" s="531"/>
    </row>
    <row r="12" spans="2:25" ht="31.5" customHeight="1" thickBot="1" x14ac:dyDescent="0.3">
      <c r="B12" s="226"/>
      <c r="C12" s="110"/>
      <c r="D12" s="425" t="s">
        <v>79</v>
      </c>
      <c r="E12" s="426"/>
      <c r="F12" s="426"/>
      <c r="G12" s="426"/>
      <c r="H12" s="426"/>
      <c r="I12" s="426"/>
      <c r="J12" s="426"/>
      <c r="K12" s="426"/>
      <c r="L12" s="415" t="s">
        <v>22</v>
      </c>
      <c r="M12" s="416"/>
      <c r="N12" s="108"/>
      <c r="R12" s="531"/>
      <c r="S12" s="531"/>
      <c r="T12" s="531"/>
      <c r="U12" s="531"/>
      <c r="V12" s="531"/>
      <c r="W12" s="531"/>
      <c r="X12" s="531"/>
      <c r="Y12" s="221"/>
    </row>
    <row r="13" spans="2:25" ht="29.25" customHeight="1" thickBot="1" x14ac:dyDescent="0.3">
      <c r="B13" s="226"/>
      <c r="C13" s="110"/>
      <c r="D13" s="427" t="s">
        <v>80</v>
      </c>
      <c r="E13" s="428"/>
      <c r="F13" s="428"/>
      <c r="G13" s="428"/>
      <c r="H13" s="428"/>
      <c r="I13" s="428"/>
      <c r="J13" s="428"/>
      <c r="K13" s="502"/>
      <c r="L13" s="417" t="s">
        <v>22</v>
      </c>
      <c r="M13" s="418"/>
      <c r="N13" s="108"/>
      <c r="R13" s="531"/>
      <c r="S13" s="531"/>
      <c r="T13" s="531"/>
      <c r="U13" s="531"/>
      <c r="V13" s="531"/>
      <c r="W13" s="531"/>
      <c r="X13" s="531"/>
      <c r="Y13" s="221"/>
    </row>
    <row r="14" spans="2:25" ht="15.75" customHeight="1" thickBot="1" x14ac:dyDescent="0.3">
      <c r="B14" s="226"/>
      <c r="C14" s="107"/>
      <c r="D14" s="106"/>
      <c r="E14" s="106"/>
      <c r="F14" s="106"/>
      <c r="G14" s="106"/>
      <c r="H14" s="106"/>
      <c r="I14" s="106"/>
      <c r="J14" s="106"/>
      <c r="K14" s="106"/>
      <c r="L14" s="106"/>
      <c r="M14" s="106"/>
      <c r="N14" s="105"/>
      <c r="Q14" s="202"/>
      <c r="R14" s="531"/>
      <c r="S14" s="531"/>
      <c r="T14" s="531"/>
      <c r="U14" s="531"/>
      <c r="V14" s="531"/>
      <c r="W14" s="531"/>
      <c r="X14" s="531"/>
    </row>
    <row r="15" spans="2:25" ht="43.5" customHeight="1" thickBot="1" x14ac:dyDescent="0.3">
      <c r="B15" s="227"/>
      <c r="C15" s="104"/>
      <c r="D15" s="104"/>
      <c r="E15" s="104"/>
      <c r="F15" s="104"/>
      <c r="G15" s="104"/>
      <c r="H15" s="104"/>
      <c r="I15" s="104"/>
      <c r="J15" s="104"/>
      <c r="K15" s="104"/>
      <c r="L15" s="104"/>
      <c r="M15" s="104"/>
      <c r="N15" s="104"/>
      <c r="O15" s="228"/>
      <c r="P15" s="228"/>
      <c r="Q15" s="202"/>
      <c r="R15" s="531"/>
      <c r="S15" s="531"/>
      <c r="T15" s="531"/>
      <c r="U15" s="531"/>
      <c r="V15" s="531"/>
      <c r="W15" s="531"/>
      <c r="X15" s="531"/>
    </row>
    <row r="16" spans="2:25" ht="37.5" customHeight="1" thickTop="1" thickBot="1" x14ac:dyDescent="0.3">
      <c r="R16" s="531"/>
      <c r="S16" s="531"/>
      <c r="T16" s="531"/>
      <c r="U16" s="531"/>
      <c r="V16" s="531"/>
      <c r="W16" s="531"/>
      <c r="X16" s="531"/>
    </row>
    <row r="17" spans="2:28" ht="30" customHeight="1" x14ac:dyDescent="0.25">
      <c r="B17" s="521" t="s">
        <v>1840</v>
      </c>
      <c r="C17" s="390" t="s">
        <v>81</v>
      </c>
      <c r="D17" s="358"/>
      <c r="E17" s="358"/>
      <c r="F17" s="358"/>
      <c r="G17" s="358"/>
      <c r="H17" s="358"/>
      <c r="I17" s="358"/>
      <c r="J17" s="358"/>
      <c r="K17" s="358"/>
      <c r="L17" s="358"/>
      <c r="M17" s="358"/>
      <c r="N17" s="358"/>
      <c r="O17" s="438"/>
      <c r="P17" s="439"/>
      <c r="Q17" s="439"/>
      <c r="R17" s="229"/>
      <c r="S17" s="229"/>
      <c r="T17" s="229"/>
      <c r="U17" s="229"/>
      <c r="V17" s="229"/>
      <c r="W17" s="229"/>
      <c r="X17" s="229"/>
    </row>
    <row r="18" spans="2:28" ht="37.5" customHeight="1" thickBot="1" x14ac:dyDescent="0.3">
      <c r="B18" s="522"/>
      <c r="C18" s="391"/>
      <c r="D18" s="361"/>
      <c r="E18" s="361"/>
      <c r="F18" s="361"/>
      <c r="G18" s="361"/>
      <c r="H18" s="361"/>
      <c r="I18" s="361"/>
      <c r="J18" s="361"/>
      <c r="K18" s="361"/>
      <c r="L18" s="361"/>
      <c r="M18" s="361"/>
      <c r="N18" s="361"/>
      <c r="O18" s="438"/>
      <c r="P18" s="439"/>
      <c r="Q18" s="439"/>
      <c r="R18" s="229"/>
      <c r="S18" s="229"/>
      <c r="T18" s="529"/>
      <c r="U18" s="529"/>
      <c r="V18" s="529"/>
      <c r="W18" s="529"/>
      <c r="X18" s="529"/>
      <c r="Y18" s="529"/>
      <c r="Z18" s="529"/>
      <c r="AA18" s="529"/>
    </row>
    <row r="19" spans="2:28" ht="14.25" customHeight="1" thickBot="1" x14ac:dyDescent="0.3">
      <c r="C19" s="103"/>
      <c r="D19" s="421"/>
      <c r="E19" s="421"/>
      <c r="F19" s="421"/>
      <c r="G19" s="421"/>
      <c r="H19" s="421"/>
      <c r="I19" s="421"/>
      <c r="J19" s="421"/>
      <c r="K19" s="421"/>
      <c r="L19" s="421"/>
      <c r="M19" s="421"/>
      <c r="N19" s="421"/>
      <c r="O19" s="421"/>
      <c r="P19" s="208"/>
      <c r="Q19" s="208"/>
      <c r="R19" s="229"/>
      <c r="S19" s="229"/>
      <c r="T19" s="529"/>
      <c r="U19" s="529"/>
      <c r="V19" s="529"/>
      <c r="W19" s="529"/>
      <c r="X19" s="529"/>
      <c r="Y19" s="529"/>
      <c r="Z19" s="529"/>
      <c r="AA19" s="529"/>
    </row>
    <row r="20" spans="2:28" ht="15.75" customHeight="1" x14ac:dyDescent="0.25">
      <c r="C20" s="100"/>
      <c r="D20" s="99"/>
      <c r="E20" s="99"/>
      <c r="F20" s="99"/>
      <c r="G20" s="99"/>
      <c r="H20" s="99"/>
      <c r="I20" s="99"/>
      <c r="J20" s="99"/>
      <c r="K20" s="493" t="s">
        <v>82</v>
      </c>
      <c r="L20" s="496" t="s">
        <v>83</v>
      </c>
      <c r="M20" s="123"/>
      <c r="N20" s="123"/>
      <c r="Q20" s="98"/>
      <c r="R20" s="230"/>
      <c r="S20" s="230"/>
      <c r="T20" s="529"/>
      <c r="U20" s="529"/>
      <c r="V20" s="529"/>
      <c r="W20" s="529"/>
      <c r="X20" s="529"/>
      <c r="Y20" s="529"/>
      <c r="Z20" s="529"/>
      <c r="AA20" s="529"/>
    </row>
    <row r="21" spans="2:28" ht="21.75" customHeight="1" x14ac:dyDescent="0.25">
      <c r="C21" s="459"/>
      <c r="D21" s="459"/>
      <c r="E21" s="459"/>
      <c r="F21" s="459"/>
      <c r="G21" s="459"/>
      <c r="H21" s="459"/>
      <c r="I21" s="459"/>
      <c r="J21" s="459"/>
      <c r="K21" s="494"/>
      <c r="L21" s="497"/>
      <c r="M21" s="123"/>
      <c r="N21" s="123"/>
      <c r="Q21" s="98"/>
      <c r="R21" s="230"/>
      <c r="S21" s="230"/>
      <c r="T21" s="529"/>
      <c r="U21" s="529"/>
      <c r="V21" s="529"/>
      <c r="W21" s="529"/>
      <c r="X21" s="529"/>
      <c r="Y21" s="529"/>
      <c r="Z21" s="529"/>
      <c r="AA21" s="529"/>
    </row>
    <row r="22" spans="2:28" ht="36.75" customHeight="1" thickBot="1" x14ac:dyDescent="0.3">
      <c r="C22" s="459"/>
      <c r="D22" s="459"/>
      <c r="E22" s="459"/>
      <c r="F22" s="459"/>
      <c r="G22" s="459"/>
      <c r="H22" s="459"/>
      <c r="I22" s="459"/>
      <c r="J22" s="459"/>
      <c r="K22" s="495"/>
      <c r="L22" s="498"/>
      <c r="M22" s="123"/>
      <c r="N22" s="123"/>
      <c r="Q22" s="98"/>
      <c r="R22" s="230"/>
      <c r="S22" s="230"/>
      <c r="T22" s="530"/>
      <c r="U22" s="530"/>
      <c r="V22" s="530"/>
      <c r="W22" s="530"/>
      <c r="X22" s="530"/>
      <c r="Y22" s="530"/>
      <c r="Z22" s="530"/>
      <c r="AA22" s="530"/>
      <c r="AB22" s="231"/>
    </row>
    <row r="23" spans="2:28" ht="59.25" customHeight="1" thickBot="1" x14ac:dyDescent="0.3">
      <c r="C23" s="467"/>
      <c r="D23" s="467"/>
      <c r="E23" s="467"/>
      <c r="F23" s="467"/>
      <c r="G23" s="467"/>
      <c r="H23" s="467"/>
      <c r="I23" s="467"/>
      <c r="J23" s="467"/>
      <c r="K23" s="64" t="s">
        <v>84</v>
      </c>
      <c r="L23" s="124" t="s">
        <v>85</v>
      </c>
      <c r="M23" s="485"/>
      <c r="N23" s="485"/>
      <c r="O23" s="202"/>
      <c r="P23" s="202"/>
      <c r="Q23" s="94"/>
      <c r="R23" s="203"/>
      <c r="S23" s="203"/>
      <c r="T23" s="530"/>
      <c r="U23" s="530"/>
      <c r="V23" s="530"/>
      <c r="W23" s="530"/>
      <c r="X23" s="530"/>
      <c r="Y23" s="530"/>
      <c r="Z23" s="530"/>
      <c r="AA23" s="530"/>
      <c r="AB23" s="231"/>
    </row>
    <row r="24" spans="2:28" ht="51" customHeight="1" thickBot="1" x14ac:dyDescent="0.3">
      <c r="B24" s="226"/>
      <c r="C24" s="338" t="s">
        <v>86</v>
      </c>
      <c r="D24" s="339"/>
      <c r="E24" s="339"/>
      <c r="F24" s="339"/>
      <c r="G24" s="339"/>
      <c r="H24" s="339"/>
      <c r="I24" s="339"/>
      <c r="J24" s="468"/>
      <c r="K24" s="125"/>
      <c r="L24" s="239"/>
      <c r="M24" s="204"/>
      <c r="N24" s="197"/>
      <c r="O24" s="202"/>
      <c r="P24" s="202"/>
      <c r="Q24" s="201"/>
      <c r="R24" s="203"/>
      <c r="S24" s="205"/>
      <c r="T24" s="530"/>
      <c r="U24" s="530"/>
      <c r="V24" s="530"/>
      <c r="W24" s="530"/>
      <c r="X24" s="530"/>
      <c r="Y24" s="530"/>
      <c r="Z24" s="530"/>
      <c r="AA24" s="530"/>
      <c r="AB24" s="231"/>
    </row>
    <row r="25" spans="2:28" ht="16.5" customHeight="1" thickBot="1" x14ac:dyDescent="0.3">
      <c r="B25" s="204"/>
      <c r="C25" s="127"/>
      <c r="D25" s="127"/>
      <c r="E25" s="127"/>
      <c r="F25" s="127"/>
      <c r="G25" s="127"/>
      <c r="H25" s="127"/>
      <c r="I25" s="127"/>
      <c r="J25" s="127"/>
      <c r="K25" s="196"/>
      <c r="L25" s="197"/>
      <c r="M25" s="204"/>
      <c r="N25" s="197"/>
      <c r="O25" s="204"/>
      <c r="P25" s="202"/>
      <c r="Q25" s="201"/>
      <c r="R25" s="203"/>
      <c r="S25" s="205"/>
      <c r="T25" s="530"/>
      <c r="U25" s="530"/>
      <c r="V25" s="530"/>
      <c r="W25" s="530"/>
      <c r="X25" s="530"/>
      <c r="Y25" s="530"/>
      <c r="Z25" s="530"/>
      <c r="AA25" s="530"/>
      <c r="AB25" s="231"/>
    </row>
    <row r="26" spans="2:28" ht="50.25" customHeight="1" thickBot="1" x14ac:dyDescent="0.3">
      <c r="C26" s="486" t="s">
        <v>87</v>
      </c>
      <c r="D26" s="487"/>
      <c r="E26" s="487"/>
      <c r="F26" s="487"/>
      <c r="G26" s="487"/>
      <c r="H26" s="487"/>
      <c r="I26" s="488"/>
      <c r="J26" s="489">
        <f>K24+L24</f>
        <v>0</v>
      </c>
      <c r="K26" s="490"/>
      <c r="L26" s="84"/>
      <c r="M26" s="85"/>
      <c r="N26" s="85"/>
      <c r="O26" s="206"/>
      <c r="P26" s="206"/>
      <c r="Q26" s="67"/>
      <c r="S26" s="205"/>
      <c r="T26" s="530"/>
      <c r="U26" s="530"/>
      <c r="V26" s="530"/>
      <c r="W26" s="530"/>
      <c r="X26" s="530"/>
      <c r="Y26" s="530"/>
      <c r="Z26" s="530"/>
      <c r="AA26" s="530"/>
      <c r="AB26" s="231"/>
    </row>
    <row r="27" spans="2:28" ht="13.5" customHeight="1" thickBot="1" x14ac:dyDescent="0.3">
      <c r="C27" s="87"/>
      <c r="D27" s="87"/>
      <c r="E27" s="87"/>
      <c r="F27" s="87"/>
      <c r="G27" s="87"/>
      <c r="H27" s="87"/>
      <c r="I27" s="87"/>
      <c r="J27" s="87"/>
      <c r="K27" s="86"/>
      <c r="L27" s="83"/>
      <c r="M27" s="85"/>
      <c r="N27" s="85"/>
      <c r="O27" s="206"/>
      <c r="P27" s="206"/>
      <c r="Q27" s="67"/>
      <c r="S27" s="205"/>
      <c r="T27" s="530"/>
      <c r="U27" s="530"/>
      <c r="V27" s="530"/>
      <c r="W27" s="530"/>
      <c r="X27" s="530"/>
      <c r="Y27" s="530"/>
      <c r="Z27" s="530"/>
      <c r="AA27" s="530"/>
      <c r="AB27" s="231"/>
    </row>
    <row r="28" spans="2:28" ht="45.75" customHeight="1" thickBot="1" x14ac:dyDescent="0.3">
      <c r="C28" s="462" t="s">
        <v>88</v>
      </c>
      <c r="D28" s="463"/>
      <c r="E28" s="463"/>
      <c r="F28" s="463"/>
      <c r="G28" s="463"/>
      <c r="H28" s="463"/>
      <c r="I28" s="464"/>
      <c r="J28" s="491"/>
      <c r="K28" s="492"/>
      <c r="L28" s="84"/>
      <c r="M28" s="83"/>
      <c r="N28" s="83"/>
      <c r="O28" s="67"/>
      <c r="P28" s="67"/>
      <c r="Q28" s="67"/>
      <c r="S28" s="205"/>
      <c r="T28" s="530"/>
      <c r="U28" s="530"/>
      <c r="V28" s="530"/>
      <c r="W28" s="530"/>
      <c r="X28" s="530"/>
      <c r="Y28" s="530"/>
      <c r="Z28" s="530"/>
      <c r="AA28" s="530"/>
      <c r="AB28" s="231"/>
    </row>
    <row r="29" spans="2:28" ht="38.25" customHeight="1" thickBot="1" x14ac:dyDescent="0.3">
      <c r="B29" s="227"/>
      <c r="C29" s="81"/>
      <c r="D29" s="80"/>
      <c r="E29" s="80"/>
      <c r="F29" s="80"/>
      <c r="G29" s="80"/>
      <c r="H29" s="80"/>
      <c r="I29" s="80"/>
      <c r="J29" s="80"/>
      <c r="K29" s="79"/>
      <c r="L29" s="78"/>
      <c r="M29" s="78"/>
      <c r="N29" s="78"/>
      <c r="O29" s="77"/>
      <c r="P29" s="77"/>
      <c r="Q29" s="76"/>
      <c r="R29" s="221"/>
      <c r="S29" s="205"/>
      <c r="T29" s="205"/>
      <c r="U29" s="205"/>
      <c r="V29" s="205"/>
    </row>
    <row r="30" spans="2:28" ht="36.75" customHeight="1" thickTop="1" thickBot="1" x14ac:dyDescent="0.3">
      <c r="C30" s="74"/>
      <c r="D30" s="73"/>
      <c r="E30" s="73"/>
      <c r="F30" s="73"/>
      <c r="G30" s="73"/>
      <c r="H30" s="73"/>
      <c r="I30" s="73"/>
      <c r="J30" s="73"/>
      <c r="K30" s="72"/>
      <c r="L30" s="71"/>
      <c r="M30" s="71"/>
      <c r="N30" s="71"/>
      <c r="O30" s="70"/>
      <c r="P30" s="70"/>
      <c r="Q30" s="69"/>
      <c r="R30" s="221"/>
    </row>
    <row r="31" spans="2:28" ht="39" customHeight="1" x14ac:dyDescent="0.25">
      <c r="B31" s="525" t="s">
        <v>1841</v>
      </c>
      <c r="C31" s="358" t="s">
        <v>61</v>
      </c>
      <c r="D31" s="358"/>
      <c r="E31" s="358"/>
      <c r="F31" s="358"/>
      <c r="G31" s="358"/>
      <c r="H31" s="358"/>
      <c r="I31" s="358"/>
      <c r="J31" s="358"/>
      <c r="K31" s="358"/>
      <c r="L31" s="358"/>
      <c r="M31" s="358"/>
      <c r="N31" s="359"/>
      <c r="O31" s="67"/>
      <c r="P31" s="67"/>
      <c r="Q31" s="69"/>
      <c r="R31" s="221"/>
    </row>
    <row r="32" spans="2:28" ht="23.25" customHeight="1" thickBot="1" x14ac:dyDescent="0.3">
      <c r="B32" s="526"/>
      <c r="C32" s="361"/>
      <c r="D32" s="361"/>
      <c r="E32" s="361"/>
      <c r="F32" s="361"/>
      <c r="G32" s="361"/>
      <c r="H32" s="361"/>
      <c r="I32" s="361"/>
      <c r="J32" s="478"/>
      <c r="K32" s="361"/>
      <c r="L32" s="361"/>
      <c r="M32" s="361"/>
      <c r="N32" s="362"/>
      <c r="O32" s="67"/>
      <c r="P32" s="68"/>
      <c r="Q32" s="67"/>
    </row>
    <row r="33" spans="2:26" ht="24" customHeight="1" x14ac:dyDescent="0.25">
      <c r="C33" s="65"/>
      <c r="D33" s="65"/>
      <c r="E33" s="65"/>
      <c r="F33" s="65"/>
      <c r="G33" s="65"/>
      <c r="H33" s="65"/>
      <c r="I33" s="65"/>
      <c r="J33" s="204"/>
      <c r="K33" s="376" t="s">
        <v>89</v>
      </c>
      <c r="L33" s="378"/>
      <c r="M33" s="349" t="s">
        <v>59</v>
      </c>
      <c r="N33" s="350"/>
      <c r="O33" s="527"/>
      <c r="P33" s="527"/>
      <c r="Q33" s="527"/>
      <c r="R33" s="527"/>
      <c r="S33" s="527"/>
      <c r="T33" s="527"/>
      <c r="U33" s="527"/>
      <c r="V33" s="527"/>
      <c r="W33" s="527"/>
      <c r="X33" s="527"/>
      <c r="Y33" s="527"/>
    </row>
    <row r="34" spans="2:26" ht="24.75" customHeight="1" x14ac:dyDescent="0.25">
      <c r="C34" s="65"/>
      <c r="D34" s="65"/>
      <c r="E34" s="65"/>
      <c r="F34" s="65"/>
      <c r="G34" s="65"/>
      <c r="H34" s="65"/>
      <c r="I34" s="65"/>
      <c r="J34" s="128"/>
      <c r="K34" s="379"/>
      <c r="L34" s="381"/>
      <c r="M34" s="351"/>
      <c r="N34" s="352"/>
      <c r="O34" s="221"/>
      <c r="P34" s="211"/>
      <c r="Q34" s="211"/>
      <c r="R34" s="204"/>
      <c r="S34" s="204"/>
      <c r="T34" s="204"/>
      <c r="U34" s="204"/>
      <c r="V34" s="204"/>
      <c r="W34" s="204"/>
      <c r="X34" s="221"/>
      <c r="Y34" s="221"/>
      <c r="Z34" s="221"/>
    </row>
    <row r="35" spans="2:26" ht="15" customHeight="1" thickBot="1" x14ac:dyDescent="0.3">
      <c r="C35" s="65"/>
      <c r="D35" s="65"/>
      <c r="E35" s="65"/>
      <c r="F35" s="65"/>
      <c r="G35" s="65"/>
      <c r="H35" s="65"/>
      <c r="I35" s="65"/>
      <c r="J35" s="128"/>
      <c r="K35" s="382"/>
      <c r="L35" s="384"/>
      <c r="M35" s="351"/>
      <c r="N35" s="352"/>
      <c r="O35" s="221"/>
      <c r="P35" s="211"/>
      <c r="Q35" s="211"/>
      <c r="R35" s="204"/>
      <c r="S35" s="204"/>
      <c r="T35" s="204"/>
      <c r="U35" s="204"/>
      <c r="V35" s="204"/>
      <c r="W35" s="204"/>
      <c r="X35" s="221"/>
      <c r="Y35" s="221"/>
      <c r="Z35" s="221"/>
    </row>
    <row r="36" spans="2:26" ht="55.5" customHeight="1" thickBot="1" x14ac:dyDescent="0.3">
      <c r="C36" s="65"/>
      <c r="D36" s="65"/>
      <c r="E36" s="65"/>
      <c r="F36" s="65"/>
      <c r="G36" s="65"/>
      <c r="H36" s="65"/>
      <c r="I36" s="65"/>
      <c r="J36" s="204"/>
      <c r="K36" s="96" t="s">
        <v>58</v>
      </c>
      <c r="L36" s="64" t="s">
        <v>90</v>
      </c>
      <c r="M36" s="370" t="s">
        <v>91</v>
      </c>
      <c r="N36" s="371"/>
      <c r="O36" s="221"/>
      <c r="P36" s="528"/>
      <c r="Q36" s="528"/>
      <c r="R36" s="528"/>
      <c r="S36" s="528"/>
      <c r="T36" s="528"/>
      <c r="U36" s="528"/>
      <c r="V36" s="528"/>
      <c r="W36" s="528"/>
      <c r="X36" s="221"/>
      <c r="Y36" s="221"/>
      <c r="Z36" s="221"/>
    </row>
    <row r="37" spans="2:26" ht="60" customHeight="1" thickBot="1" x14ac:dyDescent="0.3">
      <c r="C37" s="354" t="s">
        <v>92</v>
      </c>
      <c r="D37" s="355"/>
      <c r="E37" s="355"/>
      <c r="F37" s="355"/>
      <c r="G37" s="355"/>
      <c r="H37" s="355"/>
      <c r="I37" s="355"/>
      <c r="J37" s="356"/>
      <c r="K37" s="129"/>
      <c r="L37" s="130"/>
      <c r="M37" s="483"/>
      <c r="N37" s="484"/>
      <c r="O37" s="221"/>
      <c r="P37" s="524"/>
      <c r="Q37" s="524"/>
      <c r="R37" s="524"/>
      <c r="S37" s="524"/>
      <c r="T37" s="524"/>
      <c r="U37" s="524"/>
      <c r="V37" s="524"/>
      <c r="W37" s="524"/>
      <c r="X37" s="221"/>
      <c r="Y37" s="221"/>
      <c r="Z37" s="221"/>
    </row>
    <row r="38" spans="2:26" ht="56.25" customHeight="1" thickBot="1" x14ac:dyDescent="0.3">
      <c r="C38" s="354" t="s">
        <v>93</v>
      </c>
      <c r="D38" s="355"/>
      <c r="E38" s="355"/>
      <c r="F38" s="355"/>
      <c r="G38" s="355"/>
      <c r="H38" s="355"/>
      <c r="I38" s="355"/>
      <c r="J38" s="356"/>
      <c r="K38" s="129"/>
      <c r="L38" s="129"/>
      <c r="M38" s="481"/>
      <c r="N38" s="482"/>
      <c r="O38" s="221"/>
      <c r="P38" s="524"/>
      <c r="Q38" s="524"/>
      <c r="R38" s="524"/>
      <c r="S38" s="524"/>
      <c r="T38" s="524"/>
      <c r="U38" s="524"/>
      <c r="V38" s="524"/>
      <c r="W38" s="524"/>
      <c r="X38" s="524"/>
      <c r="Y38" s="524"/>
      <c r="Z38" s="524"/>
    </row>
    <row r="39" spans="2:26" ht="56.25" customHeight="1" thickBot="1" x14ac:dyDescent="0.3">
      <c r="C39" s="354" t="s">
        <v>94</v>
      </c>
      <c r="D39" s="355"/>
      <c r="E39" s="355"/>
      <c r="F39" s="355"/>
      <c r="G39" s="355"/>
      <c r="H39" s="355"/>
      <c r="I39" s="355"/>
      <c r="J39" s="356"/>
      <c r="K39" s="129"/>
      <c r="L39" s="129"/>
      <c r="M39" s="481"/>
      <c r="N39" s="482"/>
      <c r="P39" s="523"/>
      <c r="Q39" s="523"/>
      <c r="R39" s="523"/>
      <c r="S39" s="523"/>
      <c r="T39" s="523"/>
      <c r="U39" s="523"/>
      <c r="V39" s="523"/>
      <c r="W39" s="232"/>
    </row>
    <row r="40" spans="2:26" ht="27" customHeight="1" thickBot="1" x14ac:dyDescent="0.3">
      <c r="B40" s="227"/>
      <c r="C40" s="227"/>
      <c r="D40" s="227"/>
      <c r="E40" s="227"/>
      <c r="F40" s="227"/>
      <c r="G40" s="227"/>
      <c r="H40" s="227"/>
      <c r="I40" s="227"/>
      <c r="J40" s="227"/>
      <c r="K40" s="227"/>
      <c r="L40" s="227"/>
      <c r="M40" s="227"/>
      <c r="N40" s="227"/>
      <c r="O40" s="227"/>
      <c r="P40" s="227"/>
      <c r="Q40" s="228"/>
      <c r="R40" s="227"/>
    </row>
    <row r="41" spans="2:26" ht="25.5" customHeight="1" thickTop="1" thickBot="1" x14ac:dyDescent="0.3"/>
    <row r="42" spans="2:26" ht="27" customHeight="1" x14ac:dyDescent="0.25">
      <c r="B42" s="521" t="s">
        <v>1842</v>
      </c>
      <c r="C42" s="390" t="s">
        <v>95</v>
      </c>
      <c r="D42" s="358"/>
      <c r="E42" s="358"/>
      <c r="F42" s="358"/>
      <c r="G42" s="358"/>
      <c r="H42" s="358"/>
      <c r="I42" s="358"/>
      <c r="J42" s="358"/>
      <c r="K42" s="358"/>
    </row>
    <row r="43" spans="2:26" ht="48" customHeight="1" thickBot="1" x14ac:dyDescent="0.3">
      <c r="B43" s="522"/>
      <c r="C43" s="391"/>
      <c r="D43" s="361"/>
      <c r="E43" s="361"/>
      <c r="F43" s="361"/>
      <c r="G43" s="361"/>
      <c r="H43" s="361"/>
      <c r="I43" s="361"/>
      <c r="J43" s="361"/>
      <c r="K43" s="361"/>
    </row>
    <row r="44" spans="2:26" ht="33.75" customHeight="1" thickBot="1" x14ac:dyDescent="0.3">
      <c r="C44" s="341" t="s">
        <v>96</v>
      </c>
      <c r="D44" s="342"/>
      <c r="E44" s="342"/>
      <c r="F44" s="342"/>
      <c r="G44" s="342"/>
      <c r="H44" s="342"/>
      <c r="I44" s="342"/>
      <c r="J44" s="343"/>
      <c r="K44" s="58">
        <f>J26</f>
        <v>0</v>
      </c>
    </row>
    <row r="45" spans="2:26" ht="35.25" customHeight="1" thickBot="1" x14ac:dyDescent="0.3">
      <c r="C45" s="403" t="s">
        <v>1824</v>
      </c>
      <c r="D45" s="404"/>
      <c r="E45" s="404"/>
      <c r="F45" s="404"/>
      <c r="G45" s="404"/>
      <c r="H45" s="404"/>
      <c r="I45" s="404"/>
      <c r="J45" s="405"/>
      <c r="K45" s="58">
        <f>J26+J28</f>
        <v>0</v>
      </c>
    </row>
    <row r="46" spans="2:26" ht="38.25" customHeight="1" thickBot="1" x14ac:dyDescent="0.3">
      <c r="C46" s="341" t="s">
        <v>97</v>
      </c>
      <c r="D46" s="342"/>
      <c r="E46" s="342"/>
      <c r="F46" s="342"/>
      <c r="G46" s="342"/>
      <c r="H46" s="342"/>
      <c r="I46" s="342"/>
      <c r="J46" s="343"/>
      <c r="K46" s="57" t="str">
        <f>IFERROR(K44/K45,"")</f>
        <v/>
      </c>
    </row>
    <row r="47" spans="2:26" ht="37.5" customHeight="1" thickBot="1" x14ac:dyDescent="0.3">
      <c r="C47" s="341" t="s">
        <v>1823</v>
      </c>
      <c r="D47" s="342"/>
      <c r="E47" s="342"/>
      <c r="F47" s="342"/>
      <c r="G47" s="342"/>
      <c r="H47" s="342"/>
      <c r="I47" s="342"/>
      <c r="J47" s="343"/>
      <c r="K47" s="56">
        <f>Mem3Alloc262</f>
        <v>0</v>
      </c>
    </row>
    <row r="48" spans="2:26" ht="45" customHeight="1" thickBot="1" x14ac:dyDescent="0.3">
      <c r="C48" s="364" t="s">
        <v>98</v>
      </c>
      <c r="D48" s="365"/>
      <c r="E48" s="365"/>
      <c r="F48" s="365"/>
      <c r="G48" s="365"/>
      <c r="H48" s="365"/>
      <c r="I48" s="365"/>
      <c r="J48" s="366"/>
      <c r="K48" s="55">
        <f>IFERROR(K47*K46,0)</f>
        <v>0</v>
      </c>
    </row>
    <row r="49" spans="2:30" ht="45" customHeight="1" thickBot="1" x14ac:dyDescent="0.3">
      <c r="C49" s="341" t="s">
        <v>99</v>
      </c>
      <c r="D49" s="342"/>
      <c r="E49" s="342"/>
      <c r="F49" s="342"/>
      <c r="G49" s="342"/>
      <c r="H49" s="342"/>
      <c r="I49" s="342"/>
      <c r="J49" s="343"/>
      <c r="K49" s="198"/>
    </row>
    <row r="50" spans="2:30" ht="46.5" customHeight="1" thickBot="1" x14ac:dyDescent="0.3">
      <c r="C50" s="341" t="s">
        <v>100</v>
      </c>
      <c r="D50" s="342"/>
      <c r="E50" s="342"/>
      <c r="F50" s="342"/>
      <c r="G50" s="342"/>
      <c r="H50" s="342"/>
      <c r="I50" s="342"/>
      <c r="J50" s="343"/>
      <c r="K50" s="54">
        <f>IFERROR(K48+K49, "")</f>
        <v>0</v>
      </c>
    </row>
    <row r="51" spans="2:30" ht="27" customHeight="1" x14ac:dyDescent="0.25">
      <c r="C51" s="210"/>
      <c r="D51" s="210"/>
      <c r="E51" s="210"/>
      <c r="F51" s="210"/>
      <c r="G51" s="210"/>
      <c r="H51" s="210"/>
      <c r="I51" s="210"/>
      <c r="J51" s="210"/>
      <c r="K51" s="131"/>
      <c r="P51" s="233"/>
    </row>
    <row r="52" spans="2:30" ht="7.5" customHeight="1" x14ac:dyDescent="0.25">
      <c r="C52" s="53"/>
      <c r="D52" s="210"/>
      <c r="E52" s="210"/>
      <c r="F52" s="210"/>
      <c r="G52" s="210"/>
      <c r="H52" s="210"/>
      <c r="I52" s="210"/>
      <c r="J52" s="210"/>
      <c r="K52" s="51"/>
    </row>
    <row r="53" spans="2:30" s="221" customFormat="1" ht="9.75" customHeight="1" thickBot="1" x14ac:dyDescent="0.3">
      <c r="B53" s="234"/>
      <c r="C53" s="49"/>
      <c r="D53" s="49"/>
      <c r="E53" s="50"/>
      <c r="F53" s="49"/>
      <c r="G53" s="49"/>
      <c r="H53" s="48"/>
      <c r="I53" s="48"/>
      <c r="J53" s="234"/>
      <c r="K53" s="47"/>
      <c r="L53" s="234"/>
      <c r="M53" s="234"/>
      <c r="N53" s="234"/>
      <c r="O53" s="234"/>
      <c r="P53" s="234"/>
      <c r="Q53" s="234"/>
    </row>
    <row r="54" spans="2:30" ht="24.75" customHeight="1" thickTop="1" thickBot="1" x14ac:dyDescent="0.3">
      <c r="M54" s="235"/>
    </row>
    <row r="55" spans="2:30" ht="19.5" customHeight="1" x14ac:dyDescent="0.25">
      <c r="B55" s="521" t="s">
        <v>1843</v>
      </c>
      <c r="C55" s="357" t="s">
        <v>44</v>
      </c>
      <c r="D55" s="358"/>
      <c r="E55" s="358"/>
      <c r="F55" s="358"/>
      <c r="G55" s="358"/>
      <c r="H55" s="358"/>
      <c r="I55" s="358"/>
      <c r="J55" s="358"/>
      <c r="K55" s="358"/>
      <c r="L55" s="359"/>
    </row>
    <row r="56" spans="2:30" ht="49.5" customHeight="1" thickBot="1" x14ac:dyDescent="0.3">
      <c r="B56" s="522"/>
      <c r="C56" s="360"/>
      <c r="D56" s="361"/>
      <c r="E56" s="361"/>
      <c r="F56" s="361"/>
      <c r="G56" s="361"/>
      <c r="H56" s="361"/>
      <c r="I56" s="361"/>
      <c r="J56" s="361"/>
      <c r="K56" s="361"/>
      <c r="L56" s="362"/>
    </row>
    <row r="57" spans="2:30" ht="36.75" customHeight="1" thickBot="1" x14ac:dyDescent="0.3">
      <c r="C57" s="387" t="s">
        <v>43</v>
      </c>
      <c r="D57" s="388"/>
      <c r="E57" s="388"/>
      <c r="F57" s="388"/>
      <c r="G57" s="388"/>
      <c r="H57" s="388"/>
      <c r="I57" s="388"/>
      <c r="J57" s="388"/>
      <c r="K57" s="388"/>
      <c r="L57" s="389"/>
    </row>
    <row r="58" spans="2:30" ht="49.5" customHeight="1" thickBot="1" x14ac:dyDescent="0.3">
      <c r="C58" s="469" t="s">
        <v>42</v>
      </c>
      <c r="D58" s="479"/>
      <c r="E58" s="479"/>
      <c r="F58" s="479"/>
      <c r="G58" s="479"/>
      <c r="H58" s="479"/>
      <c r="I58" s="479"/>
      <c r="J58" s="479"/>
      <c r="K58" s="480"/>
      <c r="L58" s="193" t="s">
        <v>22</v>
      </c>
    </row>
    <row r="59" spans="2:30" ht="56.25" customHeight="1" thickBot="1" x14ac:dyDescent="0.3">
      <c r="C59" s="469" t="s">
        <v>101</v>
      </c>
      <c r="D59" s="479"/>
      <c r="E59" s="479"/>
      <c r="F59" s="479"/>
      <c r="G59" s="479"/>
      <c r="H59" s="479"/>
      <c r="I59" s="479"/>
      <c r="J59" s="479"/>
      <c r="K59" s="480"/>
      <c r="L59" s="193" t="s">
        <v>22</v>
      </c>
    </row>
    <row r="60" spans="2:30" ht="58.5" customHeight="1" thickBot="1" x14ac:dyDescent="0.3">
      <c r="C60" s="469" t="s">
        <v>40</v>
      </c>
      <c r="D60" s="470"/>
      <c r="E60" s="470"/>
      <c r="F60" s="470"/>
      <c r="G60" s="470"/>
      <c r="H60" s="470"/>
      <c r="I60" s="470"/>
      <c r="J60" s="470"/>
      <c r="K60" s="471"/>
      <c r="L60" s="193" t="s">
        <v>22</v>
      </c>
    </row>
    <row r="61" spans="2:30" ht="72" customHeight="1" thickBot="1" x14ac:dyDescent="0.3">
      <c r="C61" s="469" t="s">
        <v>102</v>
      </c>
      <c r="D61" s="470"/>
      <c r="E61" s="470"/>
      <c r="F61" s="470"/>
      <c r="G61" s="470"/>
      <c r="H61" s="470"/>
      <c r="I61" s="470"/>
      <c r="J61" s="470"/>
      <c r="K61" s="471"/>
      <c r="L61" s="193" t="s">
        <v>22</v>
      </c>
    </row>
    <row r="62" spans="2:30" ht="51" customHeight="1" thickBot="1" x14ac:dyDescent="0.3">
      <c r="C62" s="469" t="s">
        <v>103</v>
      </c>
      <c r="D62" s="470"/>
      <c r="E62" s="470"/>
      <c r="F62" s="470"/>
      <c r="G62" s="470"/>
      <c r="H62" s="470"/>
      <c r="I62" s="470"/>
      <c r="J62" s="470"/>
      <c r="K62" s="471"/>
      <c r="L62" s="193" t="s">
        <v>22</v>
      </c>
    </row>
    <row r="63" spans="2:30" ht="52.5" customHeight="1" thickBot="1" x14ac:dyDescent="0.3">
      <c r="C63" s="472" t="s">
        <v>104</v>
      </c>
      <c r="D63" s="473"/>
      <c r="E63" s="473"/>
      <c r="F63" s="473"/>
      <c r="G63" s="473"/>
      <c r="H63" s="473"/>
      <c r="I63" s="473"/>
      <c r="J63" s="473"/>
      <c r="K63" s="474"/>
      <c r="L63" s="193" t="s">
        <v>22</v>
      </c>
      <c r="S63" s="221"/>
      <c r="T63" s="221"/>
      <c r="U63" s="221"/>
      <c r="V63" s="221"/>
      <c r="W63" s="221"/>
      <c r="X63" s="221"/>
      <c r="Y63" s="221"/>
      <c r="Z63" s="221"/>
      <c r="AA63" s="221"/>
      <c r="AB63" s="221"/>
      <c r="AC63" s="221"/>
      <c r="AD63" s="221"/>
    </row>
    <row r="65" spans="2:30" s="221" customFormat="1" ht="30" customHeight="1" thickBot="1" x14ac:dyDescent="0.3">
      <c r="B65" s="234"/>
      <c r="C65" s="44"/>
      <c r="D65" s="43"/>
      <c r="E65" s="43"/>
      <c r="F65" s="43"/>
      <c r="G65" s="43"/>
      <c r="H65" s="43"/>
      <c r="I65" s="43"/>
      <c r="J65" s="43"/>
      <c r="K65" s="43"/>
      <c r="L65" s="43"/>
      <c r="M65" s="234"/>
      <c r="N65" s="234"/>
      <c r="O65" s="234"/>
      <c r="P65" s="234"/>
      <c r="Q65" s="234"/>
    </row>
    <row r="66" spans="2:30" s="221" customFormat="1" ht="29.25" customHeight="1" thickTop="1" thickBot="1" x14ac:dyDescent="0.3">
      <c r="C66" s="42"/>
      <c r="D66" s="41"/>
      <c r="E66" s="41"/>
      <c r="F66" s="41"/>
      <c r="G66" s="41"/>
      <c r="H66" s="41"/>
      <c r="I66" s="41"/>
      <c r="J66" s="41"/>
      <c r="K66" s="41"/>
      <c r="L66" s="41"/>
    </row>
    <row r="67" spans="2:30" ht="32.25" customHeight="1" x14ac:dyDescent="0.25">
      <c r="B67" s="519" t="s">
        <v>1844</v>
      </c>
      <c r="C67" s="477" t="s">
        <v>105</v>
      </c>
      <c r="D67" s="478"/>
      <c r="E67" s="478"/>
      <c r="F67" s="478"/>
      <c r="G67" s="478"/>
      <c r="H67" s="478"/>
      <c r="I67" s="478"/>
      <c r="J67" s="478"/>
      <c r="K67" s="478"/>
      <c r="L67" s="478"/>
      <c r="P67" s="402"/>
      <c r="Q67" s="402"/>
      <c r="R67" s="402"/>
      <c r="S67" s="402"/>
    </row>
    <row r="68" spans="2:30" ht="34.5" customHeight="1" thickBot="1" x14ac:dyDescent="0.3">
      <c r="B68" s="520"/>
      <c r="C68" s="477"/>
      <c r="D68" s="478"/>
      <c r="E68" s="478"/>
      <c r="F68" s="478"/>
      <c r="G68" s="478"/>
      <c r="H68" s="478"/>
      <c r="I68" s="478"/>
      <c r="J68" s="478"/>
      <c r="K68" s="478"/>
      <c r="L68" s="478"/>
      <c r="M68" s="219"/>
    </row>
    <row r="69" spans="2:30" s="206" customFormat="1" ht="71.25" customHeight="1" thickBot="1" x14ac:dyDescent="0.3">
      <c r="B69" s="236"/>
      <c r="C69" s="398" t="s">
        <v>106</v>
      </c>
      <c r="D69" s="399"/>
      <c r="E69" s="399"/>
      <c r="F69" s="399"/>
      <c r="G69" s="399"/>
      <c r="H69" s="399"/>
      <c r="I69" s="399"/>
      <c r="J69" s="399"/>
      <c r="K69" s="399"/>
      <c r="L69" s="400"/>
      <c r="M69" s="202"/>
    </row>
    <row r="70" spans="2:30" ht="60.75" customHeight="1" thickBot="1" x14ac:dyDescent="0.3">
      <c r="C70" s="364" t="s">
        <v>107</v>
      </c>
      <c r="D70" s="365"/>
      <c r="E70" s="366"/>
      <c r="F70" s="199" t="s">
        <v>22</v>
      </c>
      <c r="G70" s="364" t="s">
        <v>108</v>
      </c>
      <c r="H70" s="365"/>
      <c r="I70" s="365"/>
      <c r="J70" s="365"/>
      <c r="K70" s="366"/>
      <c r="L70" s="200">
        <v>0</v>
      </c>
    </row>
    <row r="71" spans="2:30" ht="33.75" customHeight="1" thickBot="1" x14ac:dyDescent="0.3">
      <c r="B71" s="237"/>
      <c r="C71" s="516" t="s">
        <v>29</v>
      </c>
      <c r="D71" s="517"/>
      <c r="E71" s="517"/>
      <c r="F71" s="517"/>
      <c r="G71" s="517"/>
      <c r="H71" s="517"/>
      <c r="I71" s="517"/>
      <c r="J71" s="517"/>
      <c r="K71" s="517"/>
      <c r="L71" s="518"/>
      <c r="O71" s="238"/>
    </row>
    <row r="72" spans="2:30" ht="39.75" customHeight="1" x14ac:dyDescent="0.25">
      <c r="C72" s="406"/>
      <c r="D72" s="407"/>
      <c r="E72" s="407"/>
      <c r="F72" s="407"/>
      <c r="G72" s="407"/>
      <c r="H72" s="407"/>
      <c r="I72" s="407"/>
      <c r="J72" s="407"/>
      <c r="K72" s="407"/>
      <c r="L72" s="408"/>
    </row>
    <row r="73" spans="2:30" ht="27.75" customHeight="1" x14ac:dyDescent="0.25">
      <c r="C73" s="409"/>
      <c r="D73" s="410"/>
      <c r="E73" s="410"/>
      <c r="F73" s="410"/>
      <c r="G73" s="410"/>
      <c r="H73" s="410"/>
      <c r="I73" s="410"/>
      <c r="J73" s="410"/>
      <c r="K73" s="410"/>
      <c r="L73" s="411"/>
    </row>
    <row r="74" spans="2:30" ht="33" customHeight="1" thickBot="1" x14ac:dyDescent="0.3">
      <c r="C74" s="412"/>
      <c r="D74" s="413"/>
      <c r="E74" s="413"/>
      <c r="F74" s="413"/>
      <c r="G74" s="413"/>
      <c r="H74" s="413"/>
      <c r="I74" s="413"/>
      <c r="J74" s="413"/>
      <c r="K74" s="413"/>
      <c r="L74" s="414"/>
      <c r="M74" s="515"/>
      <c r="N74" s="515"/>
      <c r="O74" s="515"/>
      <c r="P74" s="515"/>
      <c r="Q74" s="515"/>
      <c r="R74" s="515"/>
      <c r="S74" s="515"/>
      <c r="T74" s="515"/>
      <c r="U74" s="515"/>
      <c r="V74" s="515"/>
      <c r="W74" s="515"/>
      <c r="X74" s="515"/>
      <c r="Y74" s="515"/>
      <c r="Z74" s="515"/>
      <c r="AA74" s="515"/>
      <c r="AB74" s="515"/>
      <c r="AC74" s="515"/>
      <c r="AD74" s="515"/>
    </row>
    <row r="75" spans="2:30" x14ac:dyDescent="0.25">
      <c r="M75" s="515"/>
      <c r="N75" s="515"/>
      <c r="O75" s="515"/>
      <c r="P75" s="515"/>
      <c r="Q75" s="515"/>
      <c r="R75" s="515"/>
      <c r="S75" s="515"/>
      <c r="T75" s="515"/>
      <c r="U75" s="515"/>
      <c r="V75" s="515"/>
      <c r="W75" s="515"/>
      <c r="X75" s="515"/>
      <c r="Y75" s="515"/>
      <c r="Z75" s="515"/>
      <c r="AA75" s="515"/>
      <c r="AB75" s="515"/>
      <c r="AC75" s="515"/>
      <c r="AD75" s="515"/>
    </row>
    <row r="76" spans="2:30" x14ac:dyDescent="0.25">
      <c r="M76" s="515"/>
      <c r="N76" s="515"/>
      <c r="O76" s="515"/>
      <c r="P76" s="515"/>
      <c r="Q76" s="515"/>
      <c r="R76" s="515"/>
      <c r="S76" s="515"/>
      <c r="T76" s="515"/>
      <c r="U76" s="515"/>
      <c r="V76" s="515"/>
      <c r="W76" s="515"/>
      <c r="X76" s="515"/>
      <c r="Y76" s="515"/>
      <c r="Z76" s="515"/>
      <c r="AA76" s="515"/>
      <c r="AB76" s="515"/>
      <c r="AC76" s="515"/>
      <c r="AD76" s="515"/>
    </row>
    <row r="77" spans="2:30" ht="72" customHeight="1" x14ac:dyDescent="0.25">
      <c r="M77" s="515"/>
      <c r="N77" s="515"/>
      <c r="O77" s="515"/>
      <c r="P77" s="515"/>
      <c r="Q77" s="515"/>
      <c r="R77" s="515"/>
      <c r="S77" s="515"/>
      <c r="T77" s="515"/>
      <c r="U77" s="515"/>
      <c r="V77" s="515"/>
      <c r="W77" s="515"/>
      <c r="X77" s="515"/>
      <c r="Y77" s="515"/>
      <c r="Z77" s="515"/>
      <c r="AA77" s="515"/>
      <c r="AB77" s="515"/>
      <c r="AC77" s="515"/>
      <c r="AD77" s="515"/>
    </row>
    <row r="78" spans="2:30" ht="66.75" customHeight="1" x14ac:dyDescent="0.25">
      <c r="M78" s="515"/>
      <c r="N78" s="515"/>
      <c r="O78" s="515"/>
      <c r="P78" s="515"/>
      <c r="Q78" s="515"/>
      <c r="R78" s="515"/>
      <c r="S78" s="515"/>
      <c r="T78" s="515"/>
      <c r="U78" s="515"/>
      <c r="V78" s="515"/>
      <c r="W78" s="515"/>
      <c r="X78" s="515"/>
      <c r="Y78" s="515"/>
      <c r="Z78" s="515"/>
      <c r="AA78" s="515"/>
      <c r="AB78" s="515"/>
      <c r="AC78" s="515"/>
      <c r="AD78" s="515"/>
    </row>
    <row r="79" spans="2:30" ht="78" customHeight="1" x14ac:dyDescent="0.25"/>
    <row r="83" ht="113.25" customHeight="1" x14ac:dyDescent="0.25"/>
    <row r="87" ht="62.25" customHeight="1" x14ac:dyDescent="0.25"/>
  </sheetData>
  <sheetProtection algorithmName="SHA-512" hashValue="bbi8QR45LpnPgUjIU2Vdue8naHMzh2Q/631mgzSLlPW2Mre35fzBE75eLXN3mQANP6RSkHxOARmu9IbNmhSssQ==" saltValue="9c2AnadPj1attD95JrInXg==" spinCount="100000" sheet="1" objects="1" scenarios="1"/>
  <mergeCells count="69">
    <mergeCell ref="B2:E2"/>
    <mergeCell ref="C4:N4"/>
    <mergeCell ref="R4:X16"/>
    <mergeCell ref="C5:M7"/>
    <mergeCell ref="D11:M11"/>
    <mergeCell ref="D12:K12"/>
    <mergeCell ref="L12:M12"/>
    <mergeCell ref="D13:K13"/>
    <mergeCell ref="L13:M13"/>
    <mergeCell ref="C9:N9"/>
    <mergeCell ref="B17:B18"/>
    <mergeCell ref="C17:N18"/>
    <mergeCell ref="O17:Q18"/>
    <mergeCell ref="T18:AA21"/>
    <mergeCell ref="D19:O19"/>
    <mergeCell ref="K20:K22"/>
    <mergeCell ref="L20:L22"/>
    <mergeCell ref="C21:J22"/>
    <mergeCell ref="T22:AA28"/>
    <mergeCell ref="C23:J23"/>
    <mergeCell ref="M36:N36"/>
    <mergeCell ref="P36:W36"/>
    <mergeCell ref="M23:N23"/>
    <mergeCell ref="C24:J24"/>
    <mergeCell ref="C26:I26"/>
    <mergeCell ref="J26:K26"/>
    <mergeCell ref="C28:I28"/>
    <mergeCell ref="J28:K28"/>
    <mergeCell ref="B31:B32"/>
    <mergeCell ref="C31:N32"/>
    <mergeCell ref="K33:L35"/>
    <mergeCell ref="M33:N35"/>
    <mergeCell ref="O33:Y33"/>
    <mergeCell ref="C37:J37"/>
    <mergeCell ref="M37:N37"/>
    <mergeCell ref="P37:W37"/>
    <mergeCell ref="C38:J38"/>
    <mergeCell ref="M38:N38"/>
    <mergeCell ref="P38:Z38"/>
    <mergeCell ref="C39:J39"/>
    <mergeCell ref="M39:N39"/>
    <mergeCell ref="P39:V39"/>
    <mergeCell ref="B42:B43"/>
    <mergeCell ref="C42:K43"/>
    <mergeCell ref="C44:J44"/>
    <mergeCell ref="C45:J45"/>
    <mergeCell ref="C46:J46"/>
    <mergeCell ref="C47:J47"/>
    <mergeCell ref="C48:J48"/>
    <mergeCell ref="C49:J49"/>
    <mergeCell ref="B67:B68"/>
    <mergeCell ref="C67:L68"/>
    <mergeCell ref="C50:J50"/>
    <mergeCell ref="B55:B56"/>
    <mergeCell ref="C55:L56"/>
    <mergeCell ref="C57:L57"/>
    <mergeCell ref="C58:K58"/>
    <mergeCell ref="C59:K59"/>
    <mergeCell ref="C72:L74"/>
    <mergeCell ref="M74:AD78"/>
    <mergeCell ref="C60:K60"/>
    <mergeCell ref="C61:K61"/>
    <mergeCell ref="C62:K62"/>
    <mergeCell ref="C63:K63"/>
    <mergeCell ref="P67:S67"/>
    <mergeCell ref="C69:L69"/>
    <mergeCell ref="C70:E70"/>
    <mergeCell ref="G70:K70"/>
    <mergeCell ref="C71:L71"/>
  </mergeCells>
  <conditionalFormatting sqref="K24">
    <cfRule type="expression" dxfId="20" priority="3">
      <formula>AND($J$28&gt;0, $K$24="")</formula>
    </cfRule>
  </conditionalFormatting>
  <conditionalFormatting sqref="L24">
    <cfRule type="expression" dxfId="19" priority="2">
      <formula>AND($J$28&gt;0, $L$24="")</formula>
    </cfRule>
  </conditionalFormatting>
  <dataValidations xWindow="692" yWindow="615" count="4">
    <dataValidation type="list" allowBlank="1" showInputMessage="1" showErrorMessage="1" sqref="L13:M13 L58:L63 F70" xr:uid="{00000000-0002-0000-0A00-000000000000}">
      <formula1>YesorNo</formula1>
    </dataValidation>
    <dataValidation allowBlank="1" showInputMessage="1" showErrorMessage="1" prompt="Enter number of eligible, resident students attending private school in your district.  If none, enter 0.  Cell will turn red if no number is entered." sqref="L24 L37:N39 K38:K39 K37" xr:uid="{00000000-0002-0000-0A00-000001000000}"/>
    <dataValidation allowBlank="1" showInputMessage="1" showErrorMessage="1" promptTitle="Enter 0" prompt="Enter number of eligible, resident students attending private school in your district.  If none, enter 0.  Cell will turn red if no number is entered." sqref="K24" xr:uid="{00000000-0002-0000-0A00-000002000000}"/>
    <dataValidation type="list" allowBlank="1" showInputMessage="1" showErrorMessage="1" sqref="L12:M12" xr:uid="{00000000-0002-0000-0A00-000003000000}">
      <formula1>ProShareOpt</formula1>
    </dataValidation>
  </dataValidation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6">
    <tabColor theme="8" tint="0.59999389629810485"/>
    <pageSetUpPr autoPageBreaks="0"/>
  </sheetPr>
  <dimension ref="B1:AK57"/>
  <sheetViews>
    <sheetView showGridLines="0" showRowColHeaders="0" zoomScaleNormal="100" workbookViewId="0"/>
  </sheetViews>
  <sheetFormatPr defaultRowHeight="15" x14ac:dyDescent="0.25"/>
  <cols>
    <col min="1" max="1" width="5" customWidth="1"/>
    <col min="2" max="2" width="20.140625" customWidth="1"/>
    <col min="3" max="3" width="6.42578125" customWidth="1"/>
    <col min="4" max="4" width="17.5703125" customWidth="1"/>
    <col min="5" max="5" width="17.85546875" customWidth="1"/>
    <col min="6" max="6" width="19.28515625" customWidth="1"/>
    <col min="7" max="8" width="16" customWidth="1"/>
    <col min="9" max="9" width="12.5703125" customWidth="1"/>
    <col min="10" max="10" width="12.28515625" customWidth="1"/>
    <col min="11" max="11" width="2.85546875" customWidth="1"/>
    <col min="12" max="12" width="3" customWidth="1"/>
    <col min="13" max="13" width="2.28515625" customWidth="1"/>
    <col min="16" max="16" width="12.28515625" customWidth="1"/>
  </cols>
  <sheetData>
    <row r="1" spans="2:23" ht="15.75" thickBot="1" x14ac:dyDescent="0.3"/>
    <row r="2" spans="2:23" ht="22.5" customHeight="1" thickBot="1" x14ac:dyDescent="0.3">
      <c r="B2" s="318" t="str">
        <f>valMem4</f>
        <v>OrgName</v>
      </c>
      <c r="C2" s="319"/>
      <c r="D2" s="320"/>
    </row>
    <row r="3" spans="2:23" ht="17.25" customHeight="1" x14ac:dyDescent="0.25">
      <c r="B3" s="4"/>
      <c r="C3" s="4"/>
      <c r="D3" s="4"/>
    </row>
    <row r="4" spans="2:23" ht="28.5" customHeight="1" x14ac:dyDescent="0.45">
      <c r="B4" s="5" t="s">
        <v>3</v>
      </c>
      <c r="C4" s="5"/>
      <c r="D4" s="5"/>
      <c r="E4" s="5"/>
      <c r="F4" s="5"/>
      <c r="G4" s="5"/>
      <c r="I4" s="6"/>
    </row>
    <row r="5" spans="2:23" ht="4.5" customHeight="1" x14ac:dyDescent="0.45">
      <c r="B5" s="5"/>
      <c r="C5" s="5"/>
      <c r="D5" s="5"/>
      <c r="E5" s="5"/>
      <c r="F5" s="5"/>
      <c r="G5" s="5"/>
    </row>
    <row r="6" spans="2:23" s="7" customFormat="1" ht="39.75" customHeight="1" x14ac:dyDescent="0.25">
      <c r="B6" s="321" t="s">
        <v>4</v>
      </c>
      <c r="C6" s="321"/>
      <c r="D6" s="321"/>
      <c r="E6" s="321"/>
      <c r="F6" s="321"/>
      <c r="G6" s="321"/>
      <c r="H6" s="321"/>
      <c r="I6" s="321"/>
      <c r="J6" s="321"/>
      <c r="K6" s="321"/>
      <c r="L6" s="321"/>
      <c r="M6" s="321"/>
      <c r="N6" s="321"/>
      <c r="O6" s="321"/>
      <c r="P6" s="321"/>
      <c r="W6"/>
    </row>
    <row r="7" spans="2:23" s="7" customFormat="1" ht="22.5" customHeight="1" thickBot="1" x14ac:dyDescent="0.3">
      <c r="C7" s="8"/>
      <c r="D7" s="8"/>
      <c r="E7" s="8"/>
      <c r="F7" s="8"/>
      <c r="G7" s="8"/>
      <c r="H7" s="8"/>
      <c r="I7" s="8"/>
      <c r="J7" s="8"/>
      <c r="W7"/>
    </row>
    <row r="8" spans="2:23" ht="15" customHeight="1" x14ac:dyDescent="0.25">
      <c r="B8" s="296" t="s">
        <v>1875</v>
      </c>
      <c r="C8" s="324" t="s">
        <v>1912</v>
      </c>
      <c r="D8" s="324"/>
      <c r="E8" s="324"/>
      <c r="F8" s="324"/>
      <c r="G8" s="324"/>
      <c r="H8" s="324"/>
      <c r="I8" s="324"/>
      <c r="J8" s="324"/>
      <c r="K8" s="324"/>
      <c r="L8" s="324"/>
      <c r="M8" s="324"/>
      <c r="N8" s="324"/>
      <c r="O8" s="324"/>
      <c r="P8" s="325"/>
    </row>
    <row r="9" spans="2:23" ht="42" customHeight="1" x14ac:dyDescent="0.25">
      <c r="B9" s="322"/>
      <c r="C9" s="326"/>
      <c r="D9" s="326"/>
      <c r="E9" s="326"/>
      <c r="F9" s="326"/>
      <c r="G9" s="326"/>
      <c r="H9" s="326"/>
      <c r="I9" s="326"/>
      <c r="J9" s="326"/>
      <c r="K9" s="326"/>
      <c r="L9" s="326"/>
      <c r="M9" s="326"/>
      <c r="N9" s="326"/>
      <c r="O9" s="326"/>
      <c r="P9" s="327"/>
      <c r="W9" s="9"/>
    </row>
    <row r="10" spans="2:23" ht="15.75" customHeight="1" x14ac:dyDescent="0.25">
      <c r="B10" s="322"/>
      <c r="C10" s="326"/>
      <c r="D10" s="326"/>
      <c r="E10" s="326"/>
      <c r="F10" s="326"/>
      <c r="G10" s="326"/>
      <c r="H10" s="326"/>
      <c r="I10" s="326"/>
      <c r="J10" s="326"/>
      <c r="K10" s="326"/>
      <c r="L10" s="326"/>
      <c r="M10" s="326"/>
      <c r="N10" s="326"/>
      <c r="O10" s="326"/>
      <c r="P10" s="327"/>
    </row>
    <row r="11" spans="2:23" ht="15.75" customHeight="1" thickBot="1" x14ac:dyDescent="0.3">
      <c r="B11" s="323"/>
      <c r="C11" s="326"/>
      <c r="D11" s="326"/>
      <c r="E11" s="326"/>
      <c r="F11" s="326"/>
      <c r="G11" s="326"/>
      <c r="H11" s="326"/>
      <c r="I11" s="326"/>
      <c r="J11" s="326"/>
      <c r="K11" s="326"/>
      <c r="L11" s="326"/>
      <c r="M11" s="326"/>
      <c r="N11" s="326"/>
      <c r="O11" s="326"/>
      <c r="P11" s="327"/>
    </row>
    <row r="12" spans="2:23" ht="15" customHeight="1" x14ac:dyDescent="0.25">
      <c r="C12" s="328"/>
      <c r="D12" s="326"/>
      <c r="E12" s="326"/>
      <c r="F12" s="326"/>
      <c r="G12" s="326"/>
      <c r="H12" s="326"/>
      <c r="I12" s="326"/>
      <c r="J12" s="326"/>
      <c r="K12" s="326"/>
      <c r="L12" s="326"/>
      <c r="M12" s="326"/>
      <c r="N12" s="326"/>
      <c r="O12" s="326"/>
      <c r="P12" s="327"/>
    </row>
    <row r="13" spans="2:23" ht="15.75" customHeight="1" x14ac:dyDescent="0.25">
      <c r="C13" s="328"/>
      <c r="D13" s="326"/>
      <c r="E13" s="326"/>
      <c r="F13" s="326"/>
      <c r="G13" s="326"/>
      <c r="H13" s="326"/>
      <c r="I13" s="326"/>
      <c r="J13" s="326"/>
      <c r="K13" s="326"/>
      <c r="L13" s="326"/>
      <c r="M13" s="326"/>
      <c r="N13" s="326"/>
      <c r="O13" s="326"/>
      <c r="P13" s="327"/>
    </row>
    <row r="14" spans="2:23" ht="15" customHeight="1" x14ac:dyDescent="0.25">
      <c r="C14" s="328"/>
      <c r="D14" s="326"/>
      <c r="E14" s="326"/>
      <c r="F14" s="326"/>
      <c r="G14" s="326"/>
      <c r="H14" s="326"/>
      <c r="I14" s="326"/>
      <c r="J14" s="326"/>
      <c r="K14" s="326"/>
      <c r="L14" s="326"/>
      <c r="M14" s="326"/>
      <c r="N14" s="326"/>
      <c r="O14" s="326"/>
      <c r="P14" s="327"/>
    </row>
    <row r="15" spans="2:23" ht="15" customHeight="1" x14ac:dyDescent="0.25">
      <c r="C15" s="328"/>
      <c r="D15" s="326"/>
      <c r="E15" s="326"/>
      <c r="F15" s="326"/>
      <c r="G15" s="326"/>
      <c r="H15" s="326"/>
      <c r="I15" s="326"/>
      <c r="J15" s="326"/>
      <c r="K15" s="326"/>
      <c r="L15" s="326"/>
      <c r="M15" s="326"/>
      <c r="N15" s="326"/>
      <c r="O15" s="326"/>
      <c r="P15" s="327"/>
    </row>
    <row r="16" spans="2:23" ht="15.75" customHeight="1" x14ac:dyDescent="0.25">
      <c r="C16" s="328"/>
      <c r="D16" s="326"/>
      <c r="E16" s="326"/>
      <c r="F16" s="326"/>
      <c r="G16" s="326"/>
      <c r="H16" s="326"/>
      <c r="I16" s="326"/>
      <c r="J16" s="326"/>
      <c r="K16" s="326"/>
      <c r="L16" s="326"/>
      <c r="M16" s="326"/>
      <c r="N16" s="326"/>
      <c r="O16" s="326"/>
      <c r="P16" s="327"/>
    </row>
    <row r="17" spans="2:37" ht="60.75" customHeight="1" x14ac:dyDescent="0.25">
      <c r="C17" s="328"/>
      <c r="D17" s="326"/>
      <c r="E17" s="326"/>
      <c r="F17" s="326"/>
      <c r="G17" s="326"/>
      <c r="H17" s="326"/>
      <c r="I17" s="326"/>
      <c r="J17" s="326"/>
      <c r="K17" s="326"/>
      <c r="L17" s="326"/>
      <c r="M17" s="326"/>
      <c r="N17" s="326"/>
      <c r="O17" s="326"/>
      <c r="P17" s="327"/>
    </row>
    <row r="18" spans="2:37" ht="59.25" customHeight="1" x14ac:dyDescent="0.25">
      <c r="C18" s="328"/>
      <c r="D18" s="326"/>
      <c r="E18" s="326"/>
      <c r="F18" s="326"/>
      <c r="G18" s="326"/>
      <c r="H18" s="326"/>
      <c r="I18" s="326"/>
      <c r="J18" s="326"/>
      <c r="K18" s="326"/>
      <c r="L18" s="326"/>
      <c r="M18" s="326"/>
      <c r="N18" s="326"/>
      <c r="O18" s="326"/>
      <c r="P18" s="327"/>
    </row>
    <row r="19" spans="2:37" ht="67.5" customHeight="1" thickBot="1" x14ac:dyDescent="0.3">
      <c r="C19" s="329"/>
      <c r="D19" s="330"/>
      <c r="E19" s="330"/>
      <c r="F19" s="330"/>
      <c r="G19" s="330"/>
      <c r="H19" s="330"/>
      <c r="I19" s="330"/>
      <c r="J19" s="330"/>
      <c r="K19" s="330"/>
      <c r="L19" s="330"/>
      <c r="M19" s="330"/>
      <c r="N19" s="330"/>
      <c r="O19" s="330"/>
      <c r="P19" s="331"/>
    </row>
    <row r="20" spans="2:37" ht="27.75" customHeight="1" thickBot="1" x14ac:dyDescent="0.3">
      <c r="B20" s="10"/>
      <c r="C20" s="11"/>
      <c r="D20" s="11"/>
      <c r="E20" s="11"/>
      <c r="F20" s="11"/>
      <c r="G20" s="11"/>
      <c r="H20" s="11"/>
      <c r="I20" s="11"/>
      <c r="J20" s="11"/>
      <c r="K20" s="11"/>
      <c r="L20" s="11"/>
      <c r="M20" s="11"/>
      <c r="N20" s="11"/>
      <c r="O20" s="11"/>
      <c r="P20" s="11"/>
      <c r="Q20" s="12"/>
      <c r="R20" s="12"/>
      <c r="S20" s="12"/>
      <c r="T20" s="12"/>
    </row>
    <row r="21" spans="2:37" ht="27.75" customHeight="1" thickTop="1" x14ac:dyDescent="0.25">
      <c r="B21" s="1"/>
      <c r="C21" s="13"/>
      <c r="D21" s="13"/>
      <c r="E21" s="13"/>
      <c r="F21" s="13"/>
      <c r="G21" s="13"/>
      <c r="H21" s="13"/>
      <c r="I21" s="13"/>
      <c r="J21" s="13"/>
      <c r="K21" s="13"/>
      <c r="L21" s="13"/>
      <c r="M21" s="13"/>
      <c r="N21" s="13"/>
      <c r="O21" s="13"/>
      <c r="P21" s="13"/>
      <c r="Q21" s="12"/>
      <c r="R21" s="12"/>
      <c r="S21" s="12"/>
      <c r="T21" s="12"/>
    </row>
    <row r="22" spans="2:37" ht="27.75" customHeight="1" thickBot="1" x14ac:dyDescent="0.3">
      <c r="C22" s="13"/>
      <c r="D22" s="13"/>
      <c r="E22" s="13"/>
      <c r="F22" s="13"/>
      <c r="G22" s="13"/>
      <c r="H22" s="13"/>
      <c r="I22" s="13"/>
      <c r="J22" s="13"/>
      <c r="K22" s="13"/>
      <c r="L22" s="13"/>
      <c r="M22" s="13"/>
      <c r="N22" s="13"/>
      <c r="O22" s="13"/>
      <c r="P22" s="13"/>
      <c r="Q22" s="12"/>
      <c r="R22" s="12"/>
      <c r="S22" s="12"/>
      <c r="T22" s="12"/>
    </row>
    <row r="23" spans="2:37" ht="56.25" customHeight="1" thickBot="1" x14ac:dyDescent="0.3">
      <c r="B23" s="296" t="s">
        <v>1876</v>
      </c>
      <c r="E23" s="332" t="s">
        <v>5</v>
      </c>
      <c r="F23" s="333"/>
      <c r="G23" s="334" t="s">
        <v>6</v>
      </c>
      <c r="H23" s="335"/>
      <c r="J23" s="298" t="s">
        <v>2369</v>
      </c>
      <c r="K23" s="299"/>
      <c r="L23" s="299"/>
      <c r="M23" s="299"/>
      <c r="N23" s="299"/>
      <c r="O23" s="299"/>
      <c r="P23" s="299"/>
      <c r="Q23" s="299"/>
      <c r="R23" s="299"/>
      <c r="S23" s="300"/>
      <c r="AA23" s="14"/>
      <c r="AB23" s="14"/>
      <c r="AC23" s="14"/>
      <c r="AD23" s="14"/>
      <c r="AE23" s="14"/>
      <c r="AF23" s="14"/>
      <c r="AG23" s="14"/>
      <c r="AH23" s="14"/>
      <c r="AI23" s="14"/>
      <c r="AJ23" s="14"/>
      <c r="AK23" s="14"/>
    </row>
    <row r="24" spans="2:37" ht="48.75" customHeight="1" thickBot="1" x14ac:dyDescent="0.3">
      <c r="B24" s="323"/>
      <c r="D24" s="15"/>
      <c r="E24" s="336" t="s">
        <v>7</v>
      </c>
      <c r="F24" s="337"/>
      <c r="G24" s="334" t="s">
        <v>8</v>
      </c>
      <c r="H24" s="335"/>
      <c r="J24" s="301"/>
      <c r="K24" s="302"/>
      <c r="L24" s="302"/>
      <c r="M24" s="302"/>
      <c r="N24" s="302"/>
      <c r="O24" s="302"/>
      <c r="P24" s="302"/>
      <c r="Q24" s="302"/>
      <c r="R24" s="302"/>
      <c r="S24" s="303"/>
      <c r="AA24" s="14"/>
      <c r="AB24" s="14"/>
      <c r="AC24" s="14"/>
      <c r="AD24" s="14" t="s">
        <v>9</v>
      </c>
      <c r="AE24" s="14"/>
      <c r="AF24" s="14"/>
      <c r="AG24" s="14"/>
      <c r="AH24" s="14"/>
      <c r="AI24" s="14"/>
      <c r="AJ24" s="14"/>
      <c r="AK24" s="14"/>
    </row>
    <row r="25" spans="2:37" ht="30.75" thickBot="1" x14ac:dyDescent="0.3">
      <c r="D25" s="16"/>
      <c r="E25" s="17" t="s">
        <v>10</v>
      </c>
      <c r="F25" s="17" t="s">
        <v>11</v>
      </c>
      <c r="G25" s="17" t="s">
        <v>12</v>
      </c>
      <c r="H25" s="18" t="s">
        <v>13</v>
      </c>
      <c r="J25" s="301"/>
      <c r="K25" s="302"/>
      <c r="L25" s="302"/>
      <c r="M25" s="302"/>
      <c r="N25" s="302"/>
      <c r="O25" s="302"/>
      <c r="P25" s="302"/>
      <c r="Q25" s="302"/>
      <c r="R25" s="302"/>
      <c r="S25" s="303"/>
      <c r="AA25" s="14"/>
      <c r="AB25" s="14"/>
      <c r="AC25" s="14"/>
      <c r="AD25" s="14"/>
      <c r="AE25" s="14"/>
      <c r="AF25" s="14"/>
      <c r="AG25" s="14"/>
      <c r="AH25" s="14"/>
      <c r="AI25" s="14"/>
      <c r="AJ25" s="14"/>
      <c r="AK25" s="14"/>
    </row>
    <row r="26" spans="2:37" ht="54.75" customHeight="1" thickBot="1" x14ac:dyDescent="0.3">
      <c r="C26" s="293" t="s">
        <v>14</v>
      </c>
      <c r="D26" s="178" t="s">
        <v>15</v>
      </c>
      <c r="E26" s="19"/>
      <c r="F26" s="20" t="str">
        <f>IF(AND(E26&lt;&gt;0, G26&lt;&gt;0), IF(E26&gt;=G26, "Yes", "No"), " ")</f>
        <v xml:space="preserve"> </v>
      </c>
      <c r="G26" s="19"/>
      <c r="H26" s="19"/>
      <c r="J26" s="301"/>
      <c r="K26" s="302"/>
      <c r="L26" s="302"/>
      <c r="M26" s="302"/>
      <c r="N26" s="302"/>
      <c r="O26" s="302"/>
      <c r="P26" s="302"/>
      <c r="Q26" s="302"/>
      <c r="R26" s="302"/>
      <c r="S26" s="303"/>
      <c r="AA26" s="14"/>
      <c r="AB26" s="14"/>
      <c r="AC26" s="14"/>
      <c r="AD26" s="14"/>
      <c r="AE26" s="14"/>
      <c r="AF26" s="14"/>
      <c r="AG26" s="14"/>
      <c r="AH26" s="14"/>
      <c r="AI26" s="14"/>
      <c r="AJ26" s="14"/>
      <c r="AK26" s="14"/>
    </row>
    <row r="27" spans="2:37" ht="67.5" customHeight="1" thickBot="1" x14ac:dyDescent="0.3">
      <c r="C27" s="294"/>
      <c r="D27" s="21" t="s">
        <v>17</v>
      </c>
      <c r="E27" s="186"/>
      <c r="F27" s="187" t="str">
        <f>IF(AND(E27&lt;&gt;0, G27&lt;&gt;0), IF(E27&gt;=G27, "Yes", "No"), " ")</f>
        <v xml:space="preserve"> </v>
      </c>
      <c r="G27" s="186"/>
      <c r="H27" s="186"/>
      <c r="J27" s="301"/>
      <c r="K27" s="302"/>
      <c r="L27" s="302"/>
      <c r="M27" s="302"/>
      <c r="N27" s="302"/>
      <c r="O27" s="302"/>
      <c r="P27" s="302"/>
      <c r="Q27" s="302"/>
      <c r="R27" s="302"/>
      <c r="S27" s="303"/>
      <c r="AA27" s="14"/>
      <c r="AB27" s="14"/>
      <c r="AC27" s="14"/>
      <c r="AD27" s="14"/>
      <c r="AE27" s="14"/>
      <c r="AF27" s="14"/>
      <c r="AG27" s="14"/>
      <c r="AH27" s="14"/>
      <c r="AI27" s="14"/>
      <c r="AJ27" s="14"/>
      <c r="AK27" s="14"/>
    </row>
    <row r="28" spans="2:37" ht="66.599999999999994" customHeight="1" thickBot="1" x14ac:dyDescent="0.3">
      <c r="C28" s="294"/>
      <c r="D28" s="178" t="s">
        <v>18</v>
      </c>
      <c r="E28" s="22" t="str">
        <f>IF(AND(E26&gt;0, E30&gt;0), E26/E30, "")</f>
        <v/>
      </c>
      <c r="F28" s="23" t="str">
        <f>IF(AND(E28&lt;&gt;0, E28&lt;&gt;"", G28&lt;&gt;0, G28&lt;&gt;""), IF(E28&gt;=G28, "Yes", "No"), "")</f>
        <v/>
      </c>
      <c r="G28" s="19" t="str">
        <f>IF(AND(G26&gt;0, G30&gt;0), G26/G30,"")</f>
        <v/>
      </c>
      <c r="H28" s="19"/>
      <c r="J28" s="301"/>
      <c r="K28" s="302"/>
      <c r="L28" s="302"/>
      <c r="M28" s="302"/>
      <c r="N28" s="302"/>
      <c r="O28" s="302"/>
      <c r="P28" s="302"/>
      <c r="Q28" s="302"/>
      <c r="R28" s="302"/>
      <c r="S28" s="303"/>
      <c r="T28" s="24"/>
      <c r="AA28" s="14"/>
      <c r="AB28" s="14"/>
      <c r="AC28" s="14"/>
      <c r="AD28" s="14"/>
      <c r="AE28" s="14"/>
      <c r="AF28" s="14"/>
      <c r="AG28" s="14"/>
      <c r="AH28" s="14"/>
      <c r="AI28" s="14"/>
      <c r="AJ28" s="14"/>
      <c r="AK28" s="14"/>
    </row>
    <row r="29" spans="2:37" ht="63.75" customHeight="1" thickBot="1" x14ac:dyDescent="0.3">
      <c r="C29" s="295"/>
      <c r="D29" s="21" t="s">
        <v>19</v>
      </c>
      <c r="E29" s="188" t="str">
        <f>IF(AND(E30&gt;0, E27&gt;0), E27/E30, "")</f>
        <v/>
      </c>
      <c r="F29" s="187" t="str">
        <f>IF(AND(E29&lt;&gt;0, E29&lt;&gt;"", G29&lt;&gt;"", G29&lt;&gt;0), IF(E29&gt;=G29, "Yes", "No"), " ")</f>
        <v xml:space="preserve"> </v>
      </c>
      <c r="G29" s="186" t="str">
        <f>IF(AND(G27&gt;0, G30&gt;0), G27/G30, "")</f>
        <v/>
      </c>
      <c r="H29" s="186"/>
      <c r="J29" s="301"/>
      <c r="K29" s="302"/>
      <c r="L29" s="302"/>
      <c r="M29" s="302"/>
      <c r="N29" s="302"/>
      <c r="O29" s="302"/>
      <c r="P29" s="302"/>
      <c r="Q29" s="302"/>
      <c r="R29" s="302"/>
      <c r="S29" s="303"/>
      <c r="AA29" s="14"/>
      <c r="AB29" s="14"/>
      <c r="AC29" s="14"/>
      <c r="AD29" s="14"/>
      <c r="AE29" s="14"/>
      <c r="AF29" s="14"/>
      <c r="AG29" s="14"/>
      <c r="AH29" s="14"/>
      <c r="AI29" s="14"/>
      <c r="AJ29" s="14"/>
      <c r="AK29" s="14"/>
    </row>
    <row r="30" spans="2:37" ht="57.6" customHeight="1" thickTop="1" thickBot="1" x14ac:dyDescent="0.3">
      <c r="D30" s="25" t="s">
        <v>20</v>
      </c>
      <c r="E30" s="189"/>
      <c r="F30" s="26"/>
      <c r="G30" s="240"/>
      <c r="J30" s="301"/>
      <c r="K30" s="302"/>
      <c r="L30" s="302"/>
      <c r="M30" s="302"/>
      <c r="N30" s="302"/>
      <c r="O30" s="302"/>
      <c r="P30" s="302"/>
      <c r="Q30" s="302"/>
      <c r="R30" s="302"/>
      <c r="S30" s="303"/>
      <c r="AA30" s="14"/>
      <c r="AB30" s="14"/>
      <c r="AC30" s="14"/>
      <c r="AD30" s="14"/>
      <c r="AE30" s="14"/>
      <c r="AF30" s="14"/>
      <c r="AG30" s="14"/>
      <c r="AH30" s="14"/>
      <c r="AI30" s="14"/>
      <c r="AJ30" s="14"/>
      <c r="AK30" s="14"/>
    </row>
    <row r="31" spans="2:37" ht="57.6" customHeight="1" x14ac:dyDescent="0.25">
      <c r="B31" s="12"/>
      <c r="C31" s="12"/>
      <c r="D31" s="27"/>
      <c r="E31" s="28"/>
      <c r="F31" s="29"/>
      <c r="G31" s="28"/>
      <c r="H31" s="12"/>
      <c r="J31" s="301"/>
      <c r="K31" s="302"/>
      <c r="L31" s="302"/>
      <c r="M31" s="302"/>
      <c r="N31" s="302"/>
      <c r="O31" s="302"/>
      <c r="P31" s="302"/>
      <c r="Q31" s="302"/>
      <c r="R31" s="302"/>
      <c r="S31" s="303"/>
      <c r="AA31" s="14"/>
      <c r="AB31" s="14"/>
      <c r="AC31" s="14"/>
      <c r="AD31" s="14"/>
      <c r="AE31" s="14"/>
      <c r="AF31" s="14"/>
      <c r="AG31" s="14"/>
      <c r="AH31" s="14"/>
      <c r="AI31" s="14"/>
      <c r="AJ31" s="14"/>
      <c r="AK31" s="14"/>
    </row>
    <row r="32" spans="2:37" ht="13.5" customHeight="1" x14ac:dyDescent="0.25">
      <c r="B32" s="12"/>
      <c r="C32" s="12"/>
      <c r="D32" s="12"/>
      <c r="E32" s="12"/>
      <c r="F32" s="12"/>
      <c r="G32" s="12"/>
      <c r="H32" s="12"/>
      <c r="J32" s="301"/>
      <c r="K32" s="302"/>
      <c r="L32" s="302"/>
      <c r="M32" s="302"/>
      <c r="N32" s="302"/>
      <c r="O32" s="302"/>
      <c r="P32" s="302"/>
      <c r="Q32" s="302"/>
      <c r="R32" s="302"/>
      <c r="S32" s="303"/>
      <c r="AA32" s="14"/>
      <c r="AB32" s="14"/>
      <c r="AC32" s="14"/>
      <c r="AD32" s="14"/>
      <c r="AE32" s="14"/>
      <c r="AF32" s="14"/>
      <c r="AG32" s="14"/>
      <c r="AH32" s="14"/>
      <c r="AI32" s="14"/>
      <c r="AJ32" s="14"/>
      <c r="AK32" s="14"/>
    </row>
    <row r="33" spans="2:37" ht="24" customHeight="1" x14ac:dyDescent="0.25">
      <c r="J33" s="301"/>
      <c r="K33" s="302"/>
      <c r="L33" s="302"/>
      <c r="M33" s="302"/>
      <c r="N33" s="302"/>
      <c r="O33" s="302"/>
      <c r="P33" s="302"/>
      <c r="Q33" s="302"/>
      <c r="R33" s="302"/>
      <c r="S33" s="303"/>
      <c r="AA33" s="14"/>
      <c r="AB33" s="14"/>
      <c r="AC33" s="14"/>
      <c r="AD33" s="14"/>
      <c r="AE33" s="14"/>
      <c r="AF33" s="14"/>
      <c r="AG33" s="14"/>
      <c r="AH33" s="14"/>
      <c r="AI33" s="14"/>
      <c r="AJ33" s="14"/>
      <c r="AK33" s="14"/>
    </row>
    <row r="34" spans="2:37" ht="48" customHeight="1" thickBot="1" x14ac:dyDescent="0.3">
      <c r="J34" s="304"/>
      <c r="K34" s="305"/>
      <c r="L34" s="305"/>
      <c r="M34" s="305"/>
      <c r="N34" s="305"/>
      <c r="O34" s="305"/>
      <c r="P34" s="305"/>
      <c r="Q34" s="305"/>
      <c r="R34" s="305"/>
      <c r="S34" s="306"/>
      <c r="AA34" s="14"/>
      <c r="AB34" s="14"/>
      <c r="AC34" s="14"/>
      <c r="AD34" s="14"/>
      <c r="AE34" s="14"/>
      <c r="AF34" s="14"/>
      <c r="AG34" s="14"/>
      <c r="AH34" s="14"/>
      <c r="AI34" s="14"/>
      <c r="AJ34" s="14"/>
      <c r="AK34" s="14"/>
    </row>
    <row r="35" spans="2:37" ht="24.75" customHeight="1" x14ac:dyDescent="0.25">
      <c r="I35" s="30"/>
      <c r="J35" s="31"/>
      <c r="K35" s="31"/>
      <c r="L35" s="31"/>
      <c r="M35" s="31"/>
      <c r="N35" s="31"/>
      <c r="O35" s="31"/>
      <c r="P35" s="31"/>
      <c r="Q35" s="31"/>
      <c r="R35" s="31"/>
      <c r="S35" s="31"/>
      <c r="T35" s="30"/>
      <c r="AA35" s="14"/>
      <c r="AB35" s="14"/>
      <c r="AC35" s="14"/>
      <c r="AD35" s="14"/>
      <c r="AE35" s="14"/>
      <c r="AF35" s="14"/>
      <c r="AG35" s="14"/>
      <c r="AH35" s="14"/>
      <c r="AI35" s="14"/>
      <c r="AJ35" s="14"/>
      <c r="AK35" s="14"/>
    </row>
    <row r="36" spans="2:37" ht="11.25" customHeight="1" x14ac:dyDescent="0.25">
      <c r="I36" s="30"/>
      <c r="J36" s="31"/>
      <c r="K36" s="31"/>
      <c r="L36" s="31"/>
      <c r="M36" s="31"/>
      <c r="N36" s="31"/>
      <c r="O36" s="31"/>
      <c r="P36" s="31"/>
      <c r="Q36" s="31"/>
      <c r="R36" s="31"/>
      <c r="S36" s="31"/>
      <c r="T36" s="30"/>
      <c r="AA36" s="14"/>
      <c r="AB36" s="14"/>
      <c r="AC36" s="14"/>
      <c r="AD36" s="14"/>
      <c r="AE36" s="14"/>
      <c r="AF36" s="14"/>
      <c r="AG36" s="14"/>
      <c r="AH36" s="14"/>
      <c r="AI36" s="14"/>
      <c r="AJ36" s="14"/>
      <c r="AK36" s="14"/>
    </row>
    <row r="37" spans="2:37" ht="11.25" customHeight="1" thickBot="1" x14ac:dyDescent="0.3">
      <c r="B37" s="32"/>
      <c r="C37" s="32"/>
      <c r="D37" s="32"/>
      <c r="E37" s="32"/>
      <c r="F37" s="32"/>
      <c r="G37" s="32"/>
      <c r="H37" s="32"/>
      <c r="I37" s="32"/>
      <c r="J37" s="33"/>
      <c r="K37" s="33"/>
      <c r="L37" s="33"/>
      <c r="M37" s="33"/>
      <c r="N37" s="33"/>
      <c r="O37" s="33"/>
      <c r="P37" s="33"/>
      <c r="Q37" s="33"/>
      <c r="R37" s="33"/>
      <c r="S37" s="33"/>
      <c r="AA37" s="14"/>
      <c r="AB37" s="14"/>
      <c r="AC37" s="14"/>
      <c r="AD37" s="14"/>
      <c r="AE37" s="14"/>
      <c r="AF37" s="14"/>
      <c r="AG37" s="14"/>
      <c r="AH37" s="14"/>
      <c r="AI37" s="14"/>
      <c r="AJ37" s="14"/>
      <c r="AK37" s="14"/>
    </row>
    <row r="38" spans="2:37" ht="11.25" customHeight="1" thickTop="1" x14ac:dyDescent="0.25">
      <c r="J38" s="13"/>
      <c r="K38" s="13"/>
      <c r="L38" s="13"/>
      <c r="M38" s="13"/>
      <c r="N38" s="13"/>
      <c r="O38" s="13"/>
      <c r="P38" s="13"/>
      <c r="Q38" s="13"/>
      <c r="R38" s="13"/>
      <c r="S38" s="13"/>
      <c r="AA38" s="14"/>
      <c r="AB38" s="14"/>
      <c r="AC38" s="14"/>
      <c r="AD38" s="14"/>
      <c r="AE38" s="14"/>
      <c r="AF38" s="14"/>
      <c r="AG38" s="14"/>
      <c r="AH38" s="14"/>
      <c r="AI38" s="14"/>
      <c r="AJ38" s="14"/>
      <c r="AK38" s="14"/>
    </row>
    <row r="39" spans="2:37" ht="11.25" customHeight="1" thickBot="1" x14ac:dyDescent="0.3">
      <c r="B39" s="1"/>
      <c r="C39" s="1"/>
      <c r="D39" s="1"/>
      <c r="E39" s="1"/>
      <c r="F39" s="1"/>
      <c r="G39" s="1"/>
      <c r="H39" s="1"/>
      <c r="I39" s="1"/>
      <c r="J39" s="1"/>
      <c r="K39" s="1"/>
      <c r="L39" s="1"/>
      <c r="M39" s="1"/>
      <c r="N39" s="34"/>
      <c r="O39" s="34"/>
      <c r="P39" s="34"/>
      <c r="Q39" s="34"/>
      <c r="R39" s="34"/>
      <c r="S39" s="34"/>
      <c r="T39" s="34"/>
      <c r="U39" s="34"/>
      <c r="V39" s="34"/>
      <c r="W39" s="34"/>
      <c r="AA39" s="14"/>
      <c r="AB39" s="14"/>
      <c r="AC39" s="14"/>
      <c r="AD39" s="14"/>
      <c r="AE39" s="14"/>
      <c r="AF39" s="14"/>
      <c r="AG39" s="14"/>
      <c r="AH39" s="14"/>
      <c r="AI39" s="14"/>
      <c r="AJ39" s="14"/>
      <c r="AK39" s="14"/>
    </row>
    <row r="40" spans="2:37" ht="54.75" customHeight="1" thickBot="1" x14ac:dyDescent="0.3">
      <c r="B40" s="296" t="s">
        <v>1915</v>
      </c>
      <c r="C40" s="288" t="s">
        <v>1914</v>
      </c>
      <c r="D40" s="289"/>
      <c r="E40" s="289"/>
      <c r="F40" s="289"/>
      <c r="G40" s="290"/>
      <c r="H40" s="35"/>
      <c r="I40" s="298" t="s">
        <v>2367</v>
      </c>
      <c r="J40" s="299"/>
      <c r="K40" s="299"/>
      <c r="L40" s="299"/>
      <c r="M40" s="299"/>
      <c r="N40" s="299"/>
      <c r="O40" s="299"/>
      <c r="P40" s="299"/>
      <c r="Q40" s="299"/>
      <c r="R40" s="299"/>
      <c r="S40" s="299"/>
      <c r="T40" s="300"/>
    </row>
    <row r="41" spans="2:37" ht="45.6" customHeight="1" thickBot="1" x14ac:dyDescent="0.3">
      <c r="B41" s="297"/>
      <c r="C41" s="307" t="s">
        <v>21</v>
      </c>
      <c r="D41" s="308"/>
      <c r="E41" s="308"/>
      <c r="F41" s="309"/>
      <c r="G41" s="190" t="s">
        <v>22</v>
      </c>
      <c r="I41" s="301"/>
      <c r="J41" s="302"/>
      <c r="K41" s="302"/>
      <c r="L41" s="302"/>
      <c r="M41" s="302"/>
      <c r="N41" s="302"/>
      <c r="O41" s="302"/>
      <c r="P41" s="302"/>
      <c r="Q41" s="302"/>
      <c r="R41" s="302"/>
      <c r="S41" s="302"/>
      <c r="T41" s="303"/>
    </row>
    <row r="42" spans="2:37" ht="46.5" customHeight="1" thickBot="1" x14ac:dyDescent="0.3">
      <c r="C42" s="307" t="s">
        <v>23</v>
      </c>
      <c r="D42" s="308"/>
      <c r="E42" s="308"/>
      <c r="F42" s="309"/>
      <c r="G42" s="190" t="s">
        <v>22</v>
      </c>
      <c r="I42" s="301"/>
      <c r="J42" s="302"/>
      <c r="K42" s="302"/>
      <c r="L42" s="302"/>
      <c r="M42" s="302"/>
      <c r="N42" s="302"/>
      <c r="O42" s="302"/>
      <c r="P42" s="302"/>
      <c r="Q42" s="302"/>
      <c r="R42" s="302"/>
      <c r="S42" s="302"/>
      <c r="T42" s="303"/>
    </row>
    <row r="43" spans="2:37" ht="49.5" customHeight="1" thickBot="1" x14ac:dyDescent="0.3">
      <c r="C43" s="310" t="s">
        <v>24</v>
      </c>
      <c r="D43" s="311"/>
      <c r="E43" s="311"/>
      <c r="F43" s="312"/>
      <c r="G43" s="190" t="s">
        <v>22</v>
      </c>
      <c r="I43" s="301"/>
      <c r="J43" s="302"/>
      <c r="K43" s="302"/>
      <c r="L43" s="302"/>
      <c r="M43" s="302"/>
      <c r="N43" s="302"/>
      <c r="O43" s="302"/>
      <c r="P43" s="302"/>
      <c r="Q43" s="302"/>
      <c r="R43" s="302"/>
      <c r="S43" s="302"/>
      <c r="T43" s="303"/>
    </row>
    <row r="44" spans="2:37" ht="35.25" customHeight="1" x14ac:dyDescent="0.25">
      <c r="C44" s="313" t="s">
        <v>25</v>
      </c>
      <c r="D44" s="314"/>
      <c r="E44" s="314"/>
      <c r="F44" s="315"/>
      <c r="G44" s="316" t="s">
        <v>22</v>
      </c>
      <c r="I44" s="301"/>
      <c r="J44" s="302"/>
      <c r="K44" s="302"/>
      <c r="L44" s="302"/>
      <c r="M44" s="302"/>
      <c r="N44" s="302"/>
      <c r="O44" s="302"/>
      <c r="P44" s="302"/>
      <c r="Q44" s="302"/>
      <c r="R44" s="302"/>
      <c r="S44" s="302"/>
      <c r="T44" s="303"/>
    </row>
    <row r="45" spans="2:37" ht="21.75" customHeight="1" thickBot="1" x14ac:dyDescent="0.3">
      <c r="C45" s="285"/>
      <c r="D45" s="286"/>
      <c r="E45" s="286"/>
      <c r="F45" s="287"/>
      <c r="G45" s="317"/>
      <c r="I45" s="304"/>
      <c r="J45" s="305"/>
      <c r="K45" s="305"/>
      <c r="L45" s="305"/>
      <c r="M45" s="305"/>
      <c r="N45" s="305"/>
      <c r="O45" s="305"/>
      <c r="P45" s="305"/>
      <c r="Q45" s="305"/>
      <c r="R45" s="305"/>
      <c r="S45" s="305"/>
      <c r="T45" s="306"/>
    </row>
    <row r="46" spans="2:37" ht="45" customHeight="1" thickBot="1" x14ac:dyDescent="0.3">
      <c r="C46" s="282" t="s">
        <v>26</v>
      </c>
      <c r="D46" s="283"/>
      <c r="E46" s="283"/>
      <c r="F46" s="284"/>
      <c r="G46" s="190" t="s">
        <v>22</v>
      </c>
    </row>
    <row r="47" spans="2:37" ht="57" customHeight="1" thickBot="1" x14ac:dyDescent="0.3">
      <c r="C47" s="285" t="s">
        <v>27</v>
      </c>
      <c r="D47" s="286"/>
      <c r="E47" s="286"/>
      <c r="F47" s="287"/>
      <c r="G47" s="190" t="s">
        <v>22</v>
      </c>
      <c r="I47" s="288" t="s">
        <v>28</v>
      </c>
      <c r="J47" s="289"/>
      <c r="K47" s="289"/>
      <c r="L47" s="289"/>
      <c r="M47" s="289"/>
      <c r="N47" s="289"/>
      <c r="O47" s="289"/>
      <c r="P47" s="289"/>
      <c r="Q47" s="289"/>
      <c r="R47" s="290"/>
      <c r="S47" s="291" t="s">
        <v>22</v>
      </c>
      <c r="T47" s="292"/>
    </row>
    <row r="49" spans="2:19" ht="35.25" customHeight="1" thickBot="1" x14ac:dyDescent="0.3">
      <c r="B49" s="10"/>
      <c r="C49" s="10"/>
      <c r="D49" s="10"/>
      <c r="E49" s="10"/>
      <c r="F49" s="10"/>
      <c r="G49" s="10"/>
      <c r="H49" s="10"/>
      <c r="I49" s="10"/>
      <c r="J49" s="10"/>
      <c r="K49" s="10"/>
      <c r="L49" s="10"/>
      <c r="M49" s="10"/>
      <c r="N49" s="10"/>
      <c r="O49" s="10"/>
      <c r="P49" s="10"/>
      <c r="Q49" s="10"/>
      <c r="R49" s="10"/>
      <c r="S49" s="10"/>
    </row>
    <row r="50" spans="2:19" ht="23.25" customHeight="1" thickTop="1" x14ac:dyDescent="0.25"/>
    <row r="51" spans="2:19" ht="29.25" customHeight="1" x14ac:dyDescent="0.25"/>
    <row r="52" spans="2:19" ht="29.25" customHeight="1" x14ac:dyDescent="0.25"/>
    <row r="53" spans="2:19" ht="29.25" customHeight="1" x14ac:dyDescent="0.25">
      <c r="D53" s="24"/>
    </row>
    <row r="54" spans="2:19" ht="29.25" customHeight="1" x14ac:dyDescent="0.25"/>
    <row r="55" spans="2:19" ht="30" customHeight="1" x14ac:dyDescent="0.25"/>
    <row r="56" spans="2:19" ht="29.25" customHeight="1" x14ac:dyDescent="0.25"/>
    <row r="57" spans="2:19" ht="31.5" customHeight="1" x14ac:dyDescent="0.25"/>
  </sheetData>
  <sheetProtection algorithmName="SHA-512" hashValue="0PF3ER2rCmoLQCe/GBRDeO5XKpkNl4vvNuxtSlttZoNVlwUlVfnC27Iv1Z+7urKI8F/j2Ir3UEH067sL2VzwEg==" saltValue="wNepVWvwpPPah4d0rCbNEw==" spinCount="100000" sheet="1" objects="1" scenarios="1"/>
  <mergeCells count="23">
    <mergeCell ref="B2:D2"/>
    <mergeCell ref="B6:P6"/>
    <mergeCell ref="B8:B11"/>
    <mergeCell ref="C8:P19"/>
    <mergeCell ref="B23:B24"/>
    <mergeCell ref="E23:F23"/>
    <mergeCell ref="G23:H23"/>
    <mergeCell ref="J23:S34"/>
    <mergeCell ref="E24:F24"/>
    <mergeCell ref="G24:H24"/>
    <mergeCell ref="B40:B41"/>
    <mergeCell ref="C40:G40"/>
    <mergeCell ref="I40:T45"/>
    <mergeCell ref="C41:F41"/>
    <mergeCell ref="C42:F42"/>
    <mergeCell ref="C43:F43"/>
    <mergeCell ref="C44:F45"/>
    <mergeCell ref="G44:G45"/>
    <mergeCell ref="C46:F46"/>
    <mergeCell ref="C47:F47"/>
    <mergeCell ref="I47:R47"/>
    <mergeCell ref="S47:T47"/>
    <mergeCell ref="C26:C29"/>
  </mergeCells>
  <conditionalFormatting sqref="F27">
    <cfRule type="containsText" dxfId="18" priority="4" operator="containsText" text="Yes">
      <formula>NOT(ISERROR(SEARCH("Yes",F27)))</formula>
    </cfRule>
    <cfRule type="containsText" dxfId="17" priority="5" operator="containsText" text="No">
      <formula>NOT(ISERROR(SEARCH("No",F27)))</formula>
    </cfRule>
  </conditionalFormatting>
  <conditionalFormatting sqref="F29">
    <cfRule type="containsText" dxfId="16" priority="2" operator="containsText" text="Yes">
      <formula>NOT(ISERROR(SEARCH("Yes",F29)))</formula>
    </cfRule>
    <cfRule type="containsText" dxfId="15" priority="3" operator="containsText" text="No">
      <formula>NOT(ISERROR(SEARCH("No",F29)))</formula>
    </cfRule>
  </conditionalFormatting>
  <dataValidations count="1">
    <dataValidation type="list" allowBlank="1" showInputMessage="1" showErrorMessage="1" sqref="G41:G47 S47:T47" xr:uid="{00000000-0002-0000-0B00-000000000000}">
      <formula1>YesorNo</formula1>
    </dataValidation>
  </dataValidation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theme="8" tint="0.59999389629810485"/>
    <pageSetUpPr autoPageBreaks="0"/>
  </sheetPr>
  <dimension ref="B1:AD93"/>
  <sheetViews>
    <sheetView showGridLines="0" showRowColHeaders="0" zoomScaleNormal="100" workbookViewId="0"/>
  </sheetViews>
  <sheetFormatPr defaultRowHeight="15" x14ac:dyDescent="0.25"/>
  <cols>
    <col min="1" max="1" width="3.5703125" customWidth="1"/>
    <col min="2" max="2" width="16.28515625" customWidth="1"/>
    <col min="3" max="3" width="4" customWidth="1"/>
    <col min="4" max="4" width="22.5703125" customWidth="1"/>
    <col min="5" max="5" width="15.5703125" customWidth="1"/>
    <col min="6" max="6" width="9.140625" customWidth="1"/>
    <col min="10" max="10" width="15.7109375" customWidth="1"/>
    <col min="11" max="12" width="15.5703125" customWidth="1"/>
    <col min="13" max="13" width="11.7109375" customWidth="1"/>
    <col min="14" max="14" width="4" customWidth="1"/>
    <col min="15" max="16" width="17.7109375" customWidth="1"/>
    <col min="17" max="17" width="6.5703125" style="12" customWidth="1"/>
    <col min="20" max="21" width="0" hidden="1" customWidth="1"/>
  </cols>
  <sheetData>
    <row r="1" spans="2:25" ht="15.75" customHeight="1" thickBot="1" x14ac:dyDescent="0.3">
      <c r="B1" s="1"/>
      <c r="C1" s="1"/>
      <c r="D1" s="1"/>
    </row>
    <row r="2" spans="2:25" ht="22.5" customHeight="1" thickBot="1" x14ac:dyDescent="0.3">
      <c r="B2" s="318" t="str">
        <f>valMem4</f>
        <v>OrgName</v>
      </c>
      <c r="C2" s="319"/>
      <c r="D2" s="319"/>
      <c r="E2" s="320"/>
      <c r="F2" s="1"/>
      <c r="O2" s="30"/>
      <c r="P2" s="30"/>
      <c r="Q2" s="30"/>
      <c r="R2" s="30"/>
      <c r="S2" s="30"/>
    </row>
    <row r="3" spans="2:25" ht="8.25" customHeight="1" x14ac:dyDescent="0.25">
      <c r="C3" s="1"/>
    </row>
    <row r="4" spans="2:25" ht="69" customHeight="1" thickBot="1" x14ac:dyDescent="0.3">
      <c r="C4" s="440" t="s">
        <v>76</v>
      </c>
      <c r="D4" s="440"/>
      <c r="E4" s="440"/>
      <c r="F4" s="440"/>
      <c r="G4" s="440"/>
      <c r="H4" s="440"/>
      <c r="I4" s="440"/>
      <c r="J4" s="440"/>
      <c r="K4" s="440"/>
      <c r="L4" s="440"/>
      <c r="M4" s="440"/>
      <c r="N4" s="440"/>
      <c r="O4" s="440"/>
      <c r="R4" s="367"/>
      <c r="S4" s="367"/>
      <c r="T4" s="367"/>
      <c r="U4" s="367"/>
      <c r="V4" s="367"/>
      <c r="W4" s="367"/>
      <c r="X4" s="367"/>
    </row>
    <row r="5" spans="2:25" ht="44.25" customHeight="1" x14ac:dyDescent="0.25">
      <c r="C5" s="429" t="s">
        <v>1906</v>
      </c>
      <c r="D5" s="430"/>
      <c r="E5" s="430"/>
      <c r="F5" s="430"/>
      <c r="G5" s="430"/>
      <c r="H5" s="430"/>
      <c r="I5" s="430"/>
      <c r="J5" s="430"/>
      <c r="K5" s="430"/>
      <c r="L5" s="430"/>
      <c r="M5" s="431"/>
      <c r="N5" s="118"/>
      <c r="R5" s="367"/>
      <c r="S5" s="367"/>
      <c r="T5" s="367"/>
      <c r="U5" s="367"/>
      <c r="V5" s="367"/>
      <c r="W5" s="367"/>
      <c r="X5" s="367"/>
    </row>
    <row r="6" spans="2:25" ht="44.25" customHeight="1" x14ac:dyDescent="0.25">
      <c r="C6" s="328"/>
      <c r="D6" s="432"/>
      <c r="E6" s="432"/>
      <c r="F6" s="432"/>
      <c r="G6" s="432"/>
      <c r="H6" s="432"/>
      <c r="I6" s="432"/>
      <c r="J6" s="432"/>
      <c r="K6" s="432"/>
      <c r="L6" s="432"/>
      <c r="M6" s="433"/>
      <c r="N6" s="118"/>
      <c r="R6" s="367"/>
      <c r="S6" s="367"/>
      <c r="T6" s="367"/>
      <c r="U6" s="367"/>
      <c r="V6" s="367"/>
      <c r="W6" s="367"/>
      <c r="X6" s="367"/>
    </row>
    <row r="7" spans="2:25" ht="59.25" customHeight="1" x14ac:dyDescent="0.25">
      <c r="C7" s="434"/>
      <c r="D7" s="432"/>
      <c r="E7" s="432"/>
      <c r="F7" s="432"/>
      <c r="G7" s="432"/>
      <c r="H7" s="432"/>
      <c r="I7" s="432"/>
      <c r="J7" s="432"/>
      <c r="K7" s="432"/>
      <c r="L7" s="432"/>
      <c r="M7" s="433"/>
      <c r="N7" s="118"/>
      <c r="R7" s="367"/>
      <c r="S7" s="367"/>
      <c r="T7" s="367"/>
      <c r="U7" s="367"/>
      <c r="V7" s="367"/>
      <c r="W7" s="367"/>
      <c r="X7" s="367"/>
    </row>
    <row r="8" spans="2:25" ht="12" customHeight="1" thickBot="1" x14ac:dyDescent="0.3">
      <c r="C8" s="435"/>
      <c r="D8" s="436"/>
      <c r="E8" s="436"/>
      <c r="F8" s="436"/>
      <c r="G8" s="436"/>
      <c r="H8" s="436"/>
      <c r="I8" s="436"/>
      <c r="J8" s="436"/>
      <c r="K8" s="436"/>
      <c r="L8" s="436"/>
      <c r="M8" s="437"/>
      <c r="N8" s="118"/>
      <c r="R8" s="367"/>
      <c r="S8" s="367"/>
      <c r="T8" s="367"/>
      <c r="U8" s="367"/>
      <c r="V8" s="367"/>
      <c r="W8" s="367"/>
      <c r="X8" s="367"/>
    </row>
    <row r="9" spans="2:25" s="12" customFormat="1" ht="26.25" customHeight="1" thickBot="1" x14ac:dyDescent="0.3">
      <c r="B9" s="38"/>
      <c r="C9" s="117"/>
      <c r="D9" s="116"/>
      <c r="E9" s="116"/>
      <c r="F9" s="116"/>
      <c r="G9" s="116"/>
      <c r="H9" s="116"/>
      <c r="I9" s="116"/>
      <c r="J9" s="116"/>
      <c r="K9" s="116"/>
      <c r="L9" s="116"/>
      <c r="M9" s="116"/>
      <c r="N9" s="116"/>
      <c r="R9" s="367"/>
      <c r="S9" s="367"/>
      <c r="T9" s="367"/>
      <c r="U9" s="367"/>
      <c r="V9" s="367"/>
      <c r="W9" s="367"/>
      <c r="X9" s="367"/>
    </row>
    <row r="10" spans="2:25" ht="33" customHeight="1" thickBot="1" x14ac:dyDescent="0.3">
      <c r="B10" s="385" t="s">
        <v>1882</v>
      </c>
      <c r="C10" s="446" t="s">
        <v>75</v>
      </c>
      <c r="D10" s="447"/>
      <c r="E10" s="447"/>
      <c r="F10" s="447"/>
      <c r="G10" s="447"/>
      <c r="H10" s="447"/>
      <c r="I10" s="447"/>
      <c r="J10" s="447"/>
      <c r="K10" s="447"/>
      <c r="L10" s="447"/>
      <c r="M10" s="447"/>
      <c r="N10" s="448"/>
      <c r="O10" s="115"/>
      <c r="P10" s="1"/>
      <c r="R10" s="367"/>
      <c r="S10" s="367"/>
      <c r="T10" s="367"/>
      <c r="U10" s="367"/>
      <c r="V10" s="367"/>
      <c r="W10" s="367"/>
      <c r="X10" s="367"/>
    </row>
    <row r="11" spans="2:25" ht="15" customHeight="1" thickBot="1" x14ac:dyDescent="0.3">
      <c r="B11" s="441"/>
      <c r="C11" s="114"/>
      <c r="D11" s="114"/>
      <c r="E11" s="114"/>
      <c r="F11" s="114"/>
      <c r="G11" s="114"/>
      <c r="H11" s="114"/>
      <c r="I11" s="114"/>
      <c r="J11" s="114"/>
      <c r="K11" s="114"/>
      <c r="L11" s="114"/>
      <c r="M11" s="114"/>
      <c r="N11" s="113"/>
      <c r="R11" s="367"/>
      <c r="S11" s="367"/>
      <c r="T11" s="367"/>
      <c r="U11" s="367"/>
      <c r="V11" s="367"/>
      <c r="W11" s="367"/>
      <c r="X11" s="367"/>
    </row>
    <row r="12" spans="2:25" ht="31.5" customHeight="1" thickBot="1" x14ac:dyDescent="0.3">
      <c r="B12" s="442"/>
      <c r="C12" s="112"/>
      <c r="D12" s="422" t="s">
        <v>74</v>
      </c>
      <c r="E12" s="423"/>
      <c r="F12" s="423"/>
      <c r="G12" s="423"/>
      <c r="H12" s="423"/>
      <c r="I12" s="423"/>
      <c r="J12" s="423"/>
      <c r="K12" s="423"/>
      <c r="L12" s="423"/>
      <c r="M12" s="424"/>
      <c r="N12" s="111"/>
      <c r="R12" s="367"/>
      <c r="S12" s="367"/>
      <c r="T12" s="367"/>
      <c r="U12" s="367"/>
      <c r="V12" s="367"/>
      <c r="W12" s="367"/>
      <c r="X12" s="367"/>
    </row>
    <row r="13" spans="2:25" ht="31.5" customHeight="1" thickBot="1" x14ac:dyDescent="0.3">
      <c r="B13" s="93"/>
      <c r="C13" s="110"/>
      <c r="D13" s="425" t="s">
        <v>73</v>
      </c>
      <c r="E13" s="426"/>
      <c r="F13" s="426"/>
      <c r="G13" s="426"/>
      <c r="H13" s="426"/>
      <c r="I13" s="426"/>
      <c r="J13" s="426"/>
      <c r="K13" s="426"/>
      <c r="L13" s="415" t="s">
        <v>22</v>
      </c>
      <c r="M13" s="416"/>
      <c r="N13" s="108"/>
      <c r="R13" s="367"/>
      <c r="S13" s="367"/>
      <c r="T13" s="367"/>
      <c r="U13" s="367"/>
      <c r="V13" s="367"/>
      <c r="W13" s="367"/>
      <c r="X13" s="367"/>
      <c r="Y13" s="30"/>
    </row>
    <row r="14" spans="2:25" ht="29.25" customHeight="1" thickBot="1" x14ac:dyDescent="0.3">
      <c r="B14" s="93"/>
      <c r="C14" s="110"/>
      <c r="D14" s="425" t="s">
        <v>72</v>
      </c>
      <c r="E14" s="426"/>
      <c r="F14" s="426"/>
      <c r="G14" s="426"/>
      <c r="H14" s="426"/>
      <c r="I14" s="426"/>
      <c r="J14" s="426"/>
      <c r="K14" s="426"/>
      <c r="L14" s="417" t="s">
        <v>22</v>
      </c>
      <c r="M14" s="418"/>
      <c r="N14" s="108"/>
      <c r="R14" s="367"/>
      <c r="S14" s="367"/>
      <c r="T14" s="367"/>
      <c r="U14" s="367"/>
      <c r="V14" s="367"/>
      <c r="W14" s="367"/>
      <c r="X14" s="367"/>
      <c r="Y14" s="30"/>
    </row>
    <row r="15" spans="2:25" ht="28.5" customHeight="1" thickBot="1" x14ac:dyDescent="0.3">
      <c r="B15" s="93"/>
      <c r="C15" s="109"/>
      <c r="D15" s="427" t="s">
        <v>71</v>
      </c>
      <c r="E15" s="428"/>
      <c r="F15" s="428"/>
      <c r="G15" s="428"/>
      <c r="H15" s="428"/>
      <c r="I15" s="428"/>
      <c r="J15" s="428"/>
      <c r="K15" s="428"/>
      <c r="L15" s="419" t="s">
        <v>22</v>
      </c>
      <c r="M15" s="420"/>
      <c r="N15" s="108"/>
      <c r="R15" s="367"/>
      <c r="S15" s="367"/>
      <c r="T15" s="367"/>
      <c r="U15" s="367"/>
      <c r="V15" s="367"/>
      <c r="W15" s="367"/>
      <c r="X15" s="367"/>
    </row>
    <row r="16" spans="2:25" ht="15.75" customHeight="1" thickBot="1" x14ac:dyDescent="0.3">
      <c r="B16" s="93"/>
      <c r="C16" s="107"/>
      <c r="D16" s="106"/>
      <c r="E16" s="106"/>
      <c r="F16" s="106"/>
      <c r="G16" s="106"/>
      <c r="H16" s="106"/>
      <c r="I16" s="106"/>
      <c r="J16" s="106"/>
      <c r="K16" s="106"/>
      <c r="L16" s="106"/>
      <c r="M16" s="106"/>
      <c r="N16" s="105"/>
      <c r="Q16" s="37"/>
      <c r="R16" s="367"/>
      <c r="S16" s="367"/>
      <c r="T16" s="367"/>
      <c r="U16" s="367"/>
      <c r="V16" s="367"/>
      <c r="W16" s="367"/>
      <c r="X16" s="367"/>
    </row>
    <row r="17" spans="2:28" ht="43.5" customHeight="1" thickBot="1" x14ac:dyDescent="0.3">
      <c r="B17" s="32"/>
      <c r="C17" s="104"/>
      <c r="D17" s="104"/>
      <c r="E17" s="104"/>
      <c r="F17" s="104"/>
      <c r="G17" s="104"/>
      <c r="H17" s="104"/>
      <c r="I17" s="104"/>
      <c r="J17" s="104"/>
      <c r="K17" s="104"/>
      <c r="L17" s="104"/>
      <c r="M17" s="104"/>
      <c r="N17" s="104"/>
      <c r="O17" s="59"/>
      <c r="P17" s="59"/>
      <c r="Q17" s="37"/>
      <c r="R17" s="367"/>
      <c r="S17" s="367"/>
      <c r="T17" s="367"/>
      <c r="U17" s="367"/>
      <c r="V17" s="367"/>
      <c r="W17" s="367"/>
      <c r="X17" s="367"/>
    </row>
    <row r="18" spans="2:28" ht="37.5" customHeight="1" thickTop="1" thickBot="1" x14ac:dyDescent="0.3">
      <c r="R18" s="367"/>
      <c r="S18" s="367"/>
      <c r="T18" s="367"/>
      <c r="U18" s="367"/>
      <c r="V18" s="367"/>
      <c r="W18" s="367"/>
      <c r="X18" s="367"/>
    </row>
    <row r="19" spans="2:28" ht="30" customHeight="1" x14ac:dyDescent="0.25">
      <c r="B19" s="374" t="s">
        <v>1881</v>
      </c>
      <c r="C19" s="390" t="s">
        <v>70</v>
      </c>
      <c r="D19" s="358"/>
      <c r="E19" s="358"/>
      <c r="F19" s="358"/>
      <c r="G19" s="358"/>
      <c r="H19" s="358"/>
      <c r="I19" s="358"/>
      <c r="J19" s="358"/>
      <c r="K19" s="358"/>
      <c r="L19" s="358"/>
      <c r="M19" s="358"/>
      <c r="N19" s="358"/>
      <c r="O19" s="438"/>
      <c r="P19" s="439"/>
      <c r="Q19" s="439"/>
      <c r="R19" s="101"/>
      <c r="S19" s="101"/>
      <c r="T19" s="101"/>
      <c r="U19" s="101"/>
      <c r="V19" s="101"/>
      <c r="W19" s="101"/>
      <c r="X19" s="101"/>
    </row>
    <row r="20" spans="2:28" ht="44.25" customHeight="1" thickBot="1" x14ac:dyDescent="0.3">
      <c r="B20" s="375"/>
      <c r="C20" s="391"/>
      <c r="D20" s="361"/>
      <c r="E20" s="361"/>
      <c r="F20" s="361"/>
      <c r="G20" s="361"/>
      <c r="H20" s="361"/>
      <c r="I20" s="361"/>
      <c r="J20" s="361"/>
      <c r="K20" s="361"/>
      <c r="L20" s="361"/>
      <c r="M20" s="361"/>
      <c r="N20" s="361"/>
      <c r="O20" s="438"/>
      <c r="P20" s="439"/>
      <c r="Q20" s="439"/>
      <c r="R20" s="101"/>
      <c r="S20" s="101"/>
      <c r="T20" s="369"/>
      <c r="U20" s="369"/>
      <c r="V20" s="369"/>
      <c r="W20" s="369"/>
      <c r="X20" s="369"/>
      <c r="Y20" s="369"/>
      <c r="Z20" s="369"/>
      <c r="AA20" s="369"/>
    </row>
    <row r="21" spans="2:28" ht="8.25" customHeight="1" thickBot="1" x14ac:dyDescent="0.3">
      <c r="C21" s="103"/>
      <c r="D21" s="421"/>
      <c r="E21" s="421"/>
      <c r="F21" s="421"/>
      <c r="G21" s="421"/>
      <c r="H21" s="421"/>
      <c r="I21" s="421"/>
      <c r="J21" s="421"/>
      <c r="K21" s="421"/>
      <c r="L21" s="421"/>
      <c r="M21" s="421"/>
      <c r="N21" s="421"/>
      <c r="O21" s="421"/>
      <c r="P21" s="102"/>
      <c r="Q21" s="102"/>
      <c r="R21" s="101"/>
      <c r="S21" s="101"/>
      <c r="T21" s="369"/>
      <c r="U21" s="369"/>
      <c r="V21" s="369"/>
      <c r="W21" s="369"/>
      <c r="X21" s="369"/>
      <c r="Y21" s="369"/>
      <c r="Z21" s="369"/>
      <c r="AA21" s="369"/>
    </row>
    <row r="22" spans="2:28" ht="15.75" customHeight="1" x14ac:dyDescent="0.25">
      <c r="C22" s="100"/>
      <c r="D22" s="99"/>
      <c r="E22" s="99"/>
      <c r="F22" s="99"/>
      <c r="G22" s="99"/>
      <c r="H22" s="99"/>
      <c r="I22" s="99"/>
      <c r="J22" s="99"/>
      <c r="K22" s="449" t="s">
        <v>69</v>
      </c>
      <c r="L22" s="450"/>
      <c r="M22" s="453" t="s">
        <v>68</v>
      </c>
      <c r="N22" s="454"/>
      <c r="Q22" s="98"/>
      <c r="R22" s="97"/>
      <c r="S22" s="97"/>
      <c r="T22" s="369"/>
      <c r="U22" s="369"/>
      <c r="V22" s="369"/>
      <c r="W22" s="369"/>
      <c r="X22" s="369"/>
      <c r="Y22" s="369"/>
      <c r="Z22" s="369"/>
      <c r="AA22" s="369"/>
    </row>
    <row r="23" spans="2:28" ht="15" customHeight="1" x14ac:dyDescent="0.25">
      <c r="C23" s="459"/>
      <c r="D23" s="459"/>
      <c r="E23" s="459"/>
      <c r="F23" s="459"/>
      <c r="G23" s="459"/>
      <c r="H23" s="459"/>
      <c r="I23" s="459"/>
      <c r="J23" s="459"/>
      <c r="K23" s="451"/>
      <c r="L23" s="452"/>
      <c r="M23" s="455"/>
      <c r="N23" s="456"/>
      <c r="Q23" s="98"/>
      <c r="R23" s="97"/>
      <c r="S23" s="97"/>
      <c r="T23" s="369"/>
      <c r="U23" s="369"/>
      <c r="V23" s="369"/>
      <c r="W23" s="369"/>
      <c r="X23" s="369"/>
      <c r="Y23" s="369"/>
      <c r="Z23" s="369"/>
      <c r="AA23" s="369"/>
    </row>
    <row r="24" spans="2:28" ht="36.75" customHeight="1" thickBot="1" x14ac:dyDescent="0.3">
      <c r="C24" s="459"/>
      <c r="D24" s="459"/>
      <c r="E24" s="459"/>
      <c r="F24" s="459"/>
      <c r="G24" s="459"/>
      <c r="H24" s="459"/>
      <c r="I24" s="459"/>
      <c r="J24" s="459"/>
      <c r="K24" s="451"/>
      <c r="L24" s="452"/>
      <c r="M24" s="457"/>
      <c r="N24" s="458"/>
      <c r="Q24" s="98"/>
      <c r="R24" s="97"/>
      <c r="S24" s="97"/>
      <c r="T24" s="368"/>
      <c r="U24" s="368"/>
      <c r="V24" s="368"/>
      <c r="W24" s="368"/>
      <c r="X24" s="368"/>
      <c r="Y24" s="368"/>
      <c r="Z24" s="368"/>
      <c r="AA24" s="368"/>
      <c r="AB24" s="82"/>
    </row>
    <row r="25" spans="2:28" ht="59.25" customHeight="1" thickBot="1" x14ac:dyDescent="0.3">
      <c r="C25" s="467"/>
      <c r="D25" s="467"/>
      <c r="E25" s="467"/>
      <c r="F25" s="467"/>
      <c r="G25" s="467"/>
      <c r="H25" s="467"/>
      <c r="I25" s="467"/>
      <c r="J25" s="467"/>
      <c r="K25" s="96" t="s">
        <v>67</v>
      </c>
      <c r="L25" s="95" t="s">
        <v>66</v>
      </c>
      <c r="M25" s="370" t="s">
        <v>65</v>
      </c>
      <c r="N25" s="371"/>
      <c r="O25" s="91"/>
      <c r="P25" s="37"/>
      <c r="Q25" s="94"/>
      <c r="R25" s="89"/>
      <c r="S25" s="89"/>
      <c r="T25" s="368"/>
      <c r="U25" s="368"/>
      <c r="V25" s="368"/>
      <c r="W25" s="368"/>
      <c r="X25" s="368"/>
      <c r="Y25" s="368"/>
      <c r="Z25" s="368"/>
      <c r="AA25" s="368"/>
      <c r="AB25" s="82"/>
    </row>
    <row r="26" spans="2:28" ht="51" customHeight="1" thickBot="1" x14ac:dyDescent="0.3">
      <c r="B26" s="93"/>
      <c r="C26" s="338" t="s">
        <v>64</v>
      </c>
      <c r="D26" s="339"/>
      <c r="E26" s="339"/>
      <c r="F26" s="339"/>
      <c r="G26" s="339"/>
      <c r="H26" s="339"/>
      <c r="I26" s="339"/>
      <c r="J26" s="468"/>
      <c r="K26" s="92"/>
      <c r="L26" s="92"/>
      <c r="M26" s="372"/>
      <c r="N26" s="373"/>
      <c r="O26" s="91"/>
      <c r="P26" s="37"/>
      <c r="Q26" s="90"/>
      <c r="R26" s="89"/>
      <c r="S26" s="75"/>
      <c r="T26" s="368"/>
      <c r="U26" s="368"/>
      <c r="V26" s="368"/>
      <c r="W26" s="368"/>
      <c r="X26" s="368"/>
      <c r="Y26" s="368"/>
      <c r="Z26" s="368"/>
      <c r="AA26" s="368"/>
      <c r="AB26" s="82"/>
    </row>
    <row r="27" spans="2:28" ht="53.25" customHeight="1" thickBot="1" x14ac:dyDescent="0.3">
      <c r="C27" s="338" t="s">
        <v>63</v>
      </c>
      <c r="D27" s="339"/>
      <c r="E27" s="339"/>
      <c r="F27" s="339"/>
      <c r="G27" s="339"/>
      <c r="H27" s="339"/>
      <c r="I27" s="339"/>
      <c r="J27" s="339"/>
      <c r="K27" s="88">
        <f>SUM(K26:N26)</f>
        <v>0</v>
      </c>
      <c r="L27" s="84"/>
      <c r="M27" s="85"/>
      <c r="N27" s="85"/>
      <c r="O27" s="12"/>
      <c r="P27" s="12"/>
      <c r="Q27" s="67"/>
      <c r="S27" s="75"/>
      <c r="T27" s="368"/>
      <c r="U27" s="368"/>
      <c r="V27" s="368"/>
      <c r="W27" s="368"/>
      <c r="X27" s="368"/>
      <c r="Y27" s="368"/>
      <c r="Z27" s="368"/>
      <c r="AA27" s="368"/>
      <c r="AB27" s="82"/>
    </row>
    <row r="28" spans="2:28" ht="17.25" customHeight="1" thickBot="1" x14ac:dyDescent="0.3">
      <c r="C28" s="87"/>
      <c r="D28" s="87"/>
      <c r="E28" s="87"/>
      <c r="F28" s="87"/>
      <c r="G28" s="87"/>
      <c r="H28" s="87"/>
      <c r="I28" s="87"/>
      <c r="J28" s="87"/>
      <c r="K28" s="86"/>
      <c r="L28" s="83"/>
      <c r="M28" s="85"/>
      <c r="N28" s="85"/>
      <c r="O28" s="12"/>
      <c r="P28" s="12"/>
      <c r="Q28" s="67"/>
      <c r="S28" s="75"/>
      <c r="T28" s="368"/>
      <c r="U28" s="368"/>
      <c r="V28" s="368"/>
      <c r="W28" s="368"/>
      <c r="X28" s="368"/>
      <c r="Y28" s="368"/>
      <c r="Z28" s="368"/>
      <c r="AA28" s="368"/>
      <c r="AB28" s="82"/>
    </row>
    <row r="29" spans="2:28" ht="45.75" customHeight="1" thickBot="1" x14ac:dyDescent="0.3">
      <c r="C29" s="462" t="s">
        <v>62</v>
      </c>
      <c r="D29" s="463"/>
      <c r="E29" s="463"/>
      <c r="F29" s="463"/>
      <c r="G29" s="463"/>
      <c r="H29" s="463"/>
      <c r="I29" s="464"/>
      <c r="J29" s="460"/>
      <c r="K29" s="461"/>
      <c r="L29" s="84"/>
      <c r="M29" s="83"/>
      <c r="N29" s="83"/>
      <c r="O29" s="67"/>
      <c r="P29" s="67"/>
      <c r="Q29" s="67"/>
      <c r="S29" s="75"/>
      <c r="T29" s="368"/>
      <c r="U29" s="368"/>
      <c r="V29" s="368"/>
      <c r="W29" s="368"/>
      <c r="X29" s="368"/>
      <c r="Y29" s="368"/>
      <c r="Z29" s="368"/>
      <c r="AA29" s="368"/>
      <c r="AB29" s="82"/>
    </row>
    <row r="30" spans="2:28" ht="38.25" customHeight="1" thickBot="1" x14ac:dyDescent="0.3">
      <c r="B30" s="32"/>
      <c r="C30" s="81"/>
      <c r="D30" s="80"/>
      <c r="E30" s="80"/>
      <c r="F30" s="80"/>
      <c r="G30" s="80"/>
      <c r="H30" s="80"/>
      <c r="I30" s="80"/>
      <c r="J30" s="80"/>
      <c r="K30" s="79"/>
      <c r="L30" s="78"/>
      <c r="M30" s="78"/>
      <c r="N30" s="78"/>
      <c r="O30" s="77"/>
      <c r="P30" s="77"/>
      <c r="Q30" s="76"/>
      <c r="R30" s="30"/>
      <c r="S30" s="75"/>
      <c r="T30" s="75"/>
      <c r="U30" s="75"/>
      <c r="V30" s="75"/>
    </row>
    <row r="31" spans="2:28" ht="36.75" customHeight="1" thickTop="1" thickBot="1" x14ac:dyDescent="0.3">
      <c r="C31" s="74"/>
      <c r="D31" s="73"/>
      <c r="E31" s="73"/>
      <c r="F31" s="73"/>
      <c r="G31" s="73"/>
      <c r="H31" s="73"/>
      <c r="I31" s="73"/>
      <c r="J31" s="73"/>
      <c r="K31" s="72"/>
      <c r="L31" s="71"/>
      <c r="M31" s="71"/>
      <c r="N31" s="71"/>
      <c r="O31" s="70"/>
      <c r="P31" s="70"/>
      <c r="Q31" s="69"/>
      <c r="R31" s="30"/>
    </row>
    <row r="32" spans="2:28" ht="39" customHeight="1" x14ac:dyDescent="0.25">
      <c r="B32" s="385" t="s">
        <v>1880</v>
      </c>
      <c r="C32" s="358" t="s">
        <v>61</v>
      </c>
      <c r="D32" s="358"/>
      <c r="E32" s="358"/>
      <c r="F32" s="358"/>
      <c r="G32" s="358"/>
      <c r="H32" s="358"/>
      <c r="I32" s="358"/>
      <c r="J32" s="358"/>
      <c r="K32" s="358"/>
      <c r="L32" s="358"/>
      <c r="M32" s="358"/>
      <c r="N32" s="359"/>
      <c r="O32" s="67"/>
      <c r="P32" s="67"/>
      <c r="Q32" s="69"/>
      <c r="R32" s="30"/>
    </row>
    <row r="33" spans="2:26" ht="23.25" customHeight="1" thickBot="1" x14ac:dyDescent="0.3">
      <c r="B33" s="386"/>
      <c r="C33" s="361"/>
      <c r="D33" s="361"/>
      <c r="E33" s="361"/>
      <c r="F33" s="361"/>
      <c r="G33" s="361"/>
      <c r="H33" s="361"/>
      <c r="I33" s="361"/>
      <c r="J33" s="361"/>
      <c r="K33" s="361"/>
      <c r="L33" s="361"/>
      <c r="M33" s="361"/>
      <c r="N33" s="362"/>
      <c r="O33" s="67"/>
      <c r="P33" s="68"/>
      <c r="Q33" s="67"/>
    </row>
    <row r="34" spans="2:26" ht="24" customHeight="1" x14ac:dyDescent="0.25">
      <c r="C34" s="65"/>
      <c r="D34" s="65"/>
      <c r="E34" s="65"/>
      <c r="F34" s="65"/>
      <c r="G34" s="65"/>
      <c r="H34" s="65"/>
      <c r="I34" s="65"/>
      <c r="J34" s="376" t="s">
        <v>60</v>
      </c>
      <c r="K34" s="377"/>
      <c r="L34" s="378"/>
      <c r="M34" s="349" t="s">
        <v>59</v>
      </c>
      <c r="N34" s="350"/>
      <c r="O34" s="340"/>
      <c r="P34" s="340"/>
      <c r="Q34" s="340"/>
      <c r="R34" s="340"/>
      <c r="S34" s="340"/>
      <c r="T34" s="340"/>
      <c r="U34" s="340"/>
      <c r="V34" s="340"/>
      <c r="W34" s="340"/>
      <c r="X34" s="340"/>
      <c r="Y34" s="340"/>
    </row>
    <row r="35" spans="2:26" ht="24.75" customHeight="1" x14ac:dyDescent="0.25">
      <c r="C35" s="65"/>
      <c r="D35" s="65"/>
      <c r="E35" s="65"/>
      <c r="F35" s="65"/>
      <c r="G35" s="65"/>
      <c r="H35" s="65"/>
      <c r="I35" s="65"/>
      <c r="J35" s="379"/>
      <c r="K35" s="380"/>
      <c r="L35" s="381"/>
      <c r="M35" s="351"/>
      <c r="N35" s="352"/>
      <c r="O35" s="30"/>
      <c r="P35" s="66"/>
      <c r="Q35" s="66"/>
      <c r="R35" s="39"/>
      <c r="S35" s="39"/>
      <c r="T35" s="39"/>
      <c r="U35" s="39"/>
      <c r="V35" s="39"/>
      <c r="W35" s="39"/>
      <c r="X35" s="30"/>
      <c r="Y35" s="30"/>
      <c r="Z35" s="30"/>
    </row>
    <row r="36" spans="2:26" ht="15" customHeight="1" thickBot="1" x14ac:dyDescent="0.3">
      <c r="C36" s="65"/>
      <c r="D36" s="65"/>
      <c r="E36" s="65"/>
      <c r="F36" s="65"/>
      <c r="G36" s="65"/>
      <c r="H36" s="65"/>
      <c r="I36" s="65"/>
      <c r="J36" s="382"/>
      <c r="K36" s="383"/>
      <c r="L36" s="384"/>
      <c r="M36" s="351"/>
      <c r="N36" s="352"/>
      <c r="O36" s="30"/>
      <c r="P36" s="66"/>
      <c r="Q36" s="66"/>
      <c r="R36" s="39"/>
      <c r="S36" s="39"/>
      <c r="T36" s="39"/>
      <c r="U36" s="39"/>
      <c r="V36" s="39"/>
      <c r="W36" s="39"/>
      <c r="X36" s="30"/>
      <c r="Y36" s="30"/>
      <c r="Z36" s="30"/>
    </row>
    <row r="37" spans="2:26" ht="55.5" customHeight="1" thickBot="1" x14ac:dyDescent="0.3">
      <c r="C37" s="65"/>
      <c r="D37" s="65"/>
      <c r="E37" s="65"/>
      <c r="F37" s="65"/>
      <c r="G37" s="65"/>
      <c r="H37" s="65"/>
      <c r="I37" s="65"/>
      <c r="J37" s="64" t="s">
        <v>58</v>
      </c>
      <c r="K37" s="64" t="s">
        <v>57</v>
      </c>
      <c r="L37" s="64" t="s">
        <v>56</v>
      </c>
      <c r="M37" s="370" t="s">
        <v>55</v>
      </c>
      <c r="N37" s="371"/>
      <c r="O37" s="30"/>
      <c r="P37" s="363"/>
      <c r="Q37" s="363"/>
      <c r="R37" s="363"/>
      <c r="S37" s="363"/>
      <c r="T37" s="363"/>
      <c r="U37" s="363"/>
      <c r="V37" s="363"/>
      <c r="W37" s="363"/>
      <c r="X37" s="30"/>
      <c r="Y37" s="30"/>
      <c r="Z37" s="30"/>
    </row>
    <row r="38" spans="2:26" ht="60" customHeight="1" thickBot="1" x14ac:dyDescent="0.3">
      <c r="C38" s="354" t="s">
        <v>54</v>
      </c>
      <c r="D38" s="355"/>
      <c r="E38" s="355"/>
      <c r="F38" s="355"/>
      <c r="G38" s="355"/>
      <c r="H38" s="355"/>
      <c r="I38" s="356"/>
      <c r="J38" s="63"/>
      <c r="K38" s="63"/>
      <c r="L38" s="63"/>
      <c r="M38" s="465"/>
      <c r="N38" s="466"/>
      <c r="O38" s="30"/>
      <c r="P38" s="353"/>
      <c r="Q38" s="353"/>
      <c r="R38" s="353"/>
      <c r="S38" s="353"/>
      <c r="T38" s="353"/>
      <c r="U38" s="353"/>
      <c r="V38" s="353"/>
      <c r="W38" s="353"/>
      <c r="X38" s="30"/>
      <c r="Y38" s="30"/>
      <c r="Z38" s="30"/>
    </row>
    <row r="39" spans="2:26" ht="71.25" customHeight="1" thickBot="1" x14ac:dyDescent="0.3">
      <c r="C39" s="354" t="s">
        <v>53</v>
      </c>
      <c r="D39" s="355"/>
      <c r="E39" s="355"/>
      <c r="F39" s="355"/>
      <c r="G39" s="355"/>
      <c r="H39" s="355"/>
      <c r="I39" s="356"/>
      <c r="J39" s="62"/>
      <c r="K39" s="62"/>
      <c r="L39" s="61"/>
      <c r="M39" s="444"/>
      <c r="N39" s="445"/>
      <c r="O39" s="30"/>
      <c r="P39" s="353"/>
      <c r="Q39" s="353"/>
      <c r="R39" s="353"/>
      <c r="S39" s="353"/>
      <c r="T39" s="353"/>
      <c r="U39" s="353"/>
      <c r="V39" s="353"/>
      <c r="W39" s="353"/>
      <c r="X39" s="353"/>
      <c r="Y39" s="353"/>
      <c r="Z39" s="353"/>
    </row>
    <row r="40" spans="2:26" ht="61.5" customHeight="1" thickBot="1" x14ac:dyDescent="0.3">
      <c r="C40" s="354" t="s">
        <v>52</v>
      </c>
      <c r="D40" s="355"/>
      <c r="E40" s="355"/>
      <c r="F40" s="355"/>
      <c r="G40" s="355"/>
      <c r="H40" s="355"/>
      <c r="I40" s="356"/>
      <c r="J40" s="62"/>
      <c r="K40" s="62"/>
      <c r="L40" s="61"/>
      <c r="M40" s="444"/>
      <c r="N40" s="445"/>
      <c r="P40" s="443"/>
      <c r="Q40" s="443"/>
      <c r="R40" s="443"/>
      <c r="S40" s="443"/>
      <c r="T40" s="443"/>
      <c r="U40" s="443"/>
      <c r="V40" s="443"/>
      <c r="W40" s="60"/>
    </row>
    <row r="41" spans="2:26" ht="27" customHeight="1" thickBot="1" x14ac:dyDescent="0.3">
      <c r="B41" s="32"/>
      <c r="C41" s="32"/>
      <c r="D41" s="32"/>
      <c r="E41" s="32"/>
      <c r="F41" s="32"/>
      <c r="G41" s="32"/>
      <c r="H41" s="32"/>
      <c r="I41" s="32"/>
      <c r="J41" s="32"/>
      <c r="K41" s="32"/>
      <c r="L41" s="32"/>
      <c r="M41" s="32"/>
      <c r="N41" s="32"/>
      <c r="O41" s="32"/>
      <c r="P41" s="32"/>
      <c r="Q41" s="59"/>
      <c r="R41" s="32"/>
    </row>
    <row r="42" spans="2:26" ht="25.5" customHeight="1" thickTop="1" thickBot="1" x14ac:dyDescent="0.3"/>
    <row r="43" spans="2:26" ht="27" customHeight="1" x14ac:dyDescent="0.25">
      <c r="B43" s="374" t="s">
        <v>1879</v>
      </c>
      <c r="C43" s="390" t="s">
        <v>51</v>
      </c>
      <c r="D43" s="358"/>
      <c r="E43" s="358"/>
      <c r="F43" s="358"/>
      <c r="G43" s="358"/>
      <c r="H43" s="358"/>
      <c r="I43" s="358"/>
      <c r="J43" s="358"/>
      <c r="K43" s="358"/>
    </row>
    <row r="44" spans="2:26" ht="48" customHeight="1" thickBot="1" x14ac:dyDescent="0.3">
      <c r="B44" s="375"/>
      <c r="C44" s="391"/>
      <c r="D44" s="361"/>
      <c r="E44" s="361"/>
      <c r="F44" s="361"/>
      <c r="G44" s="361"/>
      <c r="H44" s="361"/>
      <c r="I44" s="361"/>
      <c r="J44" s="361"/>
      <c r="K44" s="361"/>
    </row>
    <row r="45" spans="2:26" ht="33.75" customHeight="1" thickBot="1" x14ac:dyDescent="0.3">
      <c r="C45" s="341" t="s">
        <v>50</v>
      </c>
      <c r="D45" s="342"/>
      <c r="E45" s="342"/>
      <c r="F45" s="342"/>
      <c r="G45" s="342"/>
      <c r="H45" s="342"/>
      <c r="I45" s="342"/>
      <c r="J45" s="343"/>
      <c r="K45" s="58">
        <f>K27</f>
        <v>0</v>
      </c>
    </row>
    <row r="46" spans="2:26" ht="35.25" customHeight="1" thickBot="1" x14ac:dyDescent="0.3">
      <c r="C46" s="403" t="s">
        <v>1826</v>
      </c>
      <c r="D46" s="404"/>
      <c r="E46" s="404"/>
      <c r="F46" s="404"/>
      <c r="G46" s="404"/>
      <c r="H46" s="404"/>
      <c r="I46" s="404"/>
      <c r="J46" s="405"/>
      <c r="K46" s="58">
        <f>K27+J29</f>
        <v>0</v>
      </c>
    </row>
    <row r="47" spans="2:26" ht="38.25" customHeight="1" thickBot="1" x14ac:dyDescent="0.3">
      <c r="C47" s="341" t="s">
        <v>48</v>
      </c>
      <c r="D47" s="342"/>
      <c r="E47" s="342"/>
      <c r="F47" s="342"/>
      <c r="G47" s="342"/>
      <c r="H47" s="342"/>
      <c r="I47" s="342"/>
      <c r="J47" s="343"/>
      <c r="K47" s="57" t="str">
        <f>IFERROR(K45/K46,"")</f>
        <v/>
      </c>
    </row>
    <row r="48" spans="2:26" ht="37.5" customHeight="1" thickBot="1" x14ac:dyDescent="0.3">
      <c r="C48" s="341" t="s">
        <v>1821</v>
      </c>
      <c r="D48" s="342"/>
      <c r="E48" s="342"/>
      <c r="F48" s="342"/>
      <c r="G48" s="342"/>
      <c r="H48" s="342"/>
      <c r="I48" s="342"/>
      <c r="J48" s="343"/>
      <c r="K48" s="56">
        <f>Mem4Alloc240</f>
        <v>0</v>
      </c>
    </row>
    <row r="49" spans="2:21" ht="37.5" customHeight="1" thickBot="1" x14ac:dyDescent="0.3">
      <c r="C49" s="364" t="s">
        <v>47</v>
      </c>
      <c r="D49" s="365"/>
      <c r="E49" s="365"/>
      <c r="F49" s="365"/>
      <c r="G49" s="365"/>
      <c r="H49" s="365"/>
      <c r="I49" s="365"/>
      <c r="J49" s="366"/>
      <c r="K49" s="55">
        <f>IFERROR(K48*K47, 0)</f>
        <v>0</v>
      </c>
    </row>
    <row r="50" spans="2:21" ht="41.25" customHeight="1" thickBot="1" x14ac:dyDescent="0.3">
      <c r="C50" s="341" t="s">
        <v>46</v>
      </c>
      <c r="D50" s="342"/>
      <c r="E50" s="342"/>
      <c r="F50" s="342"/>
      <c r="G50" s="342"/>
      <c r="H50" s="342"/>
      <c r="I50" s="342"/>
      <c r="J50" s="343"/>
      <c r="K50" s="191"/>
    </row>
    <row r="51" spans="2:21" ht="46.5" customHeight="1" thickBot="1" x14ac:dyDescent="0.3">
      <c r="C51" s="341" t="s">
        <v>45</v>
      </c>
      <c r="D51" s="342"/>
      <c r="E51" s="342"/>
      <c r="F51" s="342"/>
      <c r="G51" s="342"/>
      <c r="H51" s="342"/>
      <c r="I51" s="342"/>
      <c r="J51" s="343"/>
      <c r="K51" s="54">
        <f>IFERROR(K49+K50, "")</f>
        <v>0</v>
      </c>
    </row>
    <row r="52" spans="2:21" ht="29.25" customHeight="1" x14ac:dyDescent="0.25"/>
    <row r="53" spans="2:21" ht="7.5" customHeight="1" x14ac:dyDescent="0.25">
      <c r="C53" s="53"/>
      <c r="D53" s="52"/>
      <c r="E53" s="52"/>
      <c r="F53" s="52"/>
      <c r="G53" s="52"/>
      <c r="H53" s="52"/>
      <c r="I53" s="52"/>
      <c r="J53" s="52"/>
      <c r="K53" s="51"/>
    </row>
    <row r="54" spans="2:21" s="30" customFormat="1" ht="9.75" customHeight="1" thickBot="1" x14ac:dyDescent="0.3">
      <c r="B54" s="46"/>
      <c r="C54" s="49"/>
      <c r="D54" s="49"/>
      <c r="E54" s="50"/>
      <c r="F54" s="49"/>
      <c r="G54" s="49"/>
      <c r="H54" s="48"/>
      <c r="I54" s="48"/>
      <c r="J54" s="46"/>
      <c r="K54" s="47"/>
      <c r="L54" s="46"/>
      <c r="M54" s="46"/>
      <c r="N54" s="46"/>
      <c r="O54" s="46"/>
      <c r="P54" s="46"/>
      <c r="Q54" s="46"/>
    </row>
    <row r="55" spans="2:21" ht="24.75" customHeight="1" thickTop="1" thickBot="1" x14ac:dyDescent="0.3"/>
    <row r="56" spans="2:21" ht="19.5" customHeight="1" x14ac:dyDescent="0.25">
      <c r="B56" s="374" t="s">
        <v>1878</v>
      </c>
      <c r="C56" s="357" t="s">
        <v>44</v>
      </c>
      <c r="D56" s="358"/>
      <c r="E56" s="358"/>
      <c r="F56" s="358"/>
      <c r="G56" s="358"/>
      <c r="H56" s="358"/>
      <c r="I56" s="358"/>
      <c r="J56" s="358"/>
      <c r="K56" s="358"/>
      <c r="L56" s="359"/>
    </row>
    <row r="57" spans="2:21" ht="51.75" customHeight="1" thickBot="1" x14ac:dyDescent="0.3">
      <c r="B57" s="375"/>
      <c r="C57" s="360"/>
      <c r="D57" s="361"/>
      <c r="E57" s="361"/>
      <c r="F57" s="361"/>
      <c r="G57" s="361"/>
      <c r="H57" s="361"/>
      <c r="I57" s="361"/>
      <c r="J57" s="361"/>
      <c r="K57" s="361"/>
      <c r="L57" s="362"/>
    </row>
    <row r="58" spans="2:21" ht="33.75" customHeight="1" thickBot="1" x14ac:dyDescent="0.3">
      <c r="B58" s="27"/>
      <c r="C58" s="387" t="s">
        <v>43</v>
      </c>
      <c r="D58" s="388"/>
      <c r="E58" s="388"/>
      <c r="F58" s="388"/>
      <c r="G58" s="388"/>
      <c r="H58" s="388"/>
      <c r="I58" s="388"/>
      <c r="J58" s="388"/>
      <c r="K58" s="388"/>
      <c r="L58" s="389"/>
    </row>
    <row r="59" spans="2:21" ht="51.75" customHeight="1" thickBot="1" x14ac:dyDescent="0.3">
      <c r="B59" s="27"/>
      <c r="C59" s="341" t="s">
        <v>42</v>
      </c>
      <c r="D59" s="347"/>
      <c r="E59" s="347"/>
      <c r="F59" s="347"/>
      <c r="G59" s="347"/>
      <c r="H59" s="347"/>
      <c r="I59" s="347"/>
      <c r="J59" s="347"/>
      <c r="K59" s="348"/>
      <c r="L59" s="192" t="s">
        <v>22</v>
      </c>
      <c r="M59" s="45"/>
    </row>
    <row r="60" spans="2:21" ht="51.75" customHeight="1" thickBot="1" x14ac:dyDescent="0.3">
      <c r="B60" s="27"/>
      <c r="C60" s="341" t="s">
        <v>41</v>
      </c>
      <c r="D60" s="347"/>
      <c r="E60" s="347"/>
      <c r="F60" s="347"/>
      <c r="G60" s="347"/>
      <c r="H60" s="347"/>
      <c r="I60" s="347"/>
      <c r="J60" s="347"/>
      <c r="K60" s="348"/>
      <c r="L60" s="193" t="s">
        <v>22</v>
      </c>
    </row>
    <row r="61" spans="2:21" ht="51.75" customHeight="1" thickBot="1" x14ac:dyDescent="0.3">
      <c r="B61" s="27"/>
      <c r="C61" s="341" t="s">
        <v>40</v>
      </c>
      <c r="D61" s="342"/>
      <c r="E61" s="342"/>
      <c r="F61" s="342"/>
      <c r="G61" s="342"/>
      <c r="H61" s="342"/>
      <c r="I61" s="342"/>
      <c r="J61" s="342"/>
      <c r="K61" s="343"/>
      <c r="L61" s="193" t="s">
        <v>22</v>
      </c>
    </row>
    <row r="62" spans="2:21" ht="69.75" customHeight="1" thickBot="1" x14ac:dyDescent="0.3">
      <c r="B62" s="27"/>
      <c r="C62" s="341" t="s">
        <v>39</v>
      </c>
      <c r="D62" s="342"/>
      <c r="E62" s="342"/>
      <c r="F62" s="342"/>
      <c r="G62" s="342"/>
      <c r="H62" s="342"/>
      <c r="I62" s="342"/>
      <c r="J62" s="342"/>
      <c r="K62" s="343"/>
      <c r="L62" s="193" t="s">
        <v>22</v>
      </c>
      <c r="U62" t="s">
        <v>38</v>
      </c>
    </row>
    <row r="63" spans="2:21" ht="51.75" customHeight="1" thickBot="1" x14ac:dyDescent="0.3">
      <c r="B63" s="27"/>
      <c r="C63" s="341" t="s">
        <v>37</v>
      </c>
      <c r="D63" s="342"/>
      <c r="E63" s="342"/>
      <c r="F63" s="342"/>
      <c r="G63" s="342"/>
      <c r="H63" s="342"/>
      <c r="I63" s="342"/>
      <c r="J63" s="342"/>
      <c r="K63" s="343"/>
      <c r="L63" s="193" t="s">
        <v>22</v>
      </c>
      <c r="U63" t="s">
        <v>36</v>
      </c>
    </row>
    <row r="64" spans="2:21" ht="52.5" customHeight="1" thickBot="1" x14ac:dyDescent="0.3">
      <c r="C64" s="344" t="s">
        <v>35</v>
      </c>
      <c r="D64" s="345"/>
      <c r="E64" s="345"/>
      <c r="F64" s="345"/>
      <c r="G64" s="345"/>
      <c r="H64" s="345"/>
      <c r="I64" s="345"/>
      <c r="J64" s="345"/>
      <c r="K64" s="346"/>
      <c r="L64" s="193" t="s">
        <v>22</v>
      </c>
      <c r="Q64" s="37"/>
      <c r="U64" s="9" t="s">
        <v>34</v>
      </c>
    </row>
    <row r="65" spans="2:30" x14ac:dyDescent="0.25">
      <c r="U65" s="401"/>
      <c r="V65" s="401"/>
      <c r="W65" s="401"/>
      <c r="X65" s="401"/>
      <c r="Y65" s="401"/>
      <c r="Z65" s="401"/>
      <c r="AA65" s="401"/>
      <c r="AB65" s="401"/>
      <c r="AC65" s="401"/>
      <c r="AD65" s="401"/>
    </row>
    <row r="66" spans="2:30" ht="15.75" thickBot="1" x14ac:dyDescent="0.3">
      <c r="C66" s="44"/>
      <c r="D66" s="43"/>
      <c r="E66" s="43"/>
      <c r="F66" s="43"/>
      <c r="G66" s="43"/>
      <c r="H66" s="43"/>
      <c r="I66" s="43"/>
      <c r="J66" s="43"/>
      <c r="K66" s="43"/>
      <c r="L66" s="43"/>
      <c r="U66" s="401"/>
      <c r="V66" s="401"/>
      <c r="W66" s="401"/>
      <c r="X66" s="401"/>
      <c r="Y66" s="401"/>
      <c r="Z66" s="401"/>
      <c r="AA66" s="401"/>
      <c r="AB66" s="401"/>
      <c r="AC66" s="401"/>
      <c r="AD66" s="401"/>
    </row>
    <row r="67" spans="2:30" ht="16.5" thickTop="1" thickBot="1" x14ac:dyDescent="0.3">
      <c r="C67" s="42"/>
      <c r="D67" s="41"/>
      <c r="E67" s="41"/>
      <c r="F67" s="41"/>
      <c r="G67" s="41"/>
      <c r="H67" s="41"/>
      <c r="I67" s="41"/>
      <c r="J67" s="41"/>
      <c r="K67" s="41"/>
      <c r="L67" s="41"/>
      <c r="U67" s="401"/>
      <c r="V67" s="401"/>
      <c r="W67" s="401"/>
      <c r="X67" s="401"/>
      <c r="Y67" s="401"/>
      <c r="Z67" s="401"/>
      <c r="AA67" s="401"/>
      <c r="AB67" s="401"/>
      <c r="AC67" s="401"/>
      <c r="AD67" s="401"/>
    </row>
    <row r="68" spans="2:30" ht="46.5" customHeight="1" x14ac:dyDescent="0.25">
      <c r="B68" s="392" t="s">
        <v>1877</v>
      </c>
      <c r="C68" s="357" t="s">
        <v>33</v>
      </c>
      <c r="D68" s="358"/>
      <c r="E68" s="358"/>
      <c r="F68" s="358"/>
      <c r="G68" s="358"/>
      <c r="H68" s="358"/>
      <c r="I68" s="358"/>
      <c r="J68" s="358"/>
      <c r="K68" s="358"/>
      <c r="L68" s="359"/>
      <c r="U68" s="401"/>
      <c r="V68" s="401"/>
      <c r="W68" s="401"/>
      <c r="X68" s="401"/>
      <c r="Y68" s="401"/>
      <c r="Z68" s="401"/>
      <c r="AA68" s="401"/>
      <c r="AB68" s="401"/>
      <c r="AC68" s="401"/>
      <c r="AD68" s="401"/>
    </row>
    <row r="69" spans="2:30" ht="30.75" customHeight="1" thickBot="1" x14ac:dyDescent="0.3">
      <c r="B69" s="393"/>
      <c r="C69" s="360"/>
      <c r="D69" s="361"/>
      <c r="E69" s="361"/>
      <c r="F69" s="361"/>
      <c r="G69" s="361"/>
      <c r="H69" s="361"/>
      <c r="I69" s="361"/>
      <c r="J69" s="361"/>
      <c r="K69" s="361"/>
      <c r="L69" s="362"/>
      <c r="U69" s="40"/>
      <c r="V69" s="40"/>
      <c r="W69" s="40"/>
      <c r="X69" s="40"/>
      <c r="Y69" s="40"/>
      <c r="Z69" s="40"/>
      <c r="AA69" s="40"/>
      <c r="AB69" s="40"/>
      <c r="AC69" s="40"/>
      <c r="AD69" s="40"/>
    </row>
    <row r="70" spans="2:30" ht="57" customHeight="1" thickBot="1" x14ac:dyDescent="0.3">
      <c r="C70" s="398" t="s">
        <v>32</v>
      </c>
      <c r="D70" s="399"/>
      <c r="E70" s="399"/>
      <c r="F70" s="399"/>
      <c r="G70" s="399"/>
      <c r="H70" s="399"/>
      <c r="I70" s="399"/>
      <c r="J70" s="399"/>
      <c r="K70" s="399"/>
      <c r="L70" s="400"/>
    </row>
    <row r="71" spans="2:30" s="30" customFormat="1" ht="58.5" customHeight="1" thickBot="1" x14ac:dyDescent="0.3">
      <c r="B71" s="39"/>
      <c r="C71" s="341" t="s">
        <v>31</v>
      </c>
      <c r="D71" s="342"/>
      <c r="E71" s="343"/>
      <c r="F71" s="195" t="s">
        <v>22</v>
      </c>
      <c r="G71" s="341" t="s">
        <v>30</v>
      </c>
      <c r="H71" s="342"/>
      <c r="I71" s="342"/>
      <c r="J71" s="342"/>
      <c r="K71" s="343"/>
      <c r="L71" s="194">
        <v>0</v>
      </c>
      <c r="M71" s="39"/>
      <c r="N71" s="39"/>
      <c r="O71" s="39"/>
      <c r="P71" s="39"/>
      <c r="Q71" s="39"/>
      <c r="R71" s="39"/>
    </row>
    <row r="72" spans="2:30" s="30" customFormat="1" ht="32.25" customHeight="1" thickBot="1" x14ac:dyDescent="0.3">
      <c r="B72" s="39"/>
      <c r="C72" s="394" t="s">
        <v>29</v>
      </c>
      <c r="D72" s="395"/>
      <c r="E72" s="395"/>
      <c r="F72" s="395"/>
      <c r="G72" s="395"/>
      <c r="H72" s="395"/>
      <c r="I72" s="395"/>
      <c r="J72" s="395"/>
      <c r="K72" s="395"/>
      <c r="L72" s="396"/>
    </row>
    <row r="73" spans="2:30" ht="32.25" customHeight="1" x14ac:dyDescent="0.25">
      <c r="C73" s="406"/>
      <c r="D73" s="407"/>
      <c r="E73" s="407"/>
      <c r="F73" s="407"/>
      <c r="G73" s="407"/>
      <c r="H73" s="407"/>
      <c r="I73" s="407"/>
      <c r="J73" s="407"/>
      <c r="K73" s="407"/>
      <c r="L73" s="408"/>
      <c r="P73" s="402"/>
      <c r="Q73" s="402"/>
      <c r="R73" s="402"/>
      <c r="S73" s="402"/>
    </row>
    <row r="74" spans="2:30" ht="48" customHeight="1" x14ac:dyDescent="0.25">
      <c r="C74" s="409"/>
      <c r="D74" s="410"/>
      <c r="E74" s="410"/>
      <c r="F74" s="410"/>
      <c r="G74" s="410"/>
      <c r="H74" s="410"/>
      <c r="I74" s="410"/>
      <c r="J74" s="410"/>
      <c r="K74" s="410"/>
      <c r="L74" s="411"/>
      <c r="M74" s="1"/>
    </row>
    <row r="75" spans="2:30" s="12" customFormat="1" ht="71.25" customHeight="1" thickBot="1" x14ac:dyDescent="0.3">
      <c r="B75" s="38"/>
      <c r="C75" s="412"/>
      <c r="D75" s="413"/>
      <c r="E75" s="413"/>
      <c r="F75" s="413"/>
      <c r="G75" s="413"/>
      <c r="H75" s="413"/>
      <c r="I75" s="413"/>
      <c r="J75" s="413"/>
      <c r="K75" s="413"/>
      <c r="L75" s="414"/>
      <c r="M75" s="37"/>
    </row>
    <row r="76" spans="2:30" ht="76.5" customHeight="1" x14ac:dyDescent="0.25"/>
    <row r="77" spans="2:30" ht="33.75" customHeight="1" x14ac:dyDescent="0.25">
      <c r="B77" s="36"/>
      <c r="O77" s="6"/>
    </row>
    <row r="78" spans="2:30" ht="39.75" customHeight="1" x14ac:dyDescent="0.25"/>
    <row r="79" spans="2:30" ht="27.75" customHeight="1" x14ac:dyDescent="0.25"/>
    <row r="80" spans="2:30" x14ac:dyDescent="0.25">
      <c r="M80" s="397"/>
      <c r="N80" s="397"/>
      <c r="O80" s="397"/>
      <c r="P80" s="397"/>
      <c r="Q80" s="397"/>
      <c r="R80" s="397"/>
      <c r="S80" s="397"/>
      <c r="T80" s="397"/>
      <c r="U80" s="397"/>
      <c r="V80" s="397"/>
      <c r="W80" s="397"/>
      <c r="X80" s="397"/>
      <c r="Y80" s="397"/>
      <c r="Z80" s="397"/>
      <c r="AA80" s="397"/>
      <c r="AB80" s="397"/>
      <c r="AC80" s="397"/>
      <c r="AD80" s="397"/>
    </row>
    <row r="81" spans="13:30" x14ac:dyDescent="0.25">
      <c r="M81" s="397"/>
      <c r="N81" s="397"/>
      <c r="O81" s="397"/>
      <c r="P81" s="397"/>
      <c r="Q81" s="397"/>
      <c r="R81" s="397"/>
      <c r="S81" s="397"/>
      <c r="T81" s="397"/>
      <c r="U81" s="397"/>
      <c r="V81" s="397"/>
      <c r="W81" s="397"/>
      <c r="X81" s="397"/>
      <c r="Y81" s="397"/>
      <c r="Z81" s="397"/>
      <c r="AA81" s="397"/>
      <c r="AB81" s="397"/>
      <c r="AC81" s="397"/>
      <c r="AD81" s="397"/>
    </row>
    <row r="82" spans="13:30" x14ac:dyDescent="0.25">
      <c r="M82" s="397"/>
      <c r="N82" s="397"/>
      <c r="O82" s="397"/>
      <c r="P82" s="397"/>
      <c r="Q82" s="397"/>
      <c r="R82" s="397"/>
      <c r="S82" s="397"/>
      <c r="T82" s="397"/>
      <c r="U82" s="397"/>
      <c r="V82" s="397"/>
      <c r="W82" s="397"/>
      <c r="X82" s="397"/>
      <c r="Y82" s="397"/>
      <c r="Z82" s="397"/>
      <c r="AA82" s="397"/>
      <c r="AB82" s="397"/>
      <c r="AC82" s="397"/>
      <c r="AD82" s="397"/>
    </row>
    <row r="83" spans="13:30" ht="72" customHeight="1" x14ac:dyDescent="0.25">
      <c r="M83" s="397"/>
      <c r="N83" s="397"/>
      <c r="O83" s="397"/>
      <c r="P83" s="397"/>
      <c r="Q83" s="397"/>
      <c r="R83" s="397"/>
      <c r="S83" s="397"/>
      <c r="T83" s="397"/>
      <c r="U83" s="397"/>
      <c r="V83" s="397"/>
      <c r="W83" s="397"/>
      <c r="X83" s="397"/>
      <c r="Y83" s="397"/>
      <c r="Z83" s="397"/>
      <c r="AA83" s="397"/>
      <c r="AB83" s="397"/>
      <c r="AC83" s="397"/>
      <c r="AD83" s="397"/>
    </row>
    <row r="84" spans="13:30" ht="66.75" customHeight="1" x14ac:dyDescent="0.25">
      <c r="M84" s="397"/>
      <c r="N84" s="397"/>
      <c r="O84" s="397"/>
      <c r="P84" s="397"/>
      <c r="Q84" s="397"/>
      <c r="R84" s="397"/>
      <c r="S84" s="397"/>
      <c r="T84" s="397"/>
      <c r="U84" s="397"/>
      <c r="V84" s="397"/>
      <c r="W84" s="397"/>
      <c r="X84" s="397"/>
      <c r="Y84" s="397"/>
      <c r="Z84" s="397"/>
      <c r="AA84" s="397"/>
      <c r="AB84" s="397"/>
      <c r="AC84" s="397"/>
      <c r="AD84" s="397"/>
    </row>
    <row r="85" spans="13:30" ht="78" customHeight="1" x14ac:dyDescent="0.25"/>
    <row r="89" spans="13:30" ht="113.25" customHeight="1" x14ac:dyDescent="0.25"/>
    <row r="93" spans="13:30" ht="62.25" customHeight="1" x14ac:dyDescent="0.25"/>
  </sheetData>
  <sheetProtection algorithmName="SHA-512" hashValue="eHD8SpzC729BpdggNFiE2CPTS2xRUV7ETEkYuWLRd3efxDhOdMJNVKpV1tvbwp2csfwR6BqQPWDlwtqwu9MfVg==" saltValue="y6/XM7qjsrf3/pn2iNQMRg==" spinCount="100000" sheet="1" objects="1" scenarios="1"/>
  <mergeCells count="73">
    <mergeCell ref="B2:E2"/>
    <mergeCell ref="C4:O4"/>
    <mergeCell ref="R4:X18"/>
    <mergeCell ref="C5:M8"/>
    <mergeCell ref="B10:B12"/>
    <mergeCell ref="D12:M12"/>
    <mergeCell ref="D13:K13"/>
    <mergeCell ref="L13:M13"/>
    <mergeCell ref="D14:K14"/>
    <mergeCell ref="L14:M14"/>
    <mergeCell ref="D15:K15"/>
    <mergeCell ref="L15:M15"/>
    <mergeCell ref="C10:N10"/>
    <mergeCell ref="B19:B20"/>
    <mergeCell ref="C19:N20"/>
    <mergeCell ref="T20:AA23"/>
    <mergeCell ref="D21:O21"/>
    <mergeCell ref="K22:L24"/>
    <mergeCell ref="M22:N24"/>
    <mergeCell ref="C23:J24"/>
    <mergeCell ref="T24:AA29"/>
    <mergeCell ref="C25:J25"/>
    <mergeCell ref="M25:N25"/>
    <mergeCell ref="C26:J26"/>
    <mergeCell ref="M26:N26"/>
    <mergeCell ref="O19:Q20"/>
    <mergeCell ref="C27:J27"/>
    <mergeCell ref="C29:I29"/>
    <mergeCell ref="J29:K29"/>
    <mergeCell ref="B32:B33"/>
    <mergeCell ref="C32:N33"/>
    <mergeCell ref="O34:Y34"/>
    <mergeCell ref="M37:N37"/>
    <mergeCell ref="P37:W37"/>
    <mergeCell ref="C38:I38"/>
    <mergeCell ref="M38:N38"/>
    <mergeCell ref="P38:W38"/>
    <mergeCell ref="J34:L36"/>
    <mergeCell ref="M34:N36"/>
    <mergeCell ref="C39:I39"/>
    <mergeCell ref="M39:N39"/>
    <mergeCell ref="P39:Z39"/>
    <mergeCell ref="C40:I40"/>
    <mergeCell ref="M40:N40"/>
    <mergeCell ref="P40:V40"/>
    <mergeCell ref="B56:B57"/>
    <mergeCell ref="C56:L57"/>
    <mergeCell ref="B43:B44"/>
    <mergeCell ref="C43:K44"/>
    <mergeCell ref="C45:J45"/>
    <mergeCell ref="C46:J46"/>
    <mergeCell ref="C47:J47"/>
    <mergeCell ref="C48:J48"/>
    <mergeCell ref="C63:K63"/>
    <mergeCell ref="C49:J49"/>
    <mergeCell ref="C50:J50"/>
    <mergeCell ref="C51:J51"/>
    <mergeCell ref="C58:L58"/>
    <mergeCell ref="C59:K59"/>
    <mergeCell ref="C60:K60"/>
    <mergeCell ref="C61:K61"/>
    <mergeCell ref="C62:K62"/>
    <mergeCell ref="B68:B69"/>
    <mergeCell ref="C68:L69"/>
    <mergeCell ref="C70:L70"/>
    <mergeCell ref="C71:E71"/>
    <mergeCell ref="G71:K71"/>
    <mergeCell ref="C72:L72"/>
    <mergeCell ref="C73:L75"/>
    <mergeCell ref="P73:S73"/>
    <mergeCell ref="M80:AD84"/>
    <mergeCell ref="C64:K64"/>
    <mergeCell ref="U65:AD68"/>
  </mergeCells>
  <conditionalFormatting sqref="K26">
    <cfRule type="expression" dxfId="14" priority="4">
      <formula>AND($J$29&gt;0, $K$26="")</formula>
    </cfRule>
  </conditionalFormatting>
  <conditionalFormatting sqref="L26">
    <cfRule type="expression" dxfId="13" priority="3">
      <formula>AND($J$29&gt;0, $L$26="")</formula>
    </cfRule>
  </conditionalFormatting>
  <conditionalFormatting sqref="M26:N26">
    <cfRule type="expression" dxfId="12" priority="2">
      <formula>AND($J$29&gt;0, $M$26="")</formula>
    </cfRule>
  </conditionalFormatting>
  <dataValidations count="9">
    <dataValidation type="whole" operator="greaterThanOrEqual" allowBlank="1" showInputMessage="1" showErrorMessage="1" error="Please enter a number." sqref="Q26" xr:uid="{00000000-0002-0000-0C00-000000000000}">
      <formula1>0</formula1>
    </dataValidation>
    <dataValidation type="whole" operator="greaterThanOrEqual" allowBlank="1" showInputMessage="1" showErrorMessage="1" error="Please enter a whoe number(0 or greater)." sqref="K48 K51" xr:uid="{00000000-0002-0000-0C00-000001000000}">
      <formula1>0</formula1>
    </dataValidation>
    <dataValidation operator="greaterThanOrEqual" allowBlank="1" showInputMessage="1" showErrorMessage="1" sqref="K45" xr:uid="{00000000-0002-0000-0C00-000002000000}"/>
    <dataValidation type="list" allowBlank="1" showInputMessage="1" showErrorMessage="1" prompt="If you are a charter, virtual or techinical/vocational district, select the appropriate category from the dropdown menu.  You then are exempt from completing any other information on this form." sqref="L13:M13" xr:uid="{00000000-0002-0000-0C00-000003000000}">
      <formula1>ProShareOpt</formula1>
    </dataValidation>
    <dataValidation type="list" allowBlank="1" showInputMessage="1" showErrorMessage="1" sqref="L59:L64 F71 E54 L14:M15" xr:uid="{00000000-0002-0000-0C00-000004000000}">
      <formula1>YesorNo</formula1>
    </dataValidation>
    <dataValidation type="whole" errorStyle="information" operator="greaterThanOrEqual" allowBlank="1" showInputMessage="1" showErrorMessage="1" errorTitle="No info input" error="Please enter a number." prompt="Enter number of eligible, resident students attending private school in your district.  If none, enter 0.  Cell will turn red if no number is entered." sqref="K26" xr:uid="{00000000-0002-0000-0C00-000005000000}">
      <formula1>0</formula1>
    </dataValidation>
    <dataValidation type="whole" operator="greaterThanOrEqual" allowBlank="1" showInputMessage="1" showErrorMessage="1" error="Please enter a number." prompt="Enter number of eligible, nonresident students attending private school in your district.  If none, enter 0.  Cell will turn red if no number is entered." sqref="M26:N26" xr:uid="{00000000-0002-0000-0C00-000006000000}">
      <formula1>0</formula1>
    </dataValidation>
    <dataValidation type="whole" operator="greaterThanOrEqual" allowBlank="1" showInputMessage="1" showErrorMessage="1" error="Please enter a number." prompt="Enter number of eligible, resident, home-schooled students in your district.  If none, enter 0.  Cell will turn red if no number is entered." sqref="L26" xr:uid="{00000000-0002-0000-0C00-000007000000}">
      <formula1>0</formula1>
    </dataValidation>
    <dataValidation type="whole" operator="greaterThanOrEqual" showInputMessage="1" showErrorMessage="1" error="Please fill out all of the cells in column A, B, C, and D including zeros when appropriate." prompt="If none, enter &quot;0&quot;." sqref="J38:N40" xr:uid="{00000000-0002-0000-0C00-000008000000}">
      <formula1>0</formula1>
    </dataValidation>
  </dataValidation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tabColor theme="8" tint="0.59999389629810485"/>
    <pageSetUpPr autoPageBreaks="0"/>
  </sheetPr>
  <dimension ref="B1:AD87"/>
  <sheetViews>
    <sheetView showGridLines="0" showRowColHeaders="0" zoomScaleNormal="100" workbookViewId="0"/>
  </sheetViews>
  <sheetFormatPr defaultRowHeight="15" x14ac:dyDescent="0.25"/>
  <cols>
    <col min="1" max="1" width="3.5703125" customWidth="1"/>
    <col min="2" max="2" width="16.28515625" customWidth="1"/>
    <col min="3" max="3" width="4" customWidth="1"/>
    <col min="4" max="4" width="22.5703125" customWidth="1"/>
    <col min="5" max="5" width="15.5703125" customWidth="1"/>
    <col min="6" max="6" width="9.140625" customWidth="1"/>
    <col min="10" max="10" width="15.7109375" customWidth="1"/>
    <col min="11" max="12" width="15.5703125" customWidth="1"/>
    <col min="13" max="13" width="11.7109375" customWidth="1"/>
    <col min="14" max="14" width="4" customWidth="1"/>
    <col min="15" max="16" width="17.7109375" customWidth="1"/>
    <col min="17" max="17" width="6.5703125" style="12" customWidth="1"/>
  </cols>
  <sheetData>
    <row r="1" spans="2:25" ht="15.75" customHeight="1" thickBot="1" x14ac:dyDescent="0.3">
      <c r="B1" s="1"/>
      <c r="C1" s="1"/>
      <c r="D1" s="1"/>
    </row>
    <row r="2" spans="2:25" ht="22.5" customHeight="1" thickBot="1" x14ac:dyDescent="0.55000000000000004">
      <c r="B2" s="499" t="str">
        <f>valMem4</f>
        <v>OrgName</v>
      </c>
      <c r="C2" s="500"/>
      <c r="D2" s="500"/>
      <c r="E2" s="501"/>
      <c r="F2" s="179"/>
      <c r="O2" s="30"/>
      <c r="P2" s="30"/>
      <c r="Q2" s="30"/>
      <c r="R2" s="30"/>
      <c r="S2" s="30"/>
    </row>
    <row r="3" spans="2:25" ht="8.25" customHeight="1" x14ac:dyDescent="0.25">
      <c r="C3" s="1"/>
    </row>
    <row r="4" spans="2:25" ht="69" customHeight="1" thickBot="1" x14ac:dyDescent="0.3">
      <c r="C4" s="440" t="s">
        <v>77</v>
      </c>
      <c r="D4" s="440"/>
      <c r="E4" s="440"/>
      <c r="F4" s="440"/>
      <c r="G4" s="440"/>
      <c r="H4" s="440"/>
      <c r="I4" s="440"/>
      <c r="J4" s="440"/>
      <c r="K4" s="440"/>
      <c r="L4" s="440"/>
      <c r="M4" s="440"/>
      <c r="N4" s="440"/>
      <c r="R4" s="367"/>
      <c r="S4" s="367"/>
      <c r="T4" s="367"/>
      <c r="U4" s="367"/>
      <c r="V4" s="367"/>
      <c r="W4" s="367"/>
      <c r="X4" s="367"/>
    </row>
    <row r="5" spans="2:25" ht="44.25" customHeight="1" x14ac:dyDescent="0.25">
      <c r="C5" s="429" t="s">
        <v>1916</v>
      </c>
      <c r="D5" s="430"/>
      <c r="E5" s="430"/>
      <c r="F5" s="430"/>
      <c r="G5" s="430"/>
      <c r="H5" s="430"/>
      <c r="I5" s="430"/>
      <c r="J5" s="430"/>
      <c r="K5" s="430"/>
      <c r="L5" s="430"/>
      <c r="M5" s="431"/>
      <c r="N5" s="118"/>
      <c r="R5" s="367"/>
      <c r="S5" s="367"/>
      <c r="T5" s="367"/>
      <c r="U5" s="367"/>
      <c r="V5" s="367"/>
      <c r="W5" s="367"/>
      <c r="X5" s="367"/>
    </row>
    <row r="6" spans="2:25" ht="59.25" customHeight="1" x14ac:dyDescent="0.25">
      <c r="C6" s="434"/>
      <c r="D6" s="432"/>
      <c r="E6" s="432"/>
      <c r="F6" s="432"/>
      <c r="G6" s="432"/>
      <c r="H6" s="432"/>
      <c r="I6" s="432"/>
      <c r="J6" s="432"/>
      <c r="K6" s="432"/>
      <c r="L6" s="432"/>
      <c r="M6" s="433"/>
      <c r="N6" s="118"/>
      <c r="R6" s="367"/>
      <c r="S6" s="367"/>
      <c r="T6" s="367"/>
      <c r="U6" s="367"/>
      <c r="V6" s="367"/>
      <c r="W6" s="367"/>
      <c r="X6" s="367"/>
    </row>
    <row r="7" spans="2:25" ht="48.75" customHeight="1" thickBot="1" x14ac:dyDescent="0.3">
      <c r="C7" s="435"/>
      <c r="D7" s="436"/>
      <c r="E7" s="436"/>
      <c r="F7" s="436"/>
      <c r="G7" s="436"/>
      <c r="H7" s="436"/>
      <c r="I7" s="436"/>
      <c r="J7" s="436"/>
      <c r="K7" s="436"/>
      <c r="L7" s="436"/>
      <c r="M7" s="437"/>
      <c r="N7" s="118"/>
      <c r="R7" s="367"/>
      <c r="S7" s="367"/>
      <c r="T7" s="367"/>
      <c r="U7" s="367"/>
      <c r="V7" s="367"/>
      <c r="W7" s="367"/>
      <c r="X7" s="367"/>
    </row>
    <row r="8" spans="2:25" s="12" customFormat="1" ht="24" customHeight="1" thickBot="1" x14ac:dyDescent="0.3">
      <c r="B8" s="38"/>
      <c r="C8" s="117"/>
      <c r="D8" s="116"/>
      <c r="E8" s="116"/>
      <c r="F8" s="116"/>
      <c r="G8" s="116"/>
      <c r="H8" s="116"/>
      <c r="I8" s="116"/>
      <c r="J8" s="116"/>
      <c r="K8" s="116"/>
      <c r="L8" s="116"/>
      <c r="M8" s="116"/>
      <c r="N8" s="116"/>
      <c r="R8" s="367"/>
      <c r="S8" s="367"/>
      <c r="T8" s="367"/>
      <c r="U8" s="367"/>
      <c r="V8" s="367"/>
      <c r="W8" s="367"/>
      <c r="X8" s="367"/>
    </row>
    <row r="9" spans="2:25" ht="33" customHeight="1" thickBot="1" x14ac:dyDescent="0.3">
      <c r="B9" s="119" t="s">
        <v>1888</v>
      </c>
      <c r="C9" s="446" t="s">
        <v>75</v>
      </c>
      <c r="D9" s="447"/>
      <c r="E9" s="447"/>
      <c r="F9" s="447"/>
      <c r="G9" s="447"/>
      <c r="H9" s="447"/>
      <c r="I9" s="447"/>
      <c r="J9" s="447"/>
      <c r="K9" s="447"/>
      <c r="L9" s="447"/>
      <c r="M9" s="447"/>
      <c r="N9" s="448"/>
      <c r="O9" s="115"/>
      <c r="P9" s="1"/>
      <c r="R9" s="367"/>
      <c r="S9" s="367"/>
      <c r="T9" s="367"/>
      <c r="U9" s="367"/>
      <c r="V9" s="367"/>
      <c r="W9" s="367"/>
      <c r="X9" s="367"/>
    </row>
    <row r="10" spans="2:25" ht="15" customHeight="1" thickBot="1" x14ac:dyDescent="0.3">
      <c r="B10" s="120"/>
      <c r="C10" s="121"/>
      <c r="D10" s="114"/>
      <c r="E10" s="114"/>
      <c r="F10" s="114"/>
      <c r="G10" s="114"/>
      <c r="H10" s="114"/>
      <c r="I10" s="114"/>
      <c r="J10" s="114"/>
      <c r="K10" s="114"/>
      <c r="L10" s="114"/>
      <c r="M10" s="114"/>
      <c r="N10" s="113"/>
      <c r="R10" s="367"/>
      <c r="S10" s="367"/>
      <c r="T10" s="367"/>
      <c r="U10" s="367"/>
      <c r="V10" s="367"/>
      <c r="W10" s="367"/>
      <c r="X10" s="367"/>
    </row>
    <row r="11" spans="2:25" ht="31.5" customHeight="1" thickBot="1" x14ac:dyDescent="0.3">
      <c r="B11" s="93"/>
      <c r="C11" s="122"/>
      <c r="D11" s="422" t="s">
        <v>78</v>
      </c>
      <c r="E11" s="423"/>
      <c r="F11" s="423"/>
      <c r="G11" s="423"/>
      <c r="H11" s="423"/>
      <c r="I11" s="423"/>
      <c r="J11" s="423"/>
      <c r="K11" s="423"/>
      <c r="L11" s="423"/>
      <c r="M11" s="424"/>
      <c r="N11" s="111"/>
      <c r="R11" s="367"/>
      <c r="S11" s="367"/>
      <c r="T11" s="367"/>
      <c r="U11" s="367"/>
      <c r="V11" s="367"/>
      <c r="W11" s="367"/>
      <c r="X11" s="367"/>
    </row>
    <row r="12" spans="2:25" ht="31.5" customHeight="1" thickBot="1" x14ac:dyDescent="0.3">
      <c r="B12" s="93"/>
      <c r="C12" s="110"/>
      <c r="D12" s="425" t="s">
        <v>79</v>
      </c>
      <c r="E12" s="426"/>
      <c r="F12" s="426"/>
      <c r="G12" s="426"/>
      <c r="H12" s="426"/>
      <c r="I12" s="426"/>
      <c r="J12" s="426"/>
      <c r="K12" s="426"/>
      <c r="L12" s="415" t="s">
        <v>22</v>
      </c>
      <c r="M12" s="416"/>
      <c r="N12" s="108"/>
      <c r="R12" s="367"/>
      <c r="S12" s="367"/>
      <c r="T12" s="367"/>
      <c r="U12" s="367"/>
      <c r="V12" s="367"/>
      <c r="W12" s="367"/>
      <c r="X12" s="367"/>
      <c r="Y12" s="30"/>
    </row>
    <row r="13" spans="2:25" ht="29.25" customHeight="1" thickBot="1" x14ac:dyDescent="0.3">
      <c r="B13" s="93"/>
      <c r="C13" s="110"/>
      <c r="D13" s="427" t="s">
        <v>80</v>
      </c>
      <c r="E13" s="428"/>
      <c r="F13" s="428"/>
      <c r="G13" s="428"/>
      <c r="H13" s="428"/>
      <c r="I13" s="428"/>
      <c r="J13" s="428"/>
      <c r="K13" s="502"/>
      <c r="L13" s="417" t="s">
        <v>22</v>
      </c>
      <c r="M13" s="418"/>
      <c r="N13" s="108"/>
      <c r="R13" s="367"/>
      <c r="S13" s="367"/>
      <c r="T13" s="367"/>
      <c r="U13" s="367"/>
      <c r="V13" s="367"/>
      <c r="W13" s="367"/>
      <c r="X13" s="367"/>
      <c r="Y13" s="30"/>
    </row>
    <row r="14" spans="2:25" ht="15.75" customHeight="1" thickBot="1" x14ac:dyDescent="0.3">
      <c r="B14" s="93"/>
      <c r="C14" s="107"/>
      <c r="D14" s="106"/>
      <c r="E14" s="106"/>
      <c r="F14" s="106"/>
      <c r="G14" s="106"/>
      <c r="H14" s="106"/>
      <c r="I14" s="106"/>
      <c r="J14" s="106"/>
      <c r="K14" s="106"/>
      <c r="L14" s="106"/>
      <c r="M14" s="106"/>
      <c r="N14" s="105"/>
      <c r="Q14" s="37"/>
      <c r="R14" s="367"/>
      <c r="S14" s="367"/>
      <c r="T14" s="367"/>
      <c r="U14" s="367"/>
      <c r="V14" s="367"/>
      <c r="W14" s="367"/>
      <c r="X14" s="367"/>
    </row>
    <row r="15" spans="2:25" ht="43.5" customHeight="1" thickBot="1" x14ac:dyDescent="0.3">
      <c r="B15" s="32"/>
      <c r="C15" s="104"/>
      <c r="D15" s="104"/>
      <c r="E15" s="104"/>
      <c r="F15" s="104"/>
      <c r="G15" s="104"/>
      <c r="H15" s="104"/>
      <c r="I15" s="104"/>
      <c r="J15" s="104"/>
      <c r="K15" s="104"/>
      <c r="L15" s="104"/>
      <c r="M15" s="104"/>
      <c r="N15" s="104"/>
      <c r="O15" s="59"/>
      <c r="P15" s="59"/>
      <c r="Q15" s="37"/>
      <c r="R15" s="367"/>
      <c r="S15" s="367"/>
      <c r="T15" s="367"/>
      <c r="U15" s="367"/>
      <c r="V15" s="367"/>
      <c r="W15" s="367"/>
      <c r="X15" s="367"/>
    </row>
    <row r="16" spans="2:25" ht="37.5" customHeight="1" thickTop="1" thickBot="1" x14ac:dyDescent="0.3">
      <c r="R16" s="367"/>
      <c r="S16" s="367"/>
      <c r="T16" s="367"/>
      <c r="U16" s="367"/>
      <c r="V16" s="367"/>
      <c r="W16" s="367"/>
      <c r="X16" s="367"/>
    </row>
    <row r="17" spans="2:28" ht="30" customHeight="1" x14ac:dyDescent="0.25">
      <c r="B17" s="374" t="s">
        <v>1887</v>
      </c>
      <c r="C17" s="390" t="s">
        <v>81</v>
      </c>
      <c r="D17" s="358"/>
      <c r="E17" s="358"/>
      <c r="F17" s="358"/>
      <c r="G17" s="358"/>
      <c r="H17" s="358"/>
      <c r="I17" s="358"/>
      <c r="J17" s="358"/>
      <c r="K17" s="358"/>
      <c r="L17" s="358"/>
      <c r="M17" s="358"/>
      <c r="N17" s="358"/>
      <c r="O17" s="438"/>
      <c r="P17" s="439"/>
      <c r="Q17" s="439"/>
      <c r="R17" s="101"/>
      <c r="S17" s="101"/>
      <c r="T17" s="101"/>
      <c r="U17" s="101"/>
      <c r="V17" s="101"/>
      <c r="W17" s="101"/>
      <c r="X17" s="101"/>
    </row>
    <row r="18" spans="2:28" ht="37.5" customHeight="1" thickBot="1" x14ac:dyDescent="0.3">
      <c r="B18" s="375"/>
      <c r="C18" s="391"/>
      <c r="D18" s="361"/>
      <c r="E18" s="361"/>
      <c r="F18" s="361"/>
      <c r="G18" s="361"/>
      <c r="H18" s="361"/>
      <c r="I18" s="361"/>
      <c r="J18" s="361"/>
      <c r="K18" s="361"/>
      <c r="L18" s="361"/>
      <c r="M18" s="361"/>
      <c r="N18" s="361"/>
      <c r="O18" s="438"/>
      <c r="P18" s="439"/>
      <c r="Q18" s="439"/>
      <c r="R18" s="101"/>
      <c r="S18" s="101"/>
      <c r="T18" s="369"/>
      <c r="U18" s="369"/>
      <c r="V18" s="369"/>
      <c r="W18" s="369"/>
      <c r="X18" s="369"/>
      <c r="Y18" s="369"/>
      <c r="Z18" s="369"/>
      <c r="AA18" s="369"/>
    </row>
    <row r="19" spans="2:28" ht="14.25" customHeight="1" thickBot="1" x14ac:dyDescent="0.3">
      <c r="C19" s="103"/>
      <c r="D19" s="421"/>
      <c r="E19" s="421"/>
      <c r="F19" s="421"/>
      <c r="G19" s="421"/>
      <c r="H19" s="421"/>
      <c r="I19" s="421"/>
      <c r="J19" s="421"/>
      <c r="K19" s="421"/>
      <c r="L19" s="421"/>
      <c r="M19" s="421"/>
      <c r="N19" s="421"/>
      <c r="O19" s="421"/>
      <c r="P19" s="102"/>
      <c r="Q19" s="102"/>
      <c r="R19" s="101"/>
      <c r="S19" s="101"/>
      <c r="T19" s="369"/>
      <c r="U19" s="369"/>
      <c r="V19" s="369"/>
      <c r="W19" s="369"/>
      <c r="X19" s="369"/>
      <c r="Y19" s="369"/>
      <c r="Z19" s="369"/>
      <c r="AA19" s="369"/>
    </row>
    <row r="20" spans="2:28" ht="15.75" customHeight="1" x14ac:dyDescent="0.25">
      <c r="C20" s="100"/>
      <c r="D20" s="99"/>
      <c r="E20" s="99"/>
      <c r="F20" s="99"/>
      <c r="G20" s="99"/>
      <c r="H20" s="99"/>
      <c r="I20" s="99"/>
      <c r="J20" s="99"/>
      <c r="K20" s="493" t="s">
        <v>82</v>
      </c>
      <c r="L20" s="496" t="s">
        <v>83</v>
      </c>
      <c r="M20" s="123"/>
      <c r="N20" s="123"/>
      <c r="Q20" s="98"/>
      <c r="R20" s="97"/>
      <c r="S20" s="97"/>
      <c r="T20" s="369"/>
      <c r="U20" s="369"/>
      <c r="V20" s="369"/>
      <c r="W20" s="369"/>
      <c r="X20" s="369"/>
      <c r="Y20" s="369"/>
      <c r="Z20" s="369"/>
      <c r="AA20" s="369"/>
    </row>
    <row r="21" spans="2:28" ht="21.75" customHeight="1" x14ac:dyDescent="0.25">
      <c r="C21" s="459"/>
      <c r="D21" s="459"/>
      <c r="E21" s="459"/>
      <c r="F21" s="459"/>
      <c r="G21" s="459"/>
      <c r="H21" s="459"/>
      <c r="I21" s="459"/>
      <c r="J21" s="459"/>
      <c r="K21" s="494"/>
      <c r="L21" s="497"/>
      <c r="M21" s="123"/>
      <c r="N21" s="123"/>
      <c r="Q21" s="98"/>
      <c r="R21" s="97"/>
      <c r="S21" s="97"/>
      <c r="T21" s="369"/>
      <c r="U21" s="369"/>
      <c r="V21" s="369"/>
      <c r="W21" s="369"/>
      <c r="X21" s="369"/>
      <c r="Y21" s="369"/>
      <c r="Z21" s="369"/>
      <c r="AA21" s="369"/>
    </row>
    <row r="22" spans="2:28" ht="36.75" customHeight="1" thickBot="1" x14ac:dyDescent="0.3">
      <c r="C22" s="459"/>
      <c r="D22" s="459"/>
      <c r="E22" s="459"/>
      <c r="F22" s="459"/>
      <c r="G22" s="459"/>
      <c r="H22" s="459"/>
      <c r="I22" s="459"/>
      <c r="J22" s="459"/>
      <c r="K22" s="495"/>
      <c r="L22" s="498"/>
      <c r="M22" s="123"/>
      <c r="N22" s="123"/>
      <c r="Q22" s="98"/>
      <c r="R22" s="97"/>
      <c r="S22" s="97"/>
      <c r="T22" s="368"/>
      <c r="U22" s="368"/>
      <c r="V22" s="368"/>
      <c r="W22" s="368"/>
      <c r="X22" s="368"/>
      <c r="Y22" s="368"/>
      <c r="Z22" s="368"/>
      <c r="AA22" s="368"/>
      <c r="AB22" s="82"/>
    </row>
    <row r="23" spans="2:28" ht="59.25" customHeight="1" thickBot="1" x14ac:dyDescent="0.3">
      <c r="C23" s="467"/>
      <c r="D23" s="467"/>
      <c r="E23" s="467"/>
      <c r="F23" s="467"/>
      <c r="G23" s="467"/>
      <c r="H23" s="467"/>
      <c r="I23" s="467"/>
      <c r="J23" s="467"/>
      <c r="K23" s="64" t="s">
        <v>84</v>
      </c>
      <c r="L23" s="124" t="s">
        <v>85</v>
      </c>
      <c r="M23" s="485"/>
      <c r="N23" s="485"/>
      <c r="O23" s="37"/>
      <c r="P23" s="37"/>
      <c r="Q23" s="94"/>
      <c r="R23" s="89"/>
      <c r="S23" s="89"/>
      <c r="T23" s="368"/>
      <c r="U23" s="368"/>
      <c r="V23" s="368"/>
      <c r="W23" s="368"/>
      <c r="X23" s="368"/>
      <c r="Y23" s="368"/>
      <c r="Z23" s="368"/>
      <c r="AA23" s="368"/>
      <c r="AB23" s="82"/>
    </row>
    <row r="24" spans="2:28" ht="51" customHeight="1" thickBot="1" x14ac:dyDescent="0.3">
      <c r="B24" s="93"/>
      <c r="C24" s="338" t="s">
        <v>86</v>
      </c>
      <c r="D24" s="339"/>
      <c r="E24" s="339"/>
      <c r="F24" s="339"/>
      <c r="G24" s="339"/>
      <c r="H24" s="339"/>
      <c r="I24" s="339"/>
      <c r="J24" s="468"/>
      <c r="K24" s="125"/>
      <c r="L24" s="126"/>
      <c r="M24" s="39"/>
      <c r="N24" s="197"/>
      <c r="O24" s="37"/>
      <c r="P24" s="37"/>
      <c r="Q24" s="201"/>
      <c r="R24" s="89"/>
      <c r="S24" s="75"/>
      <c r="T24" s="368"/>
      <c r="U24" s="368"/>
      <c r="V24" s="368"/>
      <c r="W24" s="368"/>
      <c r="X24" s="368"/>
      <c r="Y24" s="368"/>
      <c r="Z24" s="368"/>
      <c r="AA24" s="368"/>
      <c r="AB24" s="82"/>
    </row>
    <row r="25" spans="2:28" ht="16.5" customHeight="1" thickBot="1" x14ac:dyDescent="0.3">
      <c r="B25" s="39"/>
      <c r="C25" s="127"/>
      <c r="D25" s="127"/>
      <c r="E25" s="127"/>
      <c r="F25" s="127"/>
      <c r="G25" s="127"/>
      <c r="H25" s="127"/>
      <c r="I25" s="127"/>
      <c r="J25" s="127"/>
      <c r="K25" s="196"/>
      <c r="L25" s="197"/>
      <c r="M25" s="39"/>
      <c r="N25" s="197"/>
      <c r="O25" s="39"/>
      <c r="P25" s="37"/>
      <c r="Q25" s="201"/>
      <c r="R25" s="89"/>
      <c r="S25" s="75"/>
      <c r="T25" s="368"/>
      <c r="U25" s="368"/>
      <c r="V25" s="368"/>
      <c r="W25" s="368"/>
      <c r="X25" s="368"/>
      <c r="Y25" s="368"/>
      <c r="Z25" s="368"/>
      <c r="AA25" s="368"/>
      <c r="AB25" s="82"/>
    </row>
    <row r="26" spans="2:28" ht="50.25" customHeight="1" thickBot="1" x14ac:dyDescent="0.3">
      <c r="C26" s="486" t="s">
        <v>87</v>
      </c>
      <c r="D26" s="487"/>
      <c r="E26" s="487"/>
      <c r="F26" s="487"/>
      <c r="G26" s="487"/>
      <c r="H26" s="487"/>
      <c r="I26" s="488"/>
      <c r="J26" s="489">
        <f>K24+L24</f>
        <v>0</v>
      </c>
      <c r="K26" s="490"/>
      <c r="L26" s="84"/>
      <c r="M26" s="85"/>
      <c r="N26" s="85"/>
      <c r="O26" s="12"/>
      <c r="P26" s="12"/>
      <c r="Q26" s="67"/>
      <c r="S26" s="75"/>
      <c r="T26" s="368"/>
      <c r="U26" s="368"/>
      <c r="V26" s="368"/>
      <c r="W26" s="368"/>
      <c r="X26" s="368"/>
      <c r="Y26" s="368"/>
      <c r="Z26" s="368"/>
      <c r="AA26" s="368"/>
      <c r="AB26" s="82"/>
    </row>
    <row r="27" spans="2:28" ht="13.5" customHeight="1" thickBot="1" x14ac:dyDescent="0.3">
      <c r="C27" s="87"/>
      <c r="D27" s="87"/>
      <c r="E27" s="87"/>
      <c r="F27" s="87"/>
      <c r="G27" s="87"/>
      <c r="H27" s="87"/>
      <c r="I27" s="87"/>
      <c r="J27" s="87"/>
      <c r="K27" s="86"/>
      <c r="L27" s="83"/>
      <c r="M27" s="85"/>
      <c r="N27" s="85"/>
      <c r="O27" s="12"/>
      <c r="P27" s="12"/>
      <c r="Q27" s="67"/>
      <c r="S27" s="75"/>
      <c r="T27" s="368"/>
      <c r="U27" s="368"/>
      <c r="V27" s="368"/>
      <c r="W27" s="368"/>
      <c r="X27" s="368"/>
      <c r="Y27" s="368"/>
      <c r="Z27" s="368"/>
      <c r="AA27" s="368"/>
      <c r="AB27" s="82"/>
    </row>
    <row r="28" spans="2:28" ht="45.75" customHeight="1" thickBot="1" x14ac:dyDescent="0.3">
      <c r="C28" s="462" t="s">
        <v>88</v>
      </c>
      <c r="D28" s="463"/>
      <c r="E28" s="463"/>
      <c r="F28" s="463"/>
      <c r="G28" s="463"/>
      <c r="H28" s="463"/>
      <c r="I28" s="464"/>
      <c r="J28" s="491"/>
      <c r="K28" s="492"/>
      <c r="L28" s="84"/>
      <c r="M28" s="83"/>
      <c r="N28" s="83"/>
      <c r="O28" s="67"/>
      <c r="P28" s="67"/>
      <c r="Q28" s="67"/>
      <c r="S28" s="75"/>
      <c r="T28" s="368"/>
      <c r="U28" s="368"/>
      <c r="V28" s="368"/>
      <c r="W28" s="368"/>
      <c r="X28" s="368"/>
      <c r="Y28" s="368"/>
      <c r="Z28" s="368"/>
      <c r="AA28" s="368"/>
      <c r="AB28" s="82"/>
    </row>
    <row r="29" spans="2:28" ht="38.25" customHeight="1" thickBot="1" x14ac:dyDescent="0.3">
      <c r="B29" s="32"/>
      <c r="C29" s="81"/>
      <c r="D29" s="80"/>
      <c r="E29" s="80"/>
      <c r="F29" s="80"/>
      <c r="G29" s="80"/>
      <c r="H29" s="80"/>
      <c r="I29" s="80"/>
      <c r="J29" s="80"/>
      <c r="K29" s="79"/>
      <c r="L29" s="78"/>
      <c r="M29" s="78"/>
      <c r="N29" s="78"/>
      <c r="O29" s="77"/>
      <c r="P29" s="77"/>
      <c r="Q29" s="76"/>
      <c r="R29" s="30"/>
      <c r="S29" s="75"/>
      <c r="T29" s="75"/>
      <c r="U29" s="75"/>
      <c r="V29" s="75"/>
    </row>
    <row r="30" spans="2:28" ht="36.75" customHeight="1" thickTop="1" thickBot="1" x14ac:dyDescent="0.3">
      <c r="C30" s="74"/>
      <c r="D30" s="73"/>
      <c r="E30" s="73"/>
      <c r="F30" s="73"/>
      <c r="G30" s="73"/>
      <c r="H30" s="73"/>
      <c r="I30" s="73"/>
      <c r="J30" s="73"/>
      <c r="K30" s="72"/>
      <c r="L30" s="71"/>
      <c r="M30" s="71"/>
      <c r="N30" s="71"/>
      <c r="O30" s="70"/>
      <c r="P30" s="70"/>
      <c r="Q30" s="69"/>
      <c r="R30" s="30"/>
    </row>
    <row r="31" spans="2:28" ht="39" customHeight="1" x14ac:dyDescent="0.25">
      <c r="B31" s="385" t="s">
        <v>1886</v>
      </c>
      <c r="C31" s="358" t="s">
        <v>61</v>
      </c>
      <c r="D31" s="358"/>
      <c r="E31" s="358"/>
      <c r="F31" s="358"/>
      <c r="G31" s="358"/>
      <c r="H31" s="358"/>
      <c r="I31" s="358"/>
      <c r="J31" s="358"/>
      <c r="K31" s="358"/>
      <c r="L31" s="358"/>
      <c r="M31" s="358"/>
      <c r="N31" s="359"/>
      <c r="O31" s="67"/>
      <c r="P31" s="67"/>
      <c r="Q31" s="69"/>
      <c r="R31" s="30"/>
    </row>
    <row r="32" spans="2:28" ht="23.25" customHeight="1" thickBot="1" x14ac:dyDescent="0.3">
      <c r="B32" s="386"/>
      <c r="C32" s="361"/>
      <c r="D32" s="361"/>
      <c r="E32" s="361"/>
      <c r="F32" s="361"/>
      <c r="G32" s="361"/>
      <c r="H32" s="361"/>
      <c r="I32" s="361"/>
      <c r="J32" s="478"/>
      <c r="K32" s="361"/>
      <c r="L32" s="361"/>
      <c r="M32" s="361"/>
      <c r="N32" s="362"/>
      <c r="O32" s="67"/>
      <c r="P32" s="68"/>
      <c r="Q32" s="67"/>
    </row>
    <row r="33" spans="2:26" ht="24" customHeight="1" x14ac:dyDescent="0.25">
      <c r="C33" s="65"/>
      <c r="D33" s="65"/>
      <c r="E33" s="65"/>
      <c r="F33" s="65"/>
      <c r="G33" s="65"/>
      <c r="H33" s="65"/>
      <c r="I33" s="65"/>
      <c r="J33" s="39"/>
      <c r="K33" s="376" t="s">
        <v>89</v>
      </c>
      <c r="L33" s="378"/>
      <c r="M33" s="349" t="s">
        <v>59</v>
      </c>
      <c r="N33" s="350"/>
      <c r="O33" s="340"/>
      <c r="P33" s="340"/>
      <c r="Q33" s="340"/>
      <c r="R33" s="340"/>
      <c r="S33" s="340"/>
      <c r="T33" s="340"/>
      <c r="U33" s="340"/>
      <c r="V33" s="340"/>
      <c r="W33" s="340"/>
      <c r="X33" s="340"/>
      <c r="Y33" s="340"/>
    </row>
    <row r="34" spans="2:26" ht="24.75" customHeight="1" x14ac:dyDescent="0.25">
      <c r="C34" s="65"/>
      <c r="D34" s="65"/>
      <c r="E34" s="65"/>
      <c r="F34" s="65"/>
      <c r="G34" s="65"/>
      <c r="H34" s="65"/>
      <c r="I34" s="65"/>
      <c r="J34" s="128"/>
      <c r="K34" s="379"/>
      <c r="L34" s="381"/>
      <c r="M34" s="351"/>
      <c r="N34" s="352"/>
      <c r="O34" s="30"/>
      <c r="P34" s="66"/>
      <c r="Q34" s="66"/>
      <c r="R34" s="39"/>
      <c r="S34" s="39"/>
      <c r="T34" s="39"/>
      <c r="U34" s="39"/>
      <c r="V34" s="39"/>
      <c r="W34" s="39"/>
      <c r="X34" s="30"/>
      <c r="Y34" s="30"/>
      <c r="Z34" s="30"/>
    </row>
    <row r="35" spans="2:26" ht="15" customHeight="1" thickBot="1" x14ac:dyDescent="0.3">
      <c r="C35" s="65"/>
      <c r="D35" s="65"/>
      <c r="E35" s="65"/>
      <c r="F35" s="65"/>
      <c r="G35" s="65"/>
      <c r="H35" s="65"/>
      <c r="I35" s="65"/>
      <c r="J35" s="128"/>
      <c r="K35" s="382"/>
      <c r="L35" s="384"/>
      <c r="M35" s="351"/>
      <c r="N35" s="352"/>
      <c r="O35" s="30"/>
      <c r="P35" s="66"/>
      <c r="Q35" s="66"/>
      <c r="R35" s="39"/>
      <c r="S35" s="39"/>
      <c r="T35" s="39"/>
      <c r="U35" s="39"/>
      <c r="V35" s="39"/>
      <c r="W35" s="39"/>
      <c r="X35" s="30"/>
      <c r="Y35" s="30"/>
      <c r="Z35" s="30"/>
    </row>
    <row r="36" spans="2:26" ht="55.5" customHeight="1" thickBot="1" x14ac:dyDescent="0.3">
      <c r="C36" s="65"/>
      <c r="D36" s="65"/>
      <c r="E36" s="65"/>
      <c r="F36" s="65"/>
      <c r="G36" s="65"/>
      <c r="H36" s="65"/>
      <c r="I36" s="65"/>
      <c r="J36" s="39"/>
      <c r="K36" s="96" t="s">
        <v>58</v>
      </c>
      <c r="L36" s="64" t="s">
        <v>90</v>
      </c>
      <c r="M36" s="370" t="s">
        <v>91</v>
      </c>
      <c r="N36" s="371"/>
      <c r="O36" s="30"/>
      <c r="P36" s="363"/>
      <c r="Q36" s="363"/>
      <c r="R36" s="363"/>
      <c r="S36" s="363"/>
      <c r="T36" s="363"/>
      <c r="U36" s="363"/>
      <c r="V36" s="363"/>
      <c r="W36" s="363"/>
      <c r="X36" s="30"/>
      <c r="Y36" s="30"/>
      <c r="Z36" s="30"/>
    </row>
    <row r="37" spans="2:26" ht="60" customHeight="1" thickBot="1" x14ac:dyDescent="0.3">
      <c r="C37" s="354" t="s">
        <v>92</v>
      </c>
      <c r="D37" s="355"/>
      <c r="E37" s="355"/>
      <c r="F37" s="355"/>
      <c r="G37" s="355"/>
      <c r="H37" s="355"/>
      <c r="I37" s="355"/>
      <c r="J37" s="356"/>
      <c r="K37" s="129"/>
      <c r="L37" s="130"/>
      <c r="M37" s="483"/>
      <c r="N37" s="484"/>
      <c r="O37" s="30"/>
      <c r="P37" s="353"/>
      <c r="Q37" s="353"/>
      <c r="R37" s="353"/>
      <c r="S37" s="353"/>
      <c r="T37" s="353"/>
      <c r="U37" s="353"/>
      <c r="V37" s="353"/>
      <c r="W37" s="353"/>
      <c r="X37" s="30"/>
      <c r="Y37" s="30"/>
      <c r="Z37" s="30"/>
    </row>
    <row r="38" spans="2:26" ht="56.25" customHeight="1" thickBot="1" x14ac:dyDescent="0.3">
      <c r="C38" s="354" t="s">
        <v>93</v>
      </c>
      <c r="D38" s="355"/>
      <c r="E38" s="355"/>
      <c r="F38" s="355"/>
      <c r="G38" s="355"/>
      <c r="H38" s="355"/>
      <c r="I38" s="355"/>
      <c r="J38" s="356"/>
      <c r="K38" s="129"/>
      <c r="L38" s="129"/>
      <c r="M38" s="481"/>
      <c r="N38" s="482"/>
      <c r="O38" s="30"/>
      <c r="P38" s="353"/>
      <c r="Q38" s="353"/>
      <c r="R38" s="353"/>
      <c r="S38" s="353"/>
      <c r="T38" s="353"/>
      <c r="U38" s="353"/>
      <c r="V38" s="353"/>
      <c r="W38" s="353"/>
      <c r="X38" s="353"/>
      <c r="Y38" s="353"/>
      <c r="Z38" s="353"/>
    </row>
    <row r="39" spans="2:26" ht="56.25" customHeight="1" thickBot="1" x14ac:dyDescent="0.3">
      <c r="C39" s="354" t="s">
        <v>94</v>
      </c>
      <c r="D39" s="355"/>
      <c r="E39" s="355"/>
      <c r="F39" s="355"/>
      <c r="G39" s="355"/>
      <c r="H39" s="355"/>
      <c r="I39" s="355"/>
      <c r="J39" s="356"/>
      <c r="K39" s="129"/>
      <c r="L39" s="129"/>
      <c r="M39" s="481"/>
      <c r="N39" s="482"/>
      <c r="P39" s="443"/>
      <c r="Q39" s="443"/>
      <c r="R39" s="443"/>
      <c r="S39" s="443"/>
      <c r="T39" s="443"/>
      <c r="U39" s="443"/>
      <c r="V39" s="443"/>
      <c r="W39" s="60"/>
    </row>
    <row r="40" spans="2:26" ht="27" customHeight="1" thickBot="1" x14ac:dyDescent="0.3">
      <c r="B40" s="32"/>
      <c r="C40" s="32"/>
      <c r="D40" s="32"/>
      <c r="E40" s="32"/>
      <c r="F40" s="32"/>
      <c r="G40" s="32"/>
      <c r="H40" s="32"/>
      <c r="I40" s="32"/>
      <c r="J40" s="32"/>
      <c r="K40" s="32"/>
      <c r="L40" s="32"/>
      <c r="M40" s="32"/>
      <c r="N40" s="32"/>
      <c r="O40" s="32"/>
      <c r="P40" s="32"/>
      <c r="Q40" s="59"/>
      <c r="R40" s="32"/>
    </row>
    <row r="41" spans="2:26" ht="25.5" customHeight="1" thickTop="1" thickBot="1" x14ac:dyDescent="0.3"/>
    <row r="42" spans="2:26" ht="27" customHeight="1" x14ac:dyDescent="0.25">
      <c r="B42" s="374" t="s">
        <v>1885</v>
      </c>
      <c r="C42" s="390" t="s">
        <v>95</v>
      </c>
      <c r="D42" s="358"/>
      <c r="E42" s="358"/>
      <c r="F42" s="358"/>
      <c r="G42" s="358"/>
      <c r="H42" s="358"/>
      <c r="I42" s="358"/>
      <c r="J42" s="358"/>
      <c r="K42" s="358"/>
    </row>
    <row r="43" spans="2:26" ht="48" customHeight="1" thickBot="1" x14ac:dyDescent="0.3">
      <c r="B43" s="375"/>
      <c r="C43" s="391"/>
      <c r="D43" s="361"/>
      <c r="E43" s="361"/>
      <c r="F43" s="361"/>
      <c r="G43" s="361"/>
      <c r="H43" s="361"/>
      <c r="I43" s="361"/>
      <c r="J43" s="361"/>
      <c r="K43" s="361"/>
    </row>
    <row r="44" spans="2:26" ht="33.75" customHeight="1" thickBot="1" x14ac:dyDescent="0.3">
      <c r="C44" s="341" t="s">
        <v>96</v>
      </c>
      <c r="D44" s="342"/>
      <c r="E44" s="342"/>
      <c r="F44" s="342"/>
      <c r="G44" s="342"/>
      <c r="H44" s="342"/>
      <c r="I44" s="342"/>
      <c r="J44" s="343"/>
      <c r="K44" s="58">
        <f>J26</f>
        <v>0</v>
      </c>
    </row>
    <row r="45" spans="2:26" ht="35.25" customHeight="1" thickBot="1" x14ac:dyDescent="0.3">
      <c r="C45" s="403" t="s">
        <v>1824</v>
      </c>
      <c r="D45" s="404"/>
      <c r="E45" s="404"/>
      <c r="F45" s="404"/>
      <c r="G45" s="404"/>
      <c r="H45" s="404"/>
      <c r="I45" s="404"/>
      <c r="J45" s="405"/>
      <c r="K45" s="58">
        <f>J26+J28</f>
        <v>0</v>
      </c>
    </row>
    <row r="46" spans="2:26" ht="38.25" customHeight="1" thickBot="1" x14ac:dyDescent="0.3">
      <c r="C46" s="341" t="s">
        <v>97</v>
      </c>
      <c r="D46" s="342"/>
      <c r="E46" s="342"/>
      <c r="F46" s="342"/>
      <c r="G46" s="342"/>
      <c r="H46" s="342"/>
      <c r="I46" s="342"/>
      <c r="J46" s="343"/>
      <c r="K46" s="57" t="str">
        <f>IFERROR(K44/K45,"")</f>
        <v/>
      </c>
    </row>
    <row r="47" spans="2:26" ht="37.5" customHeight="1" thickBot="1" x14ac:dyDescent="0.3">
      <c r="C47" s="341" t="s">
        <v>1823</v>
      </c>
      <c r="D47" s="342"/>
      <c r="E47" s="342"/>
      <c r="F47" s="342"/>
      <c r="G47" s="342"/>
      <c r="H47" s="342"/>
      <c r="I47" s="342"/>
      <c r="J47" s="343"/>
      <c r="K47" s="56">
        <f>Mem4Alloc262</f>
        <v>0</v>
      </c>
    </row>
    <row r="48" spans="2:26" ht="45" customHeight="1" thickBot="1" x14ac:dyDescent="0.3">
      <c r="C48" s="364" t="s">
        <v>98</v>
      </c>
      <c r="D48" s="365"/>
      <c r="E48" s="365"/>
      <c r="F48" s="365"/>
      <c r="G48" s="365"/>
      <c r="H48" s="365"/>
      <c r="I48" s="365"/>
      <c r="J48" s="366"/>
      <c r="K48" s="55">
        <f>IFERROR(K47*K46,0)</f>
        <v>0</v>
      </c>
    </row>
    <row r="49" spans="2:30" ht="45" customHeight="1" thickBot="1" x14ac:dyDescent="0.3">
      <c r="C49" s="341" t="s">
        <v>99</v>
      </c>
      <c r="D49" s="342"/>
      <c r="E49" s="342"/>
      <c r="F49" s="342"/>
      <c r="G49" s="342"/>
      <c r="H49" s="342"/>
      <c r="I49" s="342"/>
      <c r="J49" s="343"/>
      <c r="K49" s="198"/>
    </row>
    <row r="50" spans="2:30" ht="46.5" customHeight="1" thickBot="1" x14ac:dyDescent="0.3">
      <c r="C50" s="341" t="s">
        <v>100</v>
      </c>
      <c r="D50" s="342"/>
      <c r="E50" s="342"/>
      <c r="F50" s="342"/>
      <c r="G50" s="342"/>
      <c r="H50" s="342"/>
      <c r="I50" s="342"/>
      <c r="J50" s="343"/>
      <c r="K50" s="54">
        <f>IFERROR(K48+K49, "")</f>
        <v>0</v>
      </c>
    </row>
    <row r="51" spans="2:30" ht="27" customHeight="1" x14ac:dyDescent="0.25">
      <c r="C51" s="52"/>
      <c r="D51" s="52"/>
      <c r="E51" s="52"/>
      <c r="F51" s="52"/>
      <c r="G51" s="52"/>
      <c r="H51" s="52"/>
      <c r="I51" s="52"/>
      <c r="J51" s="52"/>
      <c r="K51" s="131"/>
      <c r="P51" s="132"/>
    </row>
    <row r="52" spans="2:30" ht="7.5" customHeight="1" x14ac:dyDescent="0.25">
      <c r="C52" s="53"/>
      <c r="D52" s="52"/>
      <c r="E52" s="52"/>
      <c r="F52" s="52"/>
      <c r="G52" s="52"/>
      <c r="H52" s="52"/>
      <c r="I52" s="52"/>
      <c r="J52" s="52"/>
      <c r="K52" s="51"/>
    </row>
    <row r="53" spans="2:30" s="30" customFormat="1" ht="9.75" customHeight="1" thickBot="1" x14ac:dyDescent="0.3">
      <c r="B53" s="46"/>
      <c r="C53" s="49"/>
      <c r="D53" s="49"/>
      <c r="E53" s="50"/>
      <c r="F53" s="49"/>
      <c r="G53" s="49"/>
      <c r="H53" s="48"/>
      <c r="I53" s="48"/>
      <c r="J53" s="46"/>
      <c r="K53" s="47"/>
      <c r="L53" s="46"/>
      <c r="M53" s="46"/>
      <c r="N53" s="46"/>
      <c r="O53" s="46"/>
      <c r="P53" s="46"/>
      <c r="Q53" s="46"/>
    </row>
    <row r="54" spans="2:30" ht="24.75" customHeight="1" thickTop="1" thickBot="1" x14ac:dyDescent="0.3">
      <c r="M54" s="133"/>
    </row>
    <row r="55" spans="2:30" ht="19.5" customHeight="1" x14ac:dyDescent="0.25">
      <c r="B55" s="374" t="s">
        <v>1884</v>
      </c>
      <c r="C55" s="357" t="s">
        <v>44</v>
      </c>
      <c r="D55" s="358"/>
      <c r="E55" s="358"/>
      <c r="F55" s="358"/>
      <c r="G55" s="358"/>
      <c r="H55" s="358"/>
      <c r="I55" s="358"/>
      <c r="J55" s="358"/>
      <c r="K55" s="358"/>
      <c r="L55" s="359"/>
    </row>
    <row r="56" spans="2:30" ht="49.5" customHeight="1" thickBot="1" x14ac:dyDescent="0.3">
      <c r="B56" s="375"/>
      <c r="C56" s="360"/>
      <c r="D56" s="361"/>
      <c r="E56" s="361"/>
      <c r="F56" s="361"/>
      <c r="G56" s="361"/>
      <c r="H56" s="361"/>
      <c r="I56" s="361"/>
      <c r="J56" s="361"/>
      <c r="K56" s="361"/>
      <c r="L56" s="362"/>
    </row>
    <row r="57" spans="2:30" ht="36.75" customHeight="1" thickBot="1" x14ac:dyDescent="0.3">
      <c r="C57" s="387" t="s">
        <v>43</v>
      </c>
      <c r="D57" s="388"/>
      <c r="E57" s="388"/>
      <c r="F57" s="388"/>
      <c r="G57" s="388"/>
      <c r="H57" s="388"/>
      <c r="I57" s="388"/>
      <c r="J57" s="388"/>
      <c r="K57" s="388"/>
      <c r="L57" s="389"/>
    </row>
    <row r="58" spans="2:30" ht="49.5" customHeight="1" thickBot="1" x14ac:dyDescent="0.3">
      <c r="C58" s="469" t="s">
        <v>42</v>
      </c>
      <c r="D58" s="479"/>
      <c r="E58" s="479"/>
      <c r="F58" s="479"/>
      <c r="G58" s="479"/>
      <c r="H58" s="479"/>
      <c r="I58" s="479"/>
      <c r="J58" s="479"/>
      <c r="K58" s="480"/>
      <c r="L58" s="193" t="s">
        <v>22</v>
      </c>
    </row>
    <row r="59" spans="2:30" ht="56.25" customHeight="1" thickBot="1" x14ac:dyDescent="0.3">
      <c r="C59" s="469" t="s">
        <v>101</v>
      </c>
      <c r="D59" s="479"/>
      <c r="E59" s="479"/>
      <c r="F59" s="479"/>
      <c r="G59" s="479"/>
      <c r="H59" s="479"/>
      <c r="I59" s="479"/>
      <c r="J59" s="479"/>
      <c r="K59" s="480"/>
      <c r="L59" s="193" t="s">
        <v>22</v>
      </c>
    </row>
    <row r="60" spans="2:30" ht="58.5" customHeight="1" thickBot="1" x14ac:dyDescent="0.3">
      <c r="C60" s="469" t="s">
        <v>40</v>
      </c>
      <c r="D60" s="470"/>
      <c r="E60" s="470"/>
      <c r="F60" s="470"/>
      <c r="G60" s="470"/>
      <c r="H60" s="470"/>
      <c r="I60" s="470"/>
      <c r="J60" s="470"/>
      <c r="K60" s="471"/>
      <c r="L60" s="193" t="s">
        <v>22</v>
      </c>
    </row>
    <row r="61" spans="2:30" ht="72" customHeight="1" thickBot="1" x14ac:dyDescent="0.3">
      <c r="C61" s="469" t="s">
        <v>102</v>
      </c>
      <c r="D61" s="470"/>
      <c r="E61" s="470"/>
      <c r="F61" s="470"/>
      <c r="G61" s="470"/>
      <c r="H61" s="470"/>
      <c r="I61" s="470"/>
      <c r="J61" s="470"/>
      <c r="K61" s="471"/>
      <c r="L61" s="193" t="s">
        <v>22</v>
      </c>
    </row>
    <row r="62" spans="2:30" ht="51" customHeight="1" thickBot="1" x14ac:dyDescent="0.3">
      <c r="C62" s="469" t="s">
        <v>103</v>
      </c>
      <c r="D62" s="470"/>
      <c r="E62" s="470"/>
      <c r="F62" s="470"/>
      <c r="G62" s="470"/>
      <c r="H62" s="470"/>
      <c r="I62" s="470"/>
      <c r="J62" s="470"/>
      <c r="K62" s="471"/>
      <c r="L62" s="193" t="s">
        <v>22</v>
      </c>
    </row>
    <row r="63" spans="2:30" ht="52.5" customHeight="1" thickBot="1" x14ac:dyDescent="0.3">
      <c r="C63" s="472" t="s">
        <v>104</v>
      </c>
      <c r="D63" s="473"/>
      <c r="E63" s="473"/>
      <c r="F63" s="473"/>
      <c r="G63" s="473"/>
      <c r="H63" s="473"/>
      <c r="I63" s="473"/>
      <c r="J63" s="473"/>
      <c r="K63" s="474"/>
      <c r="L63" s="193" t="s">
        <v>22</v>
      </c>
      <c r="S63" s="30"/>
      <c r="T63" s="30"/>
      <c r="U63" s="30"/>
      <c r="V63" s="30"/>
      <c r="W63" s="30"/>
      <c r="X63" s="30"/>
      <c r="Y63" s="30"/>
      <c r="Z63" s="30"/>
      <c r="AA63" s="30"/>
      <c r="AB63" s="30"/>
      <c r="AC63" s="30"/>
      <c r="AD63" s="30"/>
    </row>
    <row r="65" spans="2:30" s="30" customFormat="1" ht="30" customHeight="1" thickBot="1" x14ac:dyDescent="0.3">
      <c r="B65" s="46"/>
      <c r="C65" s="44"/>
      <c r="D65" s="43"/>
      <c r="E65" s="43"/>
      <c r="F65" s="43"/>
      <c r="G65" s="43"/>
      <c r="H65" s="43"/>
      <c r="I65" s="43"/>
      <c r="J65" s="43"/>
      <c r="K65" s="43"/>
      <c r="L65" s="43"/>
      <c r="M65" s="46"/>
      <c r="N65" s="46"/>
      <c r="O65" s="46"/>
      <c r="P65" s="46"/>
      <c r="Q65" s="46"/>
    </row>
    <row r="66" spans="2:30" s="30" customFormat="1" ht="29.25" customHeight="1" thickTop="1" thickBot="1" x14ac:dyDescent="0.3">
      <c r="C66" s="42"/>
      <c r="D66" s="41"/>
      <c r="E66" s="41"/>
      <c r="F66" s="41"/>
      <c r="G66" s="41"/>
      <c r="H66" s="41"/>
      <c r="I66" s="41"/>
      <c r="J66" s="41"/>
      <c r="K66" s="41"/>
      <c r="L66" s="41"/>
    </row>
    <row r="67" spans="2:30" ht="32.25" customHeight="1" x14ac:dyDescent="0.25">
      <c r="B67" s="475" t="s">
        <v>1883</v>
      </c>
      <c r="C67" s="477" t="s">
        <v>105</v>
      </c>
      <c r="D67" s="478"/>
      <c r="E67" s="478"/>
      <c r="F67" s="478"/>
      <c r="G67" s="478"/>
      <c r="H67" s="478"/>
      <c r="I67" s="478"/>
      <c r="J67" s="478"/>
      <c r="K67" s="478"/>
      <c r="L67" s="478"/>
      <c r="P67" s="402"/>
      <c r="Q67" s="402"/>
      <c r="R67" s="402"/>
      <c r="S67" s="402"/>
    </row>
    <row r="68" spans="2:30" ht="34.5" customHeight="1" thickBot="1" x14ac:dyDescent="0.3">
      <c r="B68" s="476"/>
      <c r="C68" s="477"/>
      <c r="D68" s="478"/>
      <c r="E68" s="478"/>
      <c r="F68" s="478"/>
      <c r="G68" s="478"/>
      <c r="H68" s="478"/>
      <c r="I68" s="478"/>
      <c r="J68" s="478"/>
      <c r="K68" s="478"/>
      <c r="L68" s="478"/>
      <c r="M68" s="1"/>
    </row>
    <row r="69" spans="2:30" s="12" customFormat="1" ht="71.25" customHeight="1" thickBot="1" x14ac:dyDescent="0.3">
      <c r="B69" s="134"/>
      <c r="C69" s="398" t="s">
        <v>106</v>
      </c>
      <c r="D69" s="399"/>
      <c r="E69" s="399"/>
      <c r="F69" s="399"/>
      <c r="G69" s="399"/>
      <c r="H69" s="399"/>
      <c r="I69" s="399"/>
      <c r="J69" s="399"/>
      <c r="K69" s="399"/>
      <c r="L69" s="400"/>
      <c r="M69" s="37"/>
    </row>
    <row r="70" spans="2:30" ht="60.75" customHeight="1" thickBot="1" x14ac:dyDescent="0.3">
      <c r="C70" s="364" t="s">
        <v>107</v>
      </c>
      <c r="D70" s="365"/>
      <c r="E70" s="366"/>
      <c r="F70" s="199" t="s">
        <v>22</v>
      </c>
      <c r="G70" s="364" t="s">
        <v>108</v>
      </c>
      <c r="H70" s="365"/>
      <c r="I70" s="365"/>
      <c r="J70" s="365"/>
      <c r="K70" s="366"/>
      <c r="L70" s="200">
        <v>0</v>
      </c>
    </row>
    <row r="71" spans="2:30" ht="33.75" customHeight="1" thickBot="1" x14ac:dyDescent="0.3">
      <c r="B71" s="36"/>
      <c r="C71" s="394" t="s">
        <v>29</v>
      </c>
      <c r="D71" s="395"/>
      <c r="E71" s="395"/>
      <c r="F71" s="395"/>
      <c r="G71" s="395"/>
      <c r="H71" s="395"/>
      <c r="I71" s="395"/>
      <c r="J71" s="395"/>
      <c r="K71" s="395"/>
      <c r="L71" s="396"/>
      <c r="O71" s="6"/>
    </row>
    <row r="72" spans="2:30" ht="39.75" customHeight="1" x14ac:dyDescent="0.25">
      <c r="C72" s="406"/>
      <c r="D72" s="407"/>
      <c r="E72" s="407"/>
      <c r="F72" s="407"/>
      <c r="G72" s="407"/>
      <c r="H72" s="407"/>
      <c r="I72" s="407"/>
      <c r="J72" s="407"/>
      <c r="K72" s="407"/>
      <c r="L72" s="408"/>
    </row>
    <row r="73" spans="2:30" ht="27.75" customHeight="1" x14ac:dyDescent="0.25">
      <c r="C73" s="409"/>
      <c r="D73" s="410"/>
      <c r="E73" s="410"/>
      <c r="F73" s="410"/>
      <c r="G73" s="410"/>
      <c r="H73" s="410"/>
      <c r="I73" s="410"/>
      <c r="J73" s="410"/>
      <c r="K73" s="410"/>
      <c r="L73" s="411"/>
    </row>
    <row r="74" spans="2:30" ht="33" customHeight="1" thickBot="1" x14ac:dyDescent="0.3">
      <c r="C74" s="412"/>
      <c r="D74" s="413"/>
      <c r="E74" s="413"/>
      <c r="F74" s="413"/>
      <c r="G74" s="413"/>
      <c r="H74" s="413"/>
      <c r="I74" s="413"/>
      <c r="J74" s="413"/>
      <c r="K74" s="413"/>
      <c r="L74" s="414"/>
      <c r="M74" s="397"/>
      <c r="N74" s="397"/>
      <c r="O74" s="397"/>
      <c r="P74" s="397"/>
      <c r="Q74" s="397"/>
      <c r="R74" s="397"/>
      <c r="S74" s="397"/>
      <c r="T74" s="397"/>
      <c r="U74" s="397"/>
      <c r="V74" s="397"/>
      <c r="W74" s="397"/>
      <c r="X74" s="397"/>
      <c r="Y74" s="397"/>
      <c r="Z74" s="397"/>
      <c r="AA74" s="397"/>
      <c r="AB74" s="397"/>
      <c r="AC74" s="397"/>
      <c r="AD74" s="397"/>
    </row>
    <row r="75" spans="2:30" x14ac:dyDescent="0.25">
      <c r="M75" s="397"/>
      <c r="N75" s="397"/>
      <c r="O75" s="397"/>
      <c r="P75" s="397"/>
      <c r="Q75" s="397"/>
      <c r="R75" s="397"/>
      <c r="S75" s="397"/>
      <c r="T75" s="397"/>
      <c r="U75" s="397"/>
      <c r="V75" s="397"/>
      <c r="W75" s="397"/>
      <c r="X75" s="397"/>
      <c r="Y75" s="397"/>
      <c r="Z75" s="397"/>
      <c r="AA75" s="397"/>
      <c r="AB75" s="397"/>
      <c r="AC75" s="397"/>
      <c r="AD75" s="397"/>
    </row>
    <row r="76" spans="2:30" x14ac:dyDescent="0.25">
      <c r="M76" s="397"/>
      <c r="N76" s="397"/>
      <c r="O76" s="397"/>
      <c r="P76" s="397"/>
      <c r="Q76" s="397"/>
      <c r="R76" s="397"/>
      <c r="S76" s="397"/>
      <c r="T76" s="397"/>
      <c r="U76" s="397"/>
      <c r="V76" s="397"/>
      <c r="W76" s="397"/>
      <c r="X76" s="397"/>
      <c r="Y76" s="397"/>
      <c r="Z76" s="397"/>
      <c r="AA76" s="397"/>
      <c r="AB76" s="397"/>
      <c r="AC76" s="397"/>
      <c r="AD76" s="397"/>
    </row>
    <row r="77" spans="2:30" ht="72" customHeight="1" x14ac:dyDescent="0.25">
      <c r="M77" s="397"/>
      <c r="N77" s="397"/>
      <c r="O77" s="397"/>
      <c r="P77" s="397"/>
      <c r="Q77" s="397"/>
      <c r="R77" s="397"/>
      <c r="S77" s="397"/>
      <c r="T77" s="397"/>
      <c r="U77" s="397"/>
      <c r="V77" s="397"/>
      <c r="W77" s="397"/>
      <c r="X77" s="397"/>
      <c r="Y77" s="397"/>
      <c r="Z77" s="397"/>
      <c r="AA77" s="397"/>
      <c r="AB77" s="397"/>
      <c r="AC77" s="397"/>
      <c r="AD77" s="397"/>
    </row>
    <row r="78" spans="2:30" ht="66.75" customHeight="1" x14ac:dyDescent="0.25">
      <c r="M78" s="397"/>
      <c r="N78" s="397"/>
      <c r="O78" s="397"/>
      <c r="P78" s="397"/>
      <c r="Q78" s="397"/>
      <c r="R78" s="397"/>
      <c r="S78" s="397"/>
      <c r="T78" s="397"/>
      <c r="U78" s="397"/>
      <c r="V78" s="397"/>
      <c r="W78" s="397"/>
      <c r="X78" s="397"/>
      <c r="Y78" s="397"/>
      <c r="Z78" s="397"/>
      <c r="AA78" s="397"/>
      <c r="AB78" s="397"/>
      <c r="AC78" s="397"/>
      <c r="AD78" s="397"/>
    </row>
    <row r="79" spans="2:30" ht="78" customHeight="1" x14ac:dyDescent="0.25"/>
    <row r="83" ht="113.25" customHeight="1" x14ac:dyDescent="0.25"/>
    <row r="87" ht="62.25" customHeight="1" x14ac:dyDescent="0.25"/>
  </sheetData>
  <sheetProtection algorithmName="SHA-512" hashValue="A4rdkM6iXffaH9+7/FV1V9Tc+EuipSU1ZV0CKOFWu0WHMKxiUMgzKOpvfqQktBHlP5SYukvTAhK+IP8Fl5uZCQ==" saltValue="ubTwiM0pyKDDlwdOtPmVuQ==" spinCount="100000" sheet="1" objects="1" scenarios="1"/>
  <mergeCells count="69">
    <mergeCell ref="B2:E2"/>
    <mergeCell ref="C4:N4"/>
    <mergeCell ref="R4:X16"/>
    <mergeCell ref="C5:M7"/>
    <mergeCell ref="D11:M11"/>
    <mergeCell ref="D12:K12"/>
    <mergeCell ref="L12:M12"/>
    <mergeCell ref="D13:K13"/>
    <mergeCell ref="L13:M13"/>
    <mergeCell ref="C9:N9"/>
    <mergeCell ref="B17:B18"/>
    <mergeCell ref="C17:N18"/>
    <mergeCell ref="O17:Q18"/>
    <mergeCell ref="T18:AA21"/>
    <mergeCell ref="D19:O19"/>
    <mergeCell ref="K20:K22"/>
    <mergeCell ref="L20:L22"/>
    <mergeCell ref="C21:J22"/>
    <mergeCell ref="T22:AA28"/>
    <mergeCell ref="C23:J23"/>
    <mergeCell ref="M36:N36"/>
    <mergeCell ref="P36:W36"/>
    <mergeCell ref="M23:N23"/>
    <mergeCell ref="C24:J24"/>
    <mergeCell ref="C26:I26"/>
    <mergeCell ref="J26:K26"/>
    <mergeCell ref="C28:I28"/>
    <mergeCell ref="J28:K28"/>
    <mergeCell ref="B31:B32"/>
    <mergeCell ref="C31:N32"/>
    <mergeCell ref="K33:L35"/>
    <mergeCell ref="M33:N35"/>
    <mergeCell ref="O33:Y33"/>
    <mergeCell ref="C37:J37"/>
    <mergeCell ref="M37:N37"/>
    <mergeCell ref="P37:W37"/>
    <mergeCell ref="C38:J38"/>
    <mergeCell ref="M38:N38"/>
    <mergeCell ref="P38:Z38"/>
    <mergeCell ref="C39:J39"/>
    <mergeCell ref="M39:N39"/>
    <mergeCell ref="P39:V39"/>
    <mergeCell ref="B42:B43"/>
    <mergeCell ref="C42:K43"/>
    <mergeCell ref="C44:J44"/>
    <mergeCell ref="C45:J45"/>
    <mergeCell ref="C46:J46"/>
    <mergeCell ref="C47:J47"/>
    <mergeCell ref="C48:J48"/>
    <mergeCell ref="C49:J49"/>
    <mergeCell ref="B67:B68"/>
    <mergeCell ref="C67:L68"/>
    <mergeCell ref="C50:J50"/>
    <mergeCell ref="B55:B56"/>
    <mergeCell ref="C55:L56"/>
    <mergeCell ref="C57:L57"/>
    <mergeCell ref="C58:K58"/>
    <mergeCell ref="C59:K59"/>
    <mergeCell ref="C72:L74"/>
    <mergeCell ref="M74:AD78"/>
    <mergeCell ref="C60:K60"/>
    <mergeCell ref="C61:K61"/>
    <mergeCell ref="C62:K62"/>
    <mergeCell ref="C63:K63"/>
    <mergeCell ref="P67:S67"/>
    <mergeCell ref="C69:L69"/>
    <mergeCell ref="C70:E70"/>
    <mergeCell ref="G70:K70"/>
    <mergeCell ref="C71:L71"/>
  </mergeCells>
  <conditionalFormatting sqref="K24">
    <cfRule type="expression" dxfId="11" priority="5" stopIfTrue="1">
      <formula>AND($J$28&gt;0, $K$24="")</formula>
    </cfRule>
  </conditionalFormatting>
  <conditionalFormatting sqref="L24">
    <cfRule type="expression" dxfId="10" priority="4" stopIfTrue="1">
      <formula>AND($J$28&gt;0, $L$24="")</formula>
    </cfRule>
  </conditionalFormatting>
  <conditionalFormatting sqref="L24">
    <cfRule type="expression" dxfId="9" priority="3" stopIfTrue="1">
      <formula>AND($J$28&gt;0, $L$24="")</formula>
    </cfRule>
  </conditionalFormatting>
  <dataValidations disablePrompts="1" count="9">
    <dataValidation allowBlank="1" showInputMessage="1" showErrorMessage="1" prompt="If none, enter &quot;0&quot;." sqref="K37:K39" xr:uid="{00000000-0002-0000-0D00-000000000000}"/>
    <dataValidation type="whole" operator="greaterThanOrEqual" allowBlank="1" showInputMessage="1" showErrorMessage="1" error="Please enter a number." prompt="Enter number of eligible, nonresident students attending private school in your district.  If none, enter 0.  Cell will turn red if no number is entered." sqref="L24:L25" xr:uid="{00000000-0002-0000-0D00-000001000000}">
      <formula1>0</formula1>
    </dataValidation>
    <dataValidation type="whole" operator="greaterThanOrEqual" allowBlank="1" showInputMessage="1" showErrorMessage="1" error="Please enter a number." sqref="Q24:Q25" xr:uid="{00000000-0002-0000-0D00-000002000000}">
      <formula1>0</formula1>
    </dataValidation>
    <dataValidation type="whole" operator="greaterThanOrEqual" allowBlank="1" showInputMessage="1" showErrorMessage="1" error="Please enter a whoe number(0 or greater)." sqref="K47 K50:K51" xr:uid="{00000000-0002-0000-0D00-000003000000}">
      <formula1>0</formula1>
    </dataValidation>
    <dataValidation operator="greaterThanOrEqual" allowBlank="1" showInputMessage="1" showErrorMessage="1" sqref="K44" xr:uid="{00000000-0002-0000-0D00-000004000000}"/>
    <dataValidation type="list" allowBlank="1" showInputMessage="1" showErrorMessage="1" prompt="If you are a charter, virtual or techinical/vocational district, select the appropriate category from the dropdown menu.  You then are exempt from completing any other information on this form." sqref="L12:M12" xr:uid="{00000000-0002-0000-0D00-000005000000}">
      <formula1>ProShareOpt</formula1>
    </dataValidation>
    <dataValidation type="list" allowBlank="1" showInputMessage="1" showErrorMessage="1" sqref="L58:L63 F70 E53 L13:M13" xr:uid="{00000000-0002-0000-0D00-000006000000}">
      <formula1>YesorNo</formula1>
    </dataValidation>
    <dataValidation type="whole" errorStyle="information" operator="greaterThanOrEqual" allowBlank="1" showInputMessage="1" showErrorMessage="1" errorTitle="No info input" error="Please enter a number." prompt="Enter number of eligible, resident students attending private school in your district.  If none, enter 0.  Cell will turn red if no number is entered." sqref="K24:K25" xr:uid="{00000000-0002-0000-0D00-000007000000}">
      <formula1>0</formula1>
    </dataValidation>
    <dataValidation type="whole" operator="greaterThanOrEqual" showInputMessage="1" showErrorMessage="1" error="Please fill out all of the cells in column A, B, C, and D including zeros when appropriate." prompt="If none, enter &quot;0&quot;." sqref="L37:N39" xr:uid="{00000000-0002-0000-0D00-000008000000}">
      <formula1>0</formula1>
    </dataValidation>
  </dataValidation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8">
    <tabColor rgb="FFFFD9F5"/>
    <pageSetUpPr autoPageBreaks="0"/>
  </sheetPr>
  <dimension ref="B1:AK57"/>
  <sheetViews>
    <sheetView showGridLines="0" showRowColHeaders="0" zoomScaleNormal="100" workbookViewId="0"/>
  </sheetViews>
  <sheetFormatPr defaultRowHeight="15" x14ac:dyDescent="0.25"/>
  <cols>
    <col min="1" max="1" width="5" customWidth="1"/>
    <col min="2" max="2" width="20.140625" customWidth="1"/>
    <col min="3" max="3" width="6.42578125" customWidth="1"/>
    <col min="4" max="4" width="20.42578125" customWidth="1"/>
    <col min="5" max="5" width="17.85546875" customWidth="1"/>
    <col min="6" max="6" width="19.28515625" customWidth="1"/>
    <col min="7" max="8" width="16" customWidth="1"/>
    <col min="9" max="9" width="12.5703125" customWidth="1"/>
    <col min="10" max="10" width="12.28515625" customWidth="1"/>
    <col min="11" max="11" width="2.85546875" customWidth="1"/>
    <col min="12" max="12" width="3" customWidth="1"/>
    <col min="13" max="13" width="2.28515625" customWidth="1"/>
    <col min="16" max="16" width="12.28515625" customWidth="1"/>
  </cols>
  <sheetData>
    <row r="1" spans="2:23" ht="15.75" thickBot="1" x14ac:dyDescent="0.3"/>
    <row r="2" spans="2:23" ht="22.5" customHeight="1" thickBot="1" x14ac:dyDescent="0.3">
      <c r="B2" s="318" t="str">
        <f>valMem5</f>
        <v>OrgName</v>
      </c>
      <c r="C2" s="319"/>
      <c r="D2" s="320"/>
    </row>
    <row r="3" spans="2:23" ht="17.25" customHeight="1" x14ac:dyDescent="0.25">
      <c r="B3" s="4"/>
      <c r="C3" s="4"/>
      <c r="D3" s="4"/>
    </row>
    <row r="4" spans="2:23" ht="28.5" customHeight="1" x14ac:dyDescent="0.45">
      <c r="B4" s="5" t="s">
        <v>3</v>
      </c>
      <c r="C4" s="5"/>
      <c r="D4" s="5"/>
      <c r="E4" s="5"/>
      <c r="F4" s="5"/>
      <c r="G4" s="5"/>
      <c r="I4" s="6"/>
    </row>
    <row r="5" spans="2:23" ht="4.5" customHeight="1" x14ac:dyDescent="0.45">
      <c r="B5" s="5"/>
      <c r="C5" s="5"/>
      <c r="D5" s="5"/>
      <c r="E5" s="5"/>
      <c r="F5" s="5"/>
      <c r="G5" s="5"/>
    </row>
    <row r="6" spans="2:23" s="7" customFormat="1" ht="39.75" customHeight="1" x14ac:dyDescent="0.25">
      <c r="B6" s="321" t="s">
        <v>4</v>
      </c>
      <c r="C6" s="321"/>
      <c r="D6" s="321"/>
      <c r="E6" s="321"/>
      <c r="F6" s="321"/>
      <c r="G6" s="321"/>
      <c r="H6" s="321"/>
      <c r="I6" s="321"/>
      <c r="J6" s="321"/>
      <c r="K6" s="321"/>
      <c r="L6" s="321"/>
      <c r="M6" s="321"/>
      <c r="N6" s="321"/>
      <c r="O6" s="321"/>
      <c r="P6" s="321"/>
      <c r="W6"/>
    </row>
    <row r="7" spans="2:23" s="7" customFormat="1" ht="22.5" customHeight="1" thickBot="1" x14ac:dyDescent="0.3">
      <c r="C7" s="8"/>
      <c r="D7" s="8"/>
      <c r="E7" s="8"/>
      <c r="F7" s="8"/>
      <c r="G7" s="8"/>
      <c r="H7" s="8"/>
      <c r="I7" s="8"/>
      <c r="J7" s="8"/>
      <c r="W7"/>
    </row>
    <row r="8" spans="2:23" ht="15" customHeight="1" x14ac:dyDescent="0.25">
      <c r="B8" s="296" t="s">
        <v>1889</v>
      </c>
      <c r="C8" s="324" t="s">
        <v>1913</v>
      </c>
      <c r="D8" s="324"/>
      <c r="E8" s="324"/>
      <c r="F8" s="324"/>
      <c r="G8" s="324"/>
      <c r="H8" s="324"/>
      <c r="I8" s="324"/>
      <c r="J8" s="324"/>
      <c r="K8" s="324"/>
      <c r="L8" s="324"/>
      <c r="M8" s="324"/>
      <c r="N8" s="324"/>
      <c r="O8" s="324"/>
      <c r="P8" s="325"/>
    </row>
    <row r="9" spans="2:23" ht="42" customHeight="1" x14ac:dyDescent="0.25">
      <c r="B9" s="322"/>
      <c r="C9" s="326"/>
      <c r="D9" s="326"/>
      <c r="E9" s="326"/>
      <c r="F9" s="326"/>
      <c r="G9" s="326"/>
      <c r="H9" s="326"/>
      <c r="I9" s="326"/>
      <c r="J9" s="326"/>
      <c r="K9" s="326"/>
      <c r="L9" s="326"/>
      <c r="M9" s="326"/>
      <c r="N9" s="326"/>
      <c r="O9" s="326"/>
      <c r="P9" s="327"/>
      <c r="W9" s="9"/>
    </row>
    <row r="10" spans="2:23" ht="15.75" customHeight="1" x14ac:dyDescent="0.25">
      <c r="B10" s="322"/>
      <c r="C10" s="326"/>
      <c r="D10" s="326"/>
      <c r="E10" s="326"/>
      <c r="F10" s="326"/>
      <c r="G10" s="326"/>
      <c r="H10" s="326"/>
      <c r="I10" s="326"/>
      <c r="J10" s="326"/>
      <c r="K10" s="326"/>
      <c r="L10" s="326"/>
      <c r="M10" s="326"/>
      <c r="N10" s="326"/>
      <c r="O10" s="326"/>
      <c r="P10" s="327"/>
    </row>
    <row r="11" spans="2:23" ht="15.75" customHeight="1" thickBot="1" x14ac:dyDescent="0.3">
      <c r="B11" s="323"/>
      <c r="C11" s="326"/>
      <c r="D11" s="326"/>
      <c r="E11" s="326"/>
      <c r="F11" s="326"/>
      <c r="G11" s="326"/>
      <c r="H11" s="326"/>
      <c r="I11" s="326"/>
      <c r="J11" s="326"/>
      <c r="K11" s="326"/>
      <c r="L11" s="326"/>
      <c r="M11" s="326"/>
      <c r="N11" s="326"/>
      <c r="O11" s="326"/>
      <c r="P11" s="327"/>
    </row>
    <row r="12" spans="2:23" ht="15" customHeight="1" x14ac:dyDescent="0.25">
      <c r="C12" s="328"/>
      <c r="D12" s="326"/>
      <c r="E12" s="326"/>
      <c r="F12" s="326"/>
      <c r="G12" s="326"/>
      <c r="H12" s="326"/>
      <c r="I12" s="326"/>
      <c r="J12" s="326"/>
      <c r="K12" s="326"/>
      <c r="L12" s="326"/>
      <c r="M12" s="326"/>
      <c r="N12" s="326"/>
      <c r="O12" s="326"/>
      <c r="P12" s="327"/>
    </row>
    <row r="13" spans="2:23" ht="15.75" customHeight="1" x14ac:dyDescent="0.25">
      <c r="C13" s="328"/>
      <c r="D13" s="326"/>
      <c r="E13" s="326"/>
      <c r="F13" s="326"/>
      <c r="G13" s="326"/>
      <c r="H13" s="326"/>
      <c r="I13" s="326"/>
      <c r="J13" s="326"/>
      <c r="K13" s="326"/>
      <c r="L13" s="326"/>
      <c r="M13" s="326"/>
      <c r="N13" s="326"/>
      <c r="O13" s="326"/>
      <c r="P13" s="327"/>
    </row>
    <row r="14" spans="2:23" ht="15" customHeight="1" x14ac:dyDescent="0.25">
      <c r="C14" s="328"/>
      <c r="D14" s="326"/>
      <c r="E14" s="326"/>
      <c r="F14" s="326"/>
      <c r="G14" s="326"/>
      <c r="H14" s="326"/>
      <c r="I14" s="326"/>
      <c r="J14" s="326"/>
      <c r="K14" s="326"/>
      <c r="L14" s="326"/>
      <c r="M14" s="326"/>
      <c r="N14" s="326"/>
      <c r="O14" s="326"/>
      <c r="P14" s="327"/>
    </row>
    <row r="15" spans="2:23" ht="15" customHeight="1" x14ac:dyDescent="0.25">
      <c r="C15" s="328"/>
      <c r="D15" s="326"/>
      <c r="E15" s="326"/>
      <c r="F15" s="326"/>
      <c r="G15" s="326"/>
      <c r="H15" s="326"/>
      <c r="I15" s="326"/>
      <c r="J15" s="326"/>
      <c r="K15" s="326"/>
      <c r="L15" s="326"/>
      <c r="M15" s="326"/>
      <c r="N15" s="326"/>
      <c r="O15" s="326"/>
      <c r="P15" s="327"/>
    </row>
    <row r="16" spans="2:23" ht="15.75" customHeight="1" x14ac:dyDescent="0.25">
      <c r="C16" s="328"/>
      <c r="D16" s="326"/>
      <c r="E16" s="326"/>
      <c r="F16" s="326"/>
      <c r="G16" s="326"/>
      <c r="H16" s="326"/>
      <c r="I16" s="326"/>
      <c r="J16" s="326"/>
      <c r="K16" s="326"/>
      <c r="L16" s="326"/>
      <c r="M16" s="326"/>
      <c r="N16" s="326"/>
      <c r="O16" s="326"/>
      <c r="P16" s="327"/>
    </row>
    <row r="17" spans="2:37" ht="60.75" customHeight="1" x14ac:dyDescent="0.25">
      <c r="C17" s="328"/>
      <c r="D17" s="326"/>
      <c r="E17" s="326"/>
      <c r="F17" s="326"/>
      <c r="G17" s="326"/>
      <c r="H17" s="326"/>
      <c r="I17" s="326"/>
      <c r="J17" s="326"/>
      <c r="K17" s="326"/>
      <c r="L17" s="326"/>
      <c r="M17" s="326"/>
      <c r="N17" s="326"/>
      <c r="O17" s="326"/>
      <c r="P17" s="327"/>
    </row>
    <row r="18" spans="2:37" ht="59.25" customHeight="1" x14ac:dyDescent="0.25">
      <c r="C18" s="328"/>
      <c r="D18" s="326"/>
      <c r="E18" s="326"/>
      <c r="F18" s="326"/>
      <c r="G18" s="326"/>
      <c r="H18" s="326"/>
      <c r="I18" s="326"/>
      <c r="J18" s="326"/>
      <c r="K18" s="326"/>
      <c r="L18" s="326"/>
      <c r="M18" s="326"/>
      <c r="N18" s="326"/>
      <c r="O18" s="326"/>
      <c r="P18" s="327"/>
    </row>
    <row r="19" spans="2:37" ht="67.5" customHeight="1" thickBot="1" x14ac:dyDescent="0.3">
      <c r="C19" s="329"/>
      <c r="D19" s="330"/>
      <c r="E19" s="330"/>
      <c r="F19" s="330"/>
      <c r="G19" s="330"/>
      <c r="H19" s="330"/>
      <c r="I19" s="330"/>
      <c r="J19" s="330"/>
      <c r="K19" s="330"/>
      <c r="L19" s="330"/>
      <c r="M19" s="330"/>
      <c r="N19" s="330"/>
      <c r="O19" s="330"/>
      <c r="P19" s="331"/>
    </row>
    <row r="20" spans="2:37" ht="27.75" customHeight="1" thickBot="1" x14ac:dyDescent="0.3">
      <c r="B20" s="10"/>
      <c r="C20" s="11"/>
      <c r="D20" s="11"/>
      <c r="E20" s="11"/>
      <c r="F20" s="11"/>
      <c r="G20" s="11"/>
      <c r="H20" s="11"/>
      <c r="I20" s="11"/>
      <c r="J20" s="11"/>
      <c r="K20" s="11"/>
      <c r="L20" s="11"/>
      <c r="M20" s="11"/>
      <c r="N20" s="11"/>
      <c r="O20" s="11"/>
      <c r="P20" s="11"/>
      <c r="Q20" s="12"/>
      <c r="R20" s="12"/>
      <c r="S20" s="12"/>
      <c r="T20" s="12"/>
    </row>
    <row r="21" spans="2:37" ht="27.75" customHeight="1" thickTop="1" x14ac:dyDescent="0.25">
      <c r="B21" s="1"/>
      <c r="C21" s="13"/>
      <c r="D21" s="13"/>
      <c r="E21" s="13"/>
      <c r="F21" s="13"/>
      <c r="G21" s="13"/>
      <c r="H21" s="13"/>
      <c r="I21" s="13"/>
      <c r="J21" s="13"/>
      <c r="K21" s="13"/>
      <c r="L21" s="13"/>
      <c r="M21" s="13"/>
      <c r="N21" s="13"/>
      <c r="O21" s="13"/>
      <c r="P21" s="13"/>
      <c r="Q21" s="12"/>
      <c r="R21" s="12"/>
      <c r="S21" s="12"/>
      <c r="T21" s="12"/>
    </row>
    <row r="22" spans="2:37" ht="27.75" customHeight="1" thickBot="1" x14ac:dyDescent="0.3">
      <c r="C22" s="13"/>
      <c r="D22" s="13"/>
      <c r="E22" s="13"/>
      <c r="F22" s="13"/>
      <c r="G22" s="13"/>
      <c r="H22" s="13"/>
      <c r="I22" s="13"/>
      <c r="J22" s="13"/>
      <c r="K22" s="13"/>
      <c r="L22" s="13"/>
      <c r="M22" s="13"/>
      <c r="N22" s="13"/>
      <c r="O22" s="13"/>
      <c r="P22" s="13"/>
      <c r="Q22" s="12"/>
      <c r="R22" s="12"/>
      <c r="S22" s="12"/>
      <c r="T22" s="12"/>
    </row>
    <row r="23" spans="2:37" ht="56.25" customHeight="1" thickBot="1" x14ac:dyDescent="0.3">
      <c r="B23" s="296" t="s">
        <v>1890</v>
      </c>
      <c r="E23" s="332" t="s">
        <v>5</v>
      </c>
      <c r="F23" s="333"/>
      <c r="G23" s="334" t="s">
        <v>6</v>
      </c>
      <c r="H23" s="335"/>
      <c r="J23" s="298" t="s">
        <v>2370</v>
      </c>
      <c r="K23" s="299"/>
      <c r="L23" s="299"/>
      <c r="M23" s="299"/>
      <c r="N23" s="299"/>
      <c r="O23" s="299"/>
      <c r="P23" s="299"/>
      <c r="Q23" s="299"/>
      <c r="R23" s="299"/>
      <c r="S23" s="300"/>
      <c r="AA23" s="14"/>
      <c r="AB23" s="14"/>
      <c r="AC23" s="14"/>
      <c r="AD23" s="14"/>
      <c r="AE23" s="14"/>
      <c r="AF23" s="14"/>
      <c r="AG23" s="14"/>
      <c r="AH23" s="14"/>
      <c r="AI23" s="14"/>
      <c r="AJ23" s="14"/>
      <c r="AK23" s="14"/>
    </row>
    <row r="24" spans="2:37" ht="48.75" customHeight="1" thickBot="1" x14ac:dyDescent="0.3">
      <c r="B24" s="323"/>
      <c r="D24" s="15"/>
      <c r="E24" s="336" t="s">
        <v>7</v>
      </c>
      <c r="F24" s="337"/>
      <c r="G24" s="334" t="s">
        <v>8</v>
      </c>
      <c r="H24" s="335"/>
      <c r="J24" s="301"/>
      <c r="K24" s="302"/>
      <c r="L24" s="302"/>
      <c r="M24" s="302"/>
      <c r="N24" s="302"/>
      <c r="O24" s="302"/>
      <c r="P24" s="302"/>
      <c r="Q24" s="302"/>
      <c r="R24" s="302"/>
      <c r="S24" s="303"/>
      <c r="AA24" s="14"/>
      <c r="AB24" s="14"/>
      <c r="AC24" s="14"/>
      <c r="AD24" s="14" t="s">
        <v>9</v>
      </c>
      <c r="AE24" s="14"/>
      <c r="AF24" s="14"/>
      <c r="AG24" s="14"/>
      <c r="AH24" s="14"/>
      <c r="AI24" s="14"/>
      <c r="AJ24" s="14"/>
      <c r="AK24" s="14"/>
    </row>
    <row r="25" spans="2:37" ht="30.75" thickBot="1" x14ac:dyDescent="0.3">
      <c r="D25" s="16"/>
      <c r="E25" s="17" t="s">
        <v>10</v>
      </c>
      <c r="F25" s="17" t="s">
        <v>11</v>
      </c>
      <c r="G25" s="17" t="s">
        <v>12</v>
      </c>
      <c r="H25" s="18" t="s">
        <v>13</v>
      </c>
      <c r="J25" s="301"/>
      <c r="K25" s="302"/>
      <c r="L25" s="302"/>
      <c r="M25" s="302"/>
      <c r="N25" s="302"/>
      <c r="O25" s="302"/>
      <c r="P25" s="302"/>
      <c r="Q25" s="302"/>
      <c r="R25" s="302"/>
      <c r="S25" s="303"/>
      <c r="AA25" s="14"/>
      <c r="AB25" s="14"/>
      <c r="AC25" s="14"/>
      <c r="AD25" s="14"/>
      <c r="AE25" s="14"/>
      <c r="AF25" s="14"/>
      <c r="AG25" s="14"/>
      <c r="AH25" s="14"/>
      <c r="AI25" s="14"/>
      <c r="AJ25" s="14"/>
      <c r="AK25" s="14"/>
    </row>
    <row r="26" spans="2:37" ht="54.75" customHeight="1" thickBot="1" x14ac:dyDescent="0.3">
      <c r="C26" s="293" t="s">
        <v>14</v>
      </c>
      <c r="D26" s="178" t="s">
        <v>15</v>
      </c>
      <c r="E26" s="19"/>
      <c r="F26" s="20" t="str">
        <f>IF(AND(E26&lt;&gt;0, G26&lt;&gt;0), IF(E26&gt;=G26, "Yes", "No"), " ")</f>
        <v xml:space="preserve"> </v>
      </c>
      <c r="G26" s="19"/>
      <c r="H26" s="19"/>
      <c r="J26" s="301"/>
      <c r="K26" s="302"/>
      <c r="L26" s="302"/>
      <c r="M26" s="302"/>
      <c r="N26" s="302"/>
      <c r="O26" s="302"/>
      <c r="P26" s="302"/>
      <c r="Q26" s="302"/>
      <c r="R26" s="302"/>
      <c r="S26" s="303"/>
      <c r="AA26" s="14"/>
      <c r="AB26" s="14"/>
      <c r="AC26" s="14"/>
      <c r="AD26" s="14"/>
      <c r="AE26" s="14"/>
      <c r="AF26" s="14"/>
      <c r="AG26" s="14"/>
      <c r="AH26" s="14"/>
      <c r="AI26" s="14"/>
      <c r="AJ26" s="14"/>
      <c r="AK26" s="14"/>
    </row>
    <row r="27" spans="2:37" ht="67.5" customHeight="1" thickBot="1" x14ac:dyDescent="0.3">
      <c r="C27" s="294"/>
      <c r="D27" s="21" t="s">
        <v>17</v>
      </c>
      <c r="E27" s="186"/>
      <c r="F27" s="187" t="str">
        <f>IF(AND(E27&lt;&gt;0, G27&lt;&gt;0), IF(E27&gt;=G27, "Yes", "No"), " ")</f>
        <v xml:space="preserve"> </v>
      </c>
      <c r="G27" s="186"/>
      <c r="H27" s="186"/>
      <c r="J27" s="301"/>
      <c r="K27" s="302"/>
      <c r="L27" s="302"/>
      <c r="M27" s="302"/>
      <c r="N27" s="302"/>
      <c r="O27" s="302"/>
      <c r="P27" s="302"/>
      <c r="Q27" s="302"/>
      <c r="R27" s="302"/>
      <c r="S27" s="303"/>
      <c r="AA27" s="14"/>
      <c r="AB27" s="14"/>
      <c r="AC27" s="14"/>
      <c r="AD27" s="14"/>
      <c r="AE27" s="14"/>
      <c r="AF27" s="14"/>
      <c r="AG27" s="14"/>
      <c r="AH27" s="14"/>
      <c r="AI27" s="14"/>
      <c r="AJ27" s="14"/>
      <c r="AK27" s="14"/>
    </row>
    <row r="28" spans="2:37" ht="66.599999999999994" customHeight="1" thickBot="1" x14ac:dyDescent="0.3">
      <c r="C28" s="294"/>
      <c r="D28" s="178" t="s">
        <v>18</v>
      </c>
      <c r="E28" s="22" t="str">
        <f>IF(AND(E26&gt;0, E30&gt;0), E26/E30, "")</f>
        <v/>
      </c>
      <c r="F28" s="23" t="str">
        <f>IF(AND(E28&lt;&gt;0, E28&lt;&gt;"", G28&lt;&gt;0, G28&lt;&gt;""), IF(E28&gt;=G28, "Yes", "No"), "")</f>
        <v/>
      </c>
      <c r="G28" s="19" t="str">
        <f>IF(AND(G26&gt;0, G30&gt;0), G26/G30,"")</f>
        <v/>
      </c>
      <c r="H28" s="19"/>
      <c r="J28" s="301"/>
      <c r="K28" s="302"/>
      <c r="L28" s="302"/>
      <c r="M28" s="302"/>
      <c r="N28" s="302"/>
      <c r="O28" s="302"/>
      <c r="P28" s="302"/>
      <c r="Q28" s="302"/>
      <c r="R28" s="302"/>
      <c r="S28" s="303"/>
      <c r="T28" s="24"/>
      <c r="AA28" s="14"/>
      <c r="AB28" s="14"/>
      <c r="AC28" s="14"/>
      <c r="AD28" s="14"/>
      <c r="AE28" s="14"/>
      <c r="AF28" s="14"/>
      <c r="AG28" s="14"/>
      <c r="AH28" s="14"/>
      <c r="AI28" s="14"/>
      <c r="AJ28" s="14"/>
      <c r="AK28" s="14"/>
    </row>
    <row r="29" spans="2:37" ht="63.75" customHeight="1" thickBot="1" x14ac:dyDescent="0.3">
      <c r="C29" s="295"/>
      <c r="D29" s="21" t="s">
        <v>19</v>
      </c>
      <c r="E29" s="188" t="str">
        <f>IF(AND(E30&gt;0, E27&gt;0), E27/E30, "")</f>
        <v/>
      </c>
      <c r="F29" s="187" t="str">
        <f>IF(AND(E29&lt;&gt;0, E29&lt;&gt;"", G29&lt;&gt;"", G29&lt;&gt;0), IF(E29&gt;=G29, "Yes", "No"), " ")</f>
        <v xml:space="preserve"> </v>
      </c>
      <c r="G29" s="186" t="str">
        <f>IF(AND(G27&gt;0, G30&gt;0), G27/G30, "")</f>
        <v/>
      </c>
      <c r="H29" s="186"/>
      <c r="J29" s="301"/>
      <c r="K29" s="302"/>
      <c r="L29" s="302"/>
      <c r="M29" s="302"/>
      <c r="N29" s="302"/>
      <c r="O29" s="302"/>
      <c r="P29" s="302"/>
      <c r="Q29" s="302"/>
      <c r="R29" s="302"/>
      <c r="S29" s="303"/>
      <c r="AA29" s="14"/>
      <c r="AB29" s="14"/>
      <c r="AC29" s="14"/>
      <c r="AD29" s="14"/>
      <c r="AE29" s="14"/>
      <c r="AF29" s="14"/>
      <c r="AG29" s="14"/>
      <c r="AH29" s="14"/>
      <c r="AI29" s="14"/>
      <c r="AJ29" s="14"/>
      <c r="AK29" s="14"/>
    </row>
    <row r="30" spans="2:37" ht="57.6" customHeight="1" thickTop="1" thickBot="1" x14ac:dyDescent="0.3">
      <c r="D30" s="25" t="s">
        <v>20</v>
      </c>
      <c r="E30" s="189"/>
      <c r="F30" s="26"/>
      <c r="G30" s="240"/>
      <c r="J30" s="301"/>
      <c r="K30" s="302"/>
      <c r="L30" s="302"/>
      <c r="M30" s="302"/>
      <c r="N30" s="302"/>
      <c r="O30" s="302"/>
      <c r="P30" s="302"/>
      <c r="Q30" s="302"/>
      <c r="R30" s="302"/>
      <c r="S30" s="303"/>
      <c r="AA30" s="14"/>
      <c r="AB30" s="14"/>
      <c r="AC30" s="14"/>
      <c r="AD30" s="14"/>
      <c r="AE30" s="14"/>
      <c r="AF30" s="14"/>
      <c r="AG30" s="14"/>
      <c r="AH30" s="14"/>
      <c r="AI30" s="14"/>
      <c r="AJ30" s="14"/>
      <c r="AK30" s="14"/>
    </row>
    <row r="31" spans="2:37" ht="57.6" customHeight="1" x14ac:dyDescent="0.25">
      <c r="B31" s="12"/>
      <c r="C31" s="12"/>
      <c r="D31" s="27"/>
      <c r="E31" s="28"/>
      <c r="F31" s="29"/>
      <c r="G31" s="28"/>
      <c r="H31" s="12"/>
      <c r="J31" s="301"/>
      <c r="K31" s="302"/>
      <c r="L31" s="302"/>
      <c r="M31" s="302"/>
      <c r="N31" s="302"/>
      <c r="O31" s="302"/>
      <c r="P31" s="302"/>
      <c r="Q31" s="302"/>
      <c r="R31" s="302"/>
      <c r="S31" s="303"/>
      <c r="AA31" s="14"/>
      <c r="AB31" s="14"/>
      <c r="AC31" s="14"/>
      <c r="AD31" s="14"/>
      <c r="AE31" s="14"/>
      <c r="AF31" s="14"/>
      <c r="AG31" s="14"/>
      <c r="AH31" s="14"/>
      <c r="AI31" s="14"/>
      <c r="AJ31" s="14"/>
      <c r="AK31" s="14"/>
    </row>
    <row r="32" spans="2:37" ht="13.5" customHeight="1" thickBot="1" x14ac:dyDescent="0.3">
      <c r="B32" s="12"/>
      <c r="C32" s="12"/>
      <c r="D32" s="12"/>
      <c r="E32" s="12"/>
      <c r="F32" s="12"/>
      <c r="G32" s="12"/>
      <c r="H32" s="12"/>
      <c r="J32" s="174"/>
      <c r="K32" s="175"/>
      <c r="L32" s="175"/>
      <c r="M32" s="175"/>
      <c r="N32" s="175"/>
      <c r="O32" s="175"/>
      <c r="P32" s="175"/>
      <c r="Q32" s="175"/>
      <c r="R32" s="175"/>
      <c r="S32" s="176"/>
      <c r="AA32" s="14"/>
      <c r="AB32" s="14"/>
      <c r="AC32" s="14"/>
      <c r="AD32" s="14"/>
      <c r="AE32" s="14"/>
      <c r="AF32" s="14"/>
      <c r="AG32" s="14"/>
      <c r="AH32" s="14"/>
      <c r="AI32" s="14"/>
      <c r="AJ32" s="14"/>
      <c r="AK32" s="14"/>
    </row>
    <row r="33" spans="2:37" ht="24" customHeight="1" x14ac:dyDescent="0.25">
      <c r="J33" s="34"/>
      <c r="K33" s="34"/>
      <c r="L33" s="34"/>
      <c r="M33" s="34"/>
      <c r="N33" s="34"/>
      <c r="O33" s="34"/>
      <c r="P33" s="34"/>
      <c r="Q33" s="34"/>
      <c r="R33" s="34"/>
      <c r="S33" s="34"/>
      <c r="AA33" s="14"/>
      <c r="AB33" s="14"/>
      <c r="AC33" s="14"/>
      <c r="AD33" s="14"/>
      <c r="AE33" s="14"/>
      <c r="AF33" s="14"/>
      <c r="AG33" s="14"/>
      <c r="AH33" s="14"/>
      <c r="AI33" s="14"/>
      <c r="AJ33" s="14"/>
      <c r="AK33" s="14"/>
    </row>
    <row r="34" spans="2:37" ht="25.5" customHeight="1" x14ac:dyDescent="0.25">
      <c r="J34" s="34"/>
      <c r="K34" s="34"/>
      <c r="L34" s="34"/>
      <c r="M34" s="34"/>
      <c r="N34" s="34"/>
      <c r="O34" s="34"/>
      <c r="P34" s="34"/>
      <c r="Q34" s="34"/>
      <c r="R34" s="34"/>
      <c r="S34" s="34"/>
      <c r="AA34" s="14"/>
      <c r="AB34" s="14"/>
      <c r="AC34" s="14"/>
      <c r="AD34" s="14"/>
      <c r="AE34" s="14"/>
      <c r="AF34" s="14"/>
      <c r="AG34" s="14"/>
      <c r="AH34" s="14"/>
      <c r="AI34" s="14"/>
      <c r="AJ34" s="14"/>
      <c r="AK34" s="14"/>
    </row>
    <row r="35" spans="2:37" ht="24.75" customHeight="1" x14ac:dyDescent="0.25">
      <c r="I35" s="30"/>
      <c r="J35" s="31"/>
      <c r="K35" s="31"/>
      <c r="L35" s="31"/>
      <c r="M35" s="31"/>
      <c r="N35" s="31"/>
      <c r="O35" s="31"/>
      <c r="P35" s="31"/>
      <c r="Q35" s="31"/>
      <c r="R35" s="31"/>
      <c r="S35" s="31"/>
      <c r="T35" s="30"/>
      <c r="AA35" s="14"/>
      <c r="AB35" s="14"/>
      <c r="AC35" s="14"/>
      <c r="AD35" s="14"/>
      <c r="AE35" s="14"/>
      <c r="AF35" s="14"/>
      <c r="AG35" s="14"/>
      <c r="AH35" s="14"/>
      <c r="AI35" s="14"/>
      <c r="AJ35" s="14"/>
      <c r="AK35" s="14"/>
    </row>
    <row r="36" spans="2:37" ht="11.25" customHeight="1" x14ac:dyDescent="0.25">
      <c r="I36" s="30"/>
      <c r="J36" s="31"/>
      <c r="K36" s="31"/>
      <c r="L36" s="31"/>
      <c r="M36" s="31"/>
      <c r="N36" s="31"/>
      <c r="O36" s="31"/>
      <c r="P36" s="31"/>
      <c r="Q36" s="31"/>
      <c r="R36" s="31"/>
      <c r="S36" s="31"/>
      <c r="T36" s="30"/>
      <c r="AA36" s="14"/>
      <c r="AB36" s="14"/>
      <c r="AC36" s="14"/>
      <c r="AD36" s="14"/>
      <c r="AE36" s="14"/>
      <c r="AF36" s="14"/>
      <c r="AG36" s="14"/>
      <c r="AH36" s="14"/>
      <c r="AI36" s="14"/>
      <c r="AJ36" s="14"/>
      <c r="AK36" s="14"/>
    </row>
    <row r="37" spans="2:37" ht="11.25" customHeight="1" thickBot="1" x14ac:dyDescent="0.3">
      <c r="B37" s="32"/>
      <c r="C37" s="32"/>
      <c r="D37" s="32"/>
      <c r="E37" s="32"/>
      <c r="F37" s="32"/>
      <c r="G37" s="32"/>
      <c r="H37" s="32"/>
      <c r="I37" s="32"/>
      <c r="J37" s="33"/>
      <c r="K37" s="33"/>
      <c r="L37" s="33"/>
      <c r="M37" s="33"/>
      <c r="N37" s="33"/>
      <c r="O37" s="33"/>
      <c r="P37" s="33"/>
      <c r="Q37" s="33"/>
      <c r="R37" s="33"/>
      <c r="S37" s="33"/>
      <c r="AA37" s="14"/>
      <c r="AB37" s="14"/>
      <c r="AC37" s="14"/>
      <c r="AD37" s="14"/>
      <c r="AE37" s="14"/>
      <c r="AF37" s="14"/>
      <c r="AG37" s="14"/>
      <c r="AH37" s="14"/>
      <c r="AI37" s="14"/>
      <c r="AJ37" s="14"/>
      <c r="AK37" s="14"/>
    </row>
    <row r="38" spans="2:37" ht="11.25" customHeight="1" thickTop="1" x14ac:dyDescent="0.25">
      <c r="J38" s="13"/>
      <c r="K38" s="13"/>
      <c r="L38" s="13"/>
      <c r="M38" s="13"/>
      <c r="N38" s="13"/>
      <c r="O38" s="13"/>
      <c r="P38" s="13"/>
      <c r="Q38" s="13"/>
      <c r="R38" s="13"/>
      <c r="S38" s="13"/>
      <c r="AA38" s="14"/>
      <c r="AB38" s="14"/>
      <c r="AC38" s="14"/>
      <c r="AD38" s="14"/>
      <c r="AE38" s="14"/>
      <c r="AF38" s="14"/>
      <c r="AG38" s="14"/>
      <c r="AH38" s="14"/>
      <c r="AI38" s="14"/>
      <c r="AJ38" s="14"/>
      <c r="AK38" s="14"/>
    </row>
    <row r="39" spans="2:37" ht="11.25" customHeight="1" thickBot="1" x14ac:dyDescent="0.3">
      <c r="B39" s="1"/>
      <c r="C39" s="1"/>
      <c r="D39" s="1"/>
      <c r="E39" s="1"/>
      <c r="F39" s="1"/>
      <c r="G39" s="1"/>
      <c r="H39" s="1"/>
      <c r="I39" s="1"/>
      <c r="J39" s="1"/>
      <c r="K39" s="1"/>
      <c r="L39" s="1"/>
      <c r="M39" s="1"/>
      <c r="N39" s="34"/>
      <c r="O39" s="34"/>
      <c r="P39" s="34"/>
      <c r="Q39" s="34"/>
      <c r="R39" s="34"/>
      <c r="S39" s="34"/>
      <c r="T39" s="34"/>
      <c r="U39" s="34"/>
      <c r="V39" s="34"/>
      <c r="W39" s="34"/>
      <c r="AA39" s="14"/>
      <c r="AB39" s="14"/>
      <c r="AC39" s="14"/>
      <c r="AD39" s="14"/>
      <c r="AE39" s="14"/>
      <c r="AF39" s="14"/>
      <c r="AG39" s="14"/>
      <c r="AH39" s="14"/>
      <c r="AI39" s="14"/>
      <c r="AJ39" s="14"/>
      <c r="AK39" s="14"/>
    </row>
    <row r="40" spans="2:37" ht="54.75" customHeight="1" thickBot="1" x14ac:dyDescent="0.3">
      <c r="B40" s="296" t="s">
        <v>1891</v>
      </c>
      <c r="C40" s="288" t="s">
        <v>1904</v>
      </c>
      <c r="D40" s="289"/>
      <c r="E40" s="289"/>
      <c r="F40" s="289"/>
      <c r="G40" s="290"/>
      <c r="H40" s="35"/>
      <c r="I40" s="298" t="s">
        <v>2368</v>
      </c>
      <c r="J40" s="299"/>
      <c r="K40" s="299"/>
      <c r="L40" s="299"/>
      <c r="M40" s="299"/>
      <c r="N40" s="299"/>
      <c r="O40" s="299"/>
      <c r="P40" s="299"/>
      <c r="Q40" s="299"/>
      <c r="R40" s="299"/>
      <c r="S40" s="299"/>
      <c r="T40" s="300"/>
    </row>
    <row r="41" spans="2:37" ht="45.6" customHeight="1" thickBot="1" x14ac:dyDescent="0.3">
      <c r="B41" s="297"/>
      <c r="C41" s="307" t="s">
        <v>21</v>
      </c>
      <c r="D41" s="308"/>
      <c r="E41" s="308"/>
      <c r="F41" s="309"/>
      <c r="G41" s="190" t="s">
        <v>22</v>
      </c>
      <c r="I41" s="301"/>
      <c r="J41" s="302"/>
      <c r="K41" s="302"/>
      <c r="L41" s="302"/>
      <c r="M41" s="302"/>
      <c r="N41" s="302"/>
      <c r="O41" s="302"/>
      <c r="P41" s="302"/>
      <c r="Q41" s="302"/>
      <c r="R41" s="302"/>
      <c r="S41" s="302"/>
      <c r="T41" s="303"/>
    </row>
    <row r="42" spans="2:37" ht="46.5" customHeight="1" thickBot="1" x14ac:dyDescent="0.3">
      <c r="C42" s="307" t="s">
        <v>23</v>
      </c>
      <c r="D42" s="308"/>
      <c r="E42" s="308"/>
      <c r="F42" s="309"/>
      <c r="G42" s="190" t="s">
        <v>22</v>
      </c>
      <c r="I42" s="301"/>
      <c r="J42" s="302"/>
      <c r="K42" s="302"/>
      <c r="L42" s="302"/>
      <c r="M42" s="302"/>
      <c r="N42" s="302"/>
      <c r="O42" s="302"/>
      <c r="P42" s="302"/>
      <c r="Q42" s="302"/>
      <c r="R42" s="302"/>
      <c r="S42" s="302"/>
      <c r="T42" s="303"/>
    </row>
    <row r="43" spans="2:37" ht="49.5" customHeight="1" thickBot="1" x14ac:dyDescent="0.3">
      <c r="C43" s="310" t="s">
        <v>24</v>
      </c>
      <c r="D43" s="311"/>
      <c r="E43" s="311"/>
      <c r="F43" s="312"/>
      <c r="G43" s="190" t="s">
        <v>22</v>
      </c>
      <c r="I43" s="301"/>
      <c r="J43" s="302"/>
      <c r="K43" s="302"/>
      <c r="L43" s="302"/>
      <c r="M43" s="302"/>
      <c r="N43" s="302"/>
      <c r="O43" s="302"/>
      <c r="P43" s="302"/>
      <c r="Q43" s="302"/>
      <c r="R43" s="302"/>
      <c r="S43" s="302"/>
      <c r="T43" s="303"/>
    </row>
    <row r="44" spans="2:37" ht="35.25" customHeight="1" x14ac:dyDescent="0.25">
      <c r="C44" s="313" t="s">
        <v>25</v>
      </c>
      <c r="D44" s="314"/>
      <c r="E44" s="314"/>
      <c r="F44" s="315"/>
      <c r="G44" s="316" t="s">
        <v>22</v>
      </c>
      <c r="I44" s="301"/>
      <c r="J44" s="302"/>
      <c r="K44" s="302"/>
      <c r="L44" s="302"/>
      <c r="M44" s="302"/>
      <c r="N44" s="302"/>
      <c r="O44" s="302"/>
      <c r="P44" s="302"/>
      <c r="Q44" s="302"/>
      <c r="R44" s="302"/>
      <c r="S44" s="302"/>
      <c r="T44" s="303"/>
    </row>
    <row r="45" spans="2:37" ht="21.75" customHeight="1" thickBot="1" x14ac:dyDescent="0.3">
      <c r="C45" s="285"/>
      <c r="D45" s="286"/>
      <c r="E45" s="286"/>
      <c r="F45" s="287"/>
      <c r="G45" s="317"/>
      <c r="I45" s="304"/>
      <c r="J45" s="305"/>
      <c r="K45" s="305"/>
      <c r="L45" s="305"/>
      <c r="M45" s="305"/>
      <c r="N45" s="305"/>
      <c r="O45" s="305"/>
      <c r="P45" s="305"/>
      <c r="Q45" s="305"/>
      <c r="R45" s="305"/>
      <c r="S45" s="305"/>
      <c r="T45" s="306"/>
    </row>
    <row r="46" spans="2:37" ht="45" customHeight="1" thickBot="1" x14ac:dyDescent="0.3">
      <c r="C46" s="282" t="s">
        <v>26</v>
      </c>
      <c r="D46" s="283"/>
      <c r="E46" s="283"/>
      <c r="F46" s="284"/>
      <c r="G46" s="190" t="s">
        <v>22</v>
      </c>
    </row>
    <row r="47" spans="2:37" ht="57" customHeight="1" thickBot="1" x14ac:dyDescent="0.3">
      <c r="C47" s="285" t="s">
        <v>27</v>
      </c>
      <c r="D47" s="286"/>
      <c r="E47" s="286"/>
      <c r="F47" s="287"/>
      <c r="G47" s="190" t="s">
        <v>22</v>
      </c>
      <c r="I47" s="288" t="s">
        <v>28</v>
      </c>
      <c r="J47" s="289"/>
      <c r="K47" s="289"/>
      <c r="L47" s="289"/>
      <c r="M47" s="289"/>
      <c r="N47" s="289"/>
      <c r="O47" s="289"/>
      <c r="P47" s="289"/>
      <c r="Q47" s="289"/>
      <c r="R47" s="290"/>
      <c r="S47" s="291" t="s">
        <v>22</v>
      </c>
      <c r="T47" s="292"/>
    </row>
    <row r="49" spans="2:19" ht="35.25" customHeight="1" thickBot="1" x14ac:dyDescent="0.3">
      <c r="B49" s="10"/>
      <c r="C49" s="10"/>
      <c r="D49" s="10"/>
      <c r="E49" s="10"/>
      <c r="F49" s="10"/>
      <c r="G49" s="10"/>
      <c r="H49" s="10"/>
      <c r="I49" s="10"/>
      <c r="J49" s="10"/>
      <c r="K49" s="10"/>
      <c r="L49" s="10"/>
      <c r="M49" s="10"/>
      <c r="N49" s="10"/>
      <c r="O49" s="10"/>
      <c r="P49" s="10"/>
      <c r="Q49" s="10"/>
      <c r="R49" s="10"/>
      <c r="S49" s="10"/>
    </row>
    <row r="50" spans="2:19" ht="23.25" customHeight="1" thickTop="1" x14ac:dyDescent="0.25"/>
    <row r="51" spans="2:19" ht="29.25" customHeight="1" x14ac:dyDescent="0.25"/>
    <row r="52" spans="2:19" ht="29.25" customHeight="1" x14ac:dyDescent="0.25"/>
    <row r="53" spans="2:19" ht="29.25" customHeight="1" x14ac:dyDescent="0.25">
      <c r="D53" s="24"/>
    </row>
    <row r="54" spans="2:19" ht="29.25" customHeight="1" x14ac:dyDescent="0.25"/>
    <row r="55" spans="2:19" ht="30" customHeight="1" x14ac:dyDescent="0.25"/>
    <row r="56" spans="2:19" ht="29.25" customHeight="1" x14ac:dyDescent="0.25"/>
    <row r="57" spans="2:19" ht="31.5" customHeight="1" x14ac:dyDescent="0.25"/>
  </sheetData>
  <sheetProtection algorithmName="SHA-512" hashValue="VbOUUpSzXyC0Adx/AMsNVg8y0FtaL7oLn4JMJgG6niMC/l4x9ynhU02427012aQ57/uOeiIrHGV3k7HvP3EYIw==" saltValue="PYrq8gavmgyr39TzBKrclA==" spinCount="100000" sheet="1" objects="1" scenarios="1"/>
  <mergeCells count="23">
    <mergeCell ref="B2:D2"/>
    <mergeCell ref="B6:P6"/>
    <mergeCell ref="B8:B11"/>
    <mergeCell ref="C8:P19"/>
    <mergeCell ref="B23:B24"/>
    <mergeCell ref="E23:F23"/>
    <mergeCell ref="G23:H23"/>
    <mergeCell ref="E24:F24"/>
    <mergeCell ref="G24:H24"/>
    <mergeCell ref="J23:S31"/>
    <mergeCell ref="B40:B41"/>
    <mergeCell ref="C40:G40"/>
    <mergeCell ref="I40:T45"/>
    <mergeCell ref="C41:F41"/>
    <mergeCell ref="C42:F42"/>
    <mergeCell ref="C43:F43"/>
    <mergeCell ref="C44:F45"/>
    <mergeCell ref="G44:G45"/>
    <mergeCell ref="C46:F46"/>
    <mergeCell ref="C47:F47"/>
    <mergeCell ref="I47:R47"/>
    <mergeCell ref="S47:T47"/>
    <mergeCell ref="C26:C29"/>
  </mergeCells>
  <conditionalFormatting sqref="F26:F29">
    <cfRule type="containsText" dxfId="8" priority="7" stopIfTrue="1" operator="containsText" text="yes">
      <formula>NOT(ISERROR(SEARCH("yes",F26)))</formula>
    </cfRule>
  </conditionalFormatting>
  <conditionalFormatting sqref="F26:F29">
    <cfRule type="containsText" dxfId="7" priority="6" stopIfTrue="1" operator="containsText" text="no">
      <formula>NOT(ISERROR(SEARCH("no",F26)))</formula>
    </cfRule>
  </conditionalFormatting>
  <conditionalFormatting sqref="S47">
    <cfRule type="cellIs" dxfId="6" priority="4" stopIfTrue="1" operator="equal">
      <formula>"no"</formula>
    </cfRule>
    <cfRule type="cellIs" dxfId="5" priority="5" stopIfTrue="1" operator="equal">
      <formula>"yes"</formula>
    </cfRule>
  </conditionalFormatting>
  <dataValidations count="1">
    <dataValidation type="list" allowBlank="1" showInputMessage="1" showErrorMessage="1" sqref="G41:G47 S47:T47" xr:uid="{00000000-0002-0000-0E00-000000000000}">
      <formula1>YesorNo</formula1>
    </dataValidation>
  </dataValidation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9">
    <tabColor rgb="FFFFD9F5"/>
    <pageSetUpPr autoPageBreaks="0"/>
  </sheetPr>
  <dimension ref="B1:AD93"/>
  <sheetViews>
    <sheetView showGridLines="0" showRowColHeaders="0" zoomScaleNormal="100" workbookViewId="0"/>
  </sheetViews>
  <sheetFormatPr defaultRowHeight="15" x14ac:dyDescent="0.25"/>
  <cols>
    <col min="1" max="1" width="3.5703125" customWidth="1"/>
    <col min="2" max="2" width="16.28515625" customWidth="1"/>
    <col min="3" max="3" width="4" customWidth="1"/>
    <col min="4" max="4" width="22.5703125" customWidth="1"/>
    <col min="5" max="5" width="15.5703125" customWidth="1"/>
    <col min="6" max="6" width="9.140625" customWidth="1"/>
    <col min="10" max="10" width="15.7109375" customWidth="1"/>
    <col min="11" max="12" width="15.5703125" customWidth="1"/>
    <col min="13" max="13" width="11.7109375" customWidth="1"/>
    <col min="14" max="14" width="4" customWidth="1"/>
    <col min="15" max="16" width="17.7109375" customWidth="1"/>
    <col min="17" max="17" width="6.5703125" style="12" customWidth="1"/>
    <col min="20" max="21" width="0" hidden="1" customWidth="1"/>
  </cols>
  <sheetData>
    <row r="1" spans="2:25" ht="15.75" customHeight="1" thickBot="1" x14ac:dyDescent="0.3">
      <c r="B1" s="1"/>
      <c r="C1" s="1"/>
      <c r="D1" s="1"/>
    </row>
    <row r="2" spans="2:25" ht="22.5" customHeight="1" thickBot="1" x14ac:dyDescent="0.3">
      <c r="B2" s="318" t="str">
        <f>valMem5</f>
        <v>OrgName</v>
      </c>
      <c r="C2" s="319"/>
      <c r="D2" s="319"/>
      <c r="E2" s="320"/>
      <c r="F2" s="115"/>
      <c r="O2" s="30"/>
      <c r="P2" s="30"/>
      <c r="Q2" s="30"/>
      <c r="R2" s="30"/>
      <c r="S2" s="30"/>
    </row>
    <row r="3" spans="2:25" ht="8.25" customHeight="1" x14ac:dyDescent="0.25">
      <c r="C3" s="1"/>
    </row>
    <row r="4" spans="2:25" ht="69" customHeight="1" thickBot="1" x14ac:dyDescent="0.3">
      <c r="C4" s="440" t="s">
        <v>76</v>
      </c>
      <c r="D4" s="440"/>
      <c r="E4" s="440"/>
      <c r="F4" s="440"/>
      <c r="G4" s="440"/>
      <c r="H4" s="440"/>
      <c r="I4" s="440"/>
      <c r="J4" s="440"/>
      <c r="K4" s="440"/>
      <c r="L4" s="440"/>
      <c r="M4" s="440"/>
      <c r="N4" s="440"/>
      <c r="O4" s="440"/>
      <c r="R4" s="367"/>
      <c r="S4" s="367"/>
      <c r="T4" s="367"/>
      <c r="U4" s="367"/>
      <c r="V4" s="367"/>
      <c r="W4" s="367"/>
      <c r="X4" s="367"/>
    </row>
    <row r="5" spans="2:25" ht="44.25" customHeight="1" x14ac:dyDescent="0.25">
      <c r="C5" s="429" t="s">
        <v>1906</v>
      </c>
      <c r="D5" s="430"/>
      <c r="E5" s="430"/>
      <c r="F5" s="430"/>
      <c r="G5" s="430"/>
      <c r="H5" s="430"/>
      <c r="I5" s="430"/>
      <c r="J5" s="430"/>
      <c r="K5" s="430"/>
      <c r="L5" s="430"/>
      <c r="M5" s="431"/>
      <c r="N5" s="118"/>
      <c r="R5" s="367"/>
      <c r="S5" s="367"/>
      <c r="T5" s="367"/>
      <c r="U5" s="367"/>
      <c r="V5" s="367"/>
      <c r="W5" s="367"/>
      <c r="X5" s="367"/>
    </row>
    <row r="6" spans="2:25" ht="44.25" customHeight="1" x14ac:dyDescent="0.25">
      <c r="C6" s="328"/>
      <c r="D6" s="432"/>
      <c r="E6" s="432"/>
      <c r="F6" s="432"/>
      <c r="G6" s="432"/>
      <c r="H6" s="432"/>
      <c r="I6" s="432"/>
      <c r="J6" s="432"/>
      <c r="K6" s="432"/>
      <c r="L6" s="432"/>
      <c r="M6" s="433"/>
      <c r="N6" s="118"/>
      <c r="R6" s="367"/>
      <c r="S6" s="367"/>
      <c r="T6" s="367"/>
      <c r="U6" s="367"/>
      <c r="V6" s="367"/>
      <c r="W6" s="367"/>
      <c r="X6" s="367"/>
    </row>
    <row r="7" spans="2:25" ht="59.25" customHeight="1" x14ac:dyDescent="0.25">
      <c r="C7" s="434"/>
      <c r="D7" s="432"/>
      <c r="E7" s="432"/>
      <c r="F7" s="432"/>
      <c r="G7" s="432"/>
      <c r="H7" s="432"/>
      <c r="I7" s="432"/>
      <c r="J7" s="432"/>
      <c r="K7" s="432"/>
      <c r="L7" s="432"/>
      <c r="M7" s="433"/>
      <c r="N7" s="118"/>
      <c r="R7" s="367"/>
      <c r="S7" s="367"/>
      <c r="T7" s="367"/>
      <c r="U7" s="367"/>
      <c r="V7" s="367"/>
      <c r="W7" s="367"/>
      <c r="X7" s="367"/>
    </row>
    <row r="8" spans="2:25" ht="6" customHeight="1" thickBot="1" x14ac:dyDescent="0.3">
      <c r="C8" s="435"/>
      <c r="D8" s="436"/>
      <c r="E8" s="436"/>
      <c r="F8" s="436"/>
      <c r="G8" s="436"/>
      <c r="H8" s="436"/>
      <c r="I8" s="436"/>
      <c r="J8" s="436"/>
      <c r="K8" s="436"/>
      <c r="L8" s="436"/>
      <c r="M8" s="437"/>
      <c r="N8" s="118"/>
      <c r="R8" s="367"/>
      <c r="S8" s="367"/>
      <c r="T8" s="367"/>
      <c r="U8" s="367"/>
      <c r="V8" s="367"/>
      <c r="W8" s="367"/>
      <c r="X8" s="367"/>
    </row>
    <row r="9" spans="2:25" s="12" customFormat="1" ht="26.25" customHeight="1" thickBot="1" x14ac:dyDescent="0.3">
      <c r="B9" s="38"/>
      <c r="C9" s="117"/>
      <c r="D9" s="116"/>
      <c r="E9" s="116"/>
      <c r="F9" s="116"/>
      <c r="G9" s="116"/>
      <c r="H9" s="116"/>
      <c r="I9" s="116"/>
      <c r="J9" s="116"/>
      <c r="K9" s="116"/>
      <c r="L9" s="116"/>
      <c r="M9" s="116"/>
      <c r="N9" s="116"/>
      <c r="R9" s="367"/>
      <c r="S9" s="367"/>
      <c r="T9" s="367"/>
      <c r="U9" s="367"/>
      <c r="V9" s="367"/>
      <c r="W9" s="367"/>
      <c r="X9" s="367"/>
    </row>
    <row r="10" spans="2:25" ht="33" customHeight="1" thickBot="1" x14ac:dyDescent="0.3">
      <c r="B10" s="385" t="s">
        <v>1897</v>
      </c>
      <c r="C10" s="532" t="s">
        <v>75</v>
      </c>
      <c r="D10" s="533"/>
      <c r="E10" s="533"/>
      <c r="F10" s="533"/>
      <c r="G10" s="533"/>
      <c r="H10" s="533"/>
      <c r="I10" s="533"/>
      <c r="J10" s="533"/>
      <c r="K10" s="533"/>
      <c r="L10" s="533"/>
      <c r="M10" s="533"/>
      <c r="N10" s="534"/>
      <c r="O10" s="115"/>
      <c r="P10" s="1"/>
      <c r="R10" s="367"/>
      <c r="S10" s="367"/>
      <c r="T10" s="367"/>
      <c r="U10" s="367"/>
      <c r="V10" s="367"/>
      <c r="W10" s="367"/>
      <c r="X10" s="367"/>
    </row>
    <row r="11" spans="2:25" ht="15" customHeight="1" thickBot="1" x14ac:dyDescent="0.3">
      <c r="B11" s="441"/>
      <c r="C11" s="114"/>
      <c r="D11" s="114"/>
      <c r="E11" s="114"/>
      <c r="F11" s="114"/>
      <c r="G11" s="114"/>
      <c r="H11" s="114"/>
      <c r="I11" s="114"/>
      <c r="J11" s="114"/>
      <c r="K11" s="114"/>
      <c r="L11" s="114"/>
      <c r="M11" s="114"/>
      <c r="N11" s="113"/>
      <c r="R11" s="367"/>
      <c r="S11" s="367"/>
      <c r="T11" s="367"/>
      <c r="U11" s="367"/>
      <c r="V11" s="367"/>
      <c r="W11" s="367"/>
      <c r="X11" s="367"/>
    </row>
    <row r="12" spans="2:25" ht="31.5" customHeight="1" thickBot="1" x14ac:dyDescent="0.3">
      <c r="B12" s="442"/>
      <c r="C12" s="112"/>
      <c r="D12" s="422" t="s">
        <v>74</v>
      </c>
      <c r="E12" s="423"/>
      <c r="F12" s="423"/>
      <c r="G12" s="423"/>
      <c r="H12" s="423"/>
      <c r="I12" s="423"/>
      <c r="J12" s="423"/>
      <c r="K12" s="423"/>
      <c r="L12" s="423"/>
      <c r="M12" s="424"/>
      <c r="N12" s="111"/>
      <c r="R12" s="367"/>
      <c r="S12" s="367"/>
      <c r="T12" s="367"/>
      <c r="U12" s="367"/>
      <c r="V12" s="367"/>
      <c r="W12" s="367"/>
      <c r="X12" s="367"/>
    </row>
    <row r="13" spans="2:25" ht="31.5" customHeight="1" thickBot="1" x14ac:dyDescent="0.3">
      <c r="B13" s="93"/>
      <c r="C13" s="110"/>
      <c r="D13" s="425" t="s">
        <v>73</v>
      </c>
      <c r="E13" s="426"/>
      <c r="F13" s="426"/>
      <c r="G13" s="426"/>
      <c r="H13" s="426"/>
      <c r="I13" s="426"/>
      <c r="J13" s="426"/>
      <c r="K13" s="426"/>
      <c r="L13" s="415" t="s">
        <v>22</v>
      </c>
      <c r="M13" s="416"/>
      <c r="N13" s="108"/>
      <c r="R13" s="367"/>
      <c r="S13" s="367"/>
      <c r="T13" s="367"/>
      <c r="U13" s="367"/>
      <c r="V13" s="367"/>
      <c r="W13" s="367"/>
      <c r="X13" s="367"/>
      <c r="Y13" s="30"/>
    </row>
    <row r="14" spans="2:25" ht="29.25" customHeight="1" thickBot="1" x14ac:dyDescent="0.3">
      <c r="B14" s="93"/>
      <c r="C14" s="110"/>
      <c r="D14" s="425" t="s">
        <v>72</v>
      </c>
      <c r="E14" s="426"/>
      <c r="F14" s="426"/>
      <c r="G14" s="426"/>
      <c r="H14" s="426"/>
      <c r="I14" s="426"/>
      <c r="J14" s="426"/>
      <c r="K14" s="426"/>
      <c r="L14" s="417" t="s">
        <v>22</v>
      </c>
      <c r="M14" s="418"/>
      <c r="N14" s="108"/>
      <c r="R14" s="367"/>
      <c r="S14" s="367"/>
      <c r="T14" s="367"/>
      <c r="U14" s="367"/>
      <c r="V14" s="367"/>
      <c r="W14" s="367"/>
      <c r="X14" s="367"/>
      <c r="Y14" s="30"/>
    </row>
    <row r="15" spans="2:25" ht="28.5" customHeight="1" thickBot="1" x14ac:dyDescent="0.3">
      <c r="B15" s="93"/>
      <c r="C15" s="109"/>
      <c r="D15" s="427" t="s">
        <v>71</v>
      </c>
      <c r="E15" s="428"/>
      <c r="F15" s="428"/>
      <c r="G15" s="428"/>
      <c r="H15" s="428"/>
      <c r="I15" s="428"/>
      <c r="J15" s="428"/>
      <c r="K15" s="428"/>
      <c r="L15" s="419" t="s">
        <v>22</v>
      </c>
      <c r="M15" s="420"/>
      <c r="N15" s="108"/>
      <c r="R15" s="367"/>
      <c r="S15" s="367"/>
      <c r="T15" s="367"/>
      <c r="U15" s="367"/>
      <c r="V15" s="367"/>
      <c r="W15" s="367"/>
      <c r="X15" s="367"/>
    </row>
    <row r="16" spans="2:25" ht="15.75" customHeight="1" thickBot="1" x14ac:dyDescent="0.3">
      <c r="B16" s="93"/>
      <c r="C16" s="107"/>
      <c r="D16" s="106"/>
      <c r="E16" s="106"/>
      <c r="F16" s="106"/>
      <c r="G16" s="106"/>
      <c r="H16" s="106"/>
      <c r="I16" s="106"/>
      <c r="J16" s="106"/>
      <c r="K16" s="106"/>
      <c r="L16" s="106"/>
      <c r="M16" s="106"/>
      <c r="N16" s="105"/>
      <c r="Q16" s="37"/>
      <c r="R16" s="367"/>
      <c r="S16" s="367"/>
      <c r="T16" s="367"/>
      <c r="U16" s="367"/>
      <c r="V16" s="367"/>
      <c r="W16" s="367"/>
      <c r="X16" s="367"/>
    </row>
    <row r="17" spans="2:28" ht="43.5" customHeight="1" thickBot="1" x14ac:dyDescent="0.3">
      <c r="B17" s="32"/>
      <c r="C17" s="104"/>
      <c r="D17" s="104"/>
      <c r="E17" s="104"/>
      <c r="F17" s="104"/>
      <c r="G17" s="104"/>
      <c r="H17" s="104"/>
      <c r="I17" s="104"/>
      <c r="J17" s="104"/>
      <c r="K17" s="104"/>
      <c r="L17" s="104"/>
      <c r="M17" s="104"/>
      <c r="N17" s="104"/>
      <c r="O17" s="59"/>
      <c r="P17" s="59"/>
      <c r="Q17" s="37"/>
      <c r="R17" s="367"/>
      <c r="S17" s="367"/>
      <c r="T17" s="367"/>
      <c r="U17" s="367"/>
      <c r="V17" s="367"/>
      <c r="W17" s="367"/>
      <c r="X17" s="367"/>
    </row>
    <row r="18" spans="2:28" ht="37.5" customHeight="1" thickTop="1" thickBot="1" x14ac:dyDescent="0.3">
      <c r="R18" s="367"/>
      <c r="S18" s="367"/>
      <c r="T18" s="367"/>
      <c r="U18" s="367"/>
      <c r="V18" s="367"/>
      <c r="W18" s="367"/>
      <c r="X18" s="367"/>
    </row>
    <row r="19" spans="2:28" ht="30" customHeight="1" x14ac:dyDescent="0.25">
      <c r="B19" s="374" t="s">
        <v>1896</v>
      </c>
      <c r="C19" s="390" t="s">
        <v>70</v>
      </c>
      <c r="D19" s="358"/>
      <c r="E19" s="358"/>
      <c r="F19" s="358"/>
      <c r="G19" s="358"/>
      <c r="H19" s="358"/>
      <c r="I19" s="358"/>
      <c r="J19" s="358"/>
      <c r="K19" s="358"/>
      <c r="L19" s="358"/>
      <c r="M19" s="358"/>
      <c r="N19" s="358"/>
      <c r="O19" s="438"/>
      <c r="P19" s="439"/>
      <c r="Q19" s="439"/>
      <c r="R19" s="101"/>
      <c r="S19" s="101"/>
      <c r="T19" s="101"/>
      <c r="U19" s="101"/>
      <c r="V19" s="101"/>
      <c r="W19" s="101"/>
      <c r="X19" s="101"/>
    </row>
    <row r="20" spans="2:28" ht="44.25" customHeight="1" thickBot="1" x14ac:dyDescent="0.3">
      <c r="B20" s="375"/>
      <c r="C20" s="391"/>
      <c r="D20" s="361"/>
      <c r="E20" s="361"/>
      <c r="F20" s="361"/>
      <c r="G20" s="361"/>
      <c r="H20" s="361"/>
      <c r="I20" s="361"/>
      <c r="J20" s="361"/>
      <c r="K20" s="361"/>
      <c r="L20" s="361"/>
      <c r="M20" s="361"/>
      <c r="N20" s="361"/>
      <c r="O20" s="438"/>
      <c r="P20" s="439"/>
      <c r="Q20" s="439"/>
      <c r="R20" s="101"/>
      <c r="S20" s="101"/>
      <c r="T20" s="369"/>
      <c r="U20" s="369"/>
      <c r="V20" s="369"/>
      <c r="W20" s="369"/>
      <c r="X20" s="369"/>
      <c r="Y20" s="369"/>
      <c r="Z20" s="369"/>
      <c r="AA20" s="369"/>
    </row>
    <row r="21" spans="2:28" ht="8.25" customHeight="1" thickBot="1" x14ac:dyDescent="0.3">
      <c r="C21" s="103"/>
      <c r="D21" s="421"/>
      <c r="E21" s="421"/>
      <c r="F21" s="421"/>
      <c r="G21" s="421"/>
      <c r="H21" s="421"/>
      <c r="I21" s="421"/>
      <c r="J21" s="421"/>
      <c r="K21" s="421"/>
      <c r="L21" s="421"/>
      <c r="M21" s="421"/>
      <c r="N21" s="421"/>
      <c r="O21" s="421"/>
      <c r="P21" s="102"/>
      <c r="Q21" s="102"/>
      <c r="R21" s="101"/>
      <c r="S21" s="101"/>
      <c r="T21" s="369"/>
      <c r="U21" s="369"/>
      <c r="V21" s="369"/>
      <c r="W21" s="369"/>
      <c r="X21" s="369"/>
      <c r="Y21" s="369"/>
      <c r="Z21" s="369"/>
      <c r="AA21" s="369"/>
    </row>
    <row r="22" spans="2:28" ht="15.75" customHeight="1" x14ac:dyDescent="0.25">
      <c r="C22" s="100"/>
      <c r="D22" s="99"/>
      <c r="E22" s="99"/>
      <c r="F22" s="99"/>
      <c r="G22" s="99"/>
      <c r="H22" s="99"/>
      <c r="I22" s="99"/>
      <c r="J22" s="99"/>
      <c r="K22" s="449" t="s">
        <v>69</v>
      </c>
      <c r="L22" s="450"/>
      <c r="M22" s="453" t="s">
        <v>68</v>
      </c>
      <c r="N22" s="454"/>
      <c r="Q22" s="98"/>
      <c r="R22" s="97"/>
      <c r="S22" s="97"/>
      <c r="T22" s="369"/>
      <c r="U22" s="369"/>
      <c r="V22" s="369"/>
      <c r="W22" s="369"/>
      <c r="X22" s="369"/>
      <c r="Y22" s="369"/>
      <c r="Z22" s="369"/>
      <c r="AA22" s="369"/>
    </row>
    <row r="23" spans="2:28" ht="15" customHeight="1" x14ac:dyDescent="0.25">
      <c r="C23" s="459"/>
      <c r="D23" s="459"/>
      <c r="E23" s="459"/>
      <c r="F23" s="459"/>
      <c r="G23" s="459"/>
      <c r="H23" s="459"/>
      <c r="I23" s="459"/>
      <c r="J23" s="459"/>
      <c r="K23" s="451"/>
      <c r="L23" s="452"/>
      <c r="M23" s="455"/>
      <c r="N23" s="456"/>
      <c r="Q23" s="98"/>
      <c r="R23" s="97"/>
      <c r="S23" s="97"/>
      <c r="T23" s="369"/>
      <c r="U23" s="369"/>
      <c r="V23" s="369"/>
      <c r="W23" s="369"/>
      <c r="X23" s="369"/>
      <c r="Y23" s="369"/>
      <c r="Z23" s="369"/>
      <c r="AA23" s="369"/>
    </row>
    <row r="24" spans="2:28" ht="36.75" customHeight="1" thickBot="1" x14ac:dyDescent="0.3">
      <c r="C24" s="459"/>
      <c r="D24" s="459"/>
      <c r="E24" s="459"/>
      <c r="F24" s="459"/>
      <c r="G24" s="459"/>
      <c r="H24" s="459"/>
      <c r="I24" s="459"/>
      <c r="J24" s="459"/>
      <c r="K24" s="451"/>
      <c r="L24" s="452"/>
      <c r="M24" s="457"/>
      <c r="N24" s="458"/>
      <c r="Q24" s="98"/>
      <c r="R24" s="97"/>
      <c r="S24" s="97"/>
      <c r="T24" s="368"/>
      <c r="U24" s="368"/>
      <c r="V24" s="368"/>
      <c r="W24" s="368"/>
      <c r="X24" s="368"/>
      <c r="Y24" s="368"/>
      <c r="Z24" s="368"/>
      <c r="AA24" s="368"/>
      <c r="AB24" s="82"/>
    </row>
    <row r="25" spans="2:28" ht="59.25" customHeight="1" thickBot="1" x14ac:dyDescent="0.3">
      <c r="C25" s="467"/>
      <c r="D25" s="467"/>
      <c r="E25" s="467"/>
      <c r="F25" s="467"/>
      <c r="G25" s="467"/>
      <c r="H25" s="467"/>
      <c r="I25" s="467"/>
      <c r="J25" s="467"/>
      <c r="K25" s="96" t="s">
        <v>67</v>
      </c>
      <c r="L25" s="95" t="s">
        <v>66</v>
      </c>
      <c r="M25" s="370" t="s">
        <v>65</v>
      </c>
      <c r="N25" s="371"/>
      <c r="O25" s="91"/>
      <c r="P25" s="37"/>
      <c r="Q25" s="94"/>
      <c r="R25" s="89"/>
      <c r="S25" s="89"/>
      <c r="T25" s="368"/>
      <c r="U25" s="368"/>
      <c r="V25" s="368"/>
      <c r="W25" s="368"/>
      <c r="X25" s="368"/>
      <c r="Y25" s="368"/>
      <c r="Z25" s="368"/>
      <c r="AA25" s="368"/>
      <c r="AB25" s="82"/>
    </row>
    <row r="26" spans="2:28" ht="51" customHeight="1" thickBot="1" x14ac:dyDescent="0.3">
      <c r="B26" s="93"/>
      <c r="C26" s="338" t="s">
        <v>64</v>
      </c>
      <c r="D26" s="339"/>
      <c r="E26" s="339"/>
      <c r="F26" s="339"/>
      <c r="G26" s="339"/>
      <c r="H26" s="339"/>
      <c r="I26" s="339"/>
      <c r="J26" s="468"/>
      <c r="K26" s="92"/>
      <c r="L26" s="92"/>
      <c r="M26" s="372"/>
      <c r="N26" s="373"/>
      <c r="O26" s="91"/>
      <c r="P26" s="37"/>
      <c r="Q26" s="90"/>
      <c r="R26" s="89"/>
      <c r="S26" s="75"/>
      <c r="T26" s="368"/>
      <c r="U26" s="368"/>
      <c r="V26" s="368"/>
      <c r="W26" s="368"/>
      <c r="X26" s="368"/>
      <c r="Y26" s="368"/>
      <c r="Z26" s="368"/>
      <c r="AA26" s="368"/>
      <c r="AB26" s="82"/>
    </row>
    <row r="27" spans="2:28" ht="53.25" customHeight="1" thickBot="1" x14ac:dyDescent="0.3">
      <c r="C27" s="338" t="s">
        <v>63</v>
      </c>
      <c r="D27" s="339"/>
      <c r="E27" s="339"/>
      <c r="F27" s="339"/>
      <c r="G27" s="339"/>
      <c r="H27" s="339"/>
      <c r="I27" s="339"/>
      <c r="J27" s="339"/>
      <c r="K27" s="88">
        <f>SUM(K26:N26)</f>
        <v>0</v>
      </c>
      <c r="L27" s="84"/>
      <c r="M27" s="85"/>
      <c r="N27" s="85"/>
      <c r="O27" s="12"/>
      <c r="P27" s="12"/>
      <c r="Q27" s="67"/>
      <c r="S27" s="75"/>
      <c r="T27" s="368"/>
      <c r="U27" s="368"/>
      <c r="V27" s="368"/>
      <c r="W27" s="368"/>
      <c r="X27" s="368"/>
      <c r="Y27" s="368"/>
      <c r="Z27" s="368"/>
      <c r="AA27" s="368"/>
      <c r="AB27" s="82"/>
    </row>
    <row r="28" spans="2:28" ht="17.25" customHeight="1" thickBot="1" x14ac:dyDescent="0.3">
      <c r="C28" s="87"/>
      <c r="D28" s="87"/>
      <c r="E28" s="87"/>
      <c r="F28" s="87"/>
      <c r="G28" s="87"/>
      <c r="H28" s="87"/>
      <c r="I28" s="87"/>
      <c r="J28" s="87"/>
      <c r="K28" s="86"/>
      <c r="L28" s="83"/>
      <c r="M28" s="85"/>
      <c r="N28" s="85"/>
      <c r="O28" s="12"/>
      <c r="P28" s="12"/>
      <c r="Q28" s="67"/>
      <c r="S28" s="75"/>
      <c r="T28" s="368"/>
      <c r="U28" s="368"/>
      <c r="V28" s="368"/>
      <c r="W28" s="368"/>
      <c r="X28" s="368"/>
      <c r="Y28" s="368"/>
      <c r="Z28" s="368"/>
      <c r="AA28" s="368"/>
      <c r="AB28" s="82"/>
    </row>
    <row r="29" spans="2:28" ht="45.75" customHeight="1" thickBot="1" x14ac:dyDescent="0.3">
      <c r="C29" s="462" t="s">
        <v>62</v>
      </c>
      <c r="D29" s="463"/>
      <c r="E29" s="463"/>
      <c r="F29" s="463"/>
      <c r="G29" s="463"/>
      <c r="H29" s="463"/>
      <c r="I29" s="464"/>
      <c r="J29" s="460"/>
      <c r="K29" s="461"/>
      <c r="L29" s="84"/>
      <c r="M29" s="83"/>
      <c r="N29" s="83"/>
      <c r="O29" s="67"/>
      <c r="P29" s="67"/>
      <c r="Q29" s="67"/>
      <c r="S29" s="75"/>
      <c r="T29" s="368"/>
      <c r="U29" s="368"/>
      <c r="V29" s="368"/>
      <c r="W29" s="368"/>
      <c r="X29" s="368"/>
      <c r="Y29" s="368"/>
      <c r="Z29" s="368"/>
      <c r="AA29" s="368"/>
      <c r="AB29" s="82"/>
    </row>
    <row r="30" spans="2:28" ht="38.25" customHeight="1" thickBot="1" x14ac:dyDescent="0.3">
      <c r="B30" s="32"/>
      <c r="C30" s="81"/>
      <c r="D30" s="80"/>
      <c r="E30" s="80"/>
      <c r="F30" s="80"/>
      <c r="G30" s="80"/>
      <c r="H30" s="80"/>
      <c r="I30" s="80"/>
      <c r="J30" s="80"/>
      <c r="K30" s="79"/>
      <c r="L30" s="78"/>
      <c r="M30" s="78"/>
      <c r="N30" s="78"/>
      <c r="O30" s="77"/>
      <c r="P30" s="77"/>
      <c r="Q30" s="76"/>
      <c r="R30" s="30"/>
      <c r="S30" s="75"/>
      <c r="T30" s="75"/>
      <c r="U30" s="75"/>
      <c r="V30" s="75"/>
    </row>
    <row r="31" spans="2:28" ht="36.75" customHeight="1" thickTop="1" thickBot="1" x14ac:dyDescent="0.3">
      <c r="C31" s="74"/>
      <c r="D31" s="73"/>
      <c r="E31" s="73"/>
      <c r="F31" s="73"/>
      <c r="G31" s="73"/>
      <c r="H31" s="73"/>
      <c r="I31" s="73"/>
      <c r="J31" s="73"/>
      <c r="K31" s="72"/>
      <c r="L31" s="71"/>
      <c r="M31" s="71"/>
      <c r="N31" s="71"/>
      <c r="O31" s="70"/>
      <c r="P31" s="70"/>
      <c r="Q31" s="69"/>
      <c r="R31" s="30"/>
    </row>
    <row r="32" spans="2:28" ht="39" customHeight="1" x14ac:dyDescent="0.25">
      <c r="B32" s="385" t="s">
        <v>1895</v>
      </c>
      <c r="C32" s="358" t="s">
        <v>61</v>
      </c>
      <c r="D32" s="358"/>
      <c r="E32" s="358"/>
      <c r="F32" s="358"/>
      <c r="G32" s="358"/>
      <c r="H32" s="358"/>
      <c r="I32" s="358"/>
      <c r="J32" s="358"/>
      <c r="K32" s="358"/>
      <c r="L32" s="358"/>
      <c r="M32" s="358"/>
      <c r="N32" s="359"/>
      <c r="O32" s="67"/>
      <c r="P32" s="67"/>
      <c r="Q32" s="69"/>
      <c r="R32" s="30"/>
    </row>
    <row r="33" spans="2:26" ht="23.25" customHeight="1" thickBot="1" x14ac:dyDescent="0.3">
      <c r="B33" s="386"/>
      <c r="C33" s="361"/>
      <c r="D33" s="361"/>
      <c r="E33" s="361"/>
      <c r="F33" s="361"/>
      <c r="G33" s="361"/>
      <c r="H33" s="361"/>
      <c r="I33" s="361"/>
      <c r="J33" s="361"/>
      <c r="K33" s="361"/>
      <c r="L33" s="361"/>
      <c r="M33" s="361"/>
      <c r="N33" s="362"/>
      <c r="O33" s="67"/>
      <c r="P33" s="68"/>
      <c r="Q33" s="67"/>
    </row>
    <row r="34" spans="2:26" ht="24" customHeight="1" x14ac:dyDescent="0.25">
      <c r="C34" s="65"/>
      <c r="D34" s="65"/>
      <c r="E34" s="65"/>
      <c r="F34" s="65"/>
      <c r="G34" s="65"/>
      <c r="H34" s="65"/>
      <c r="I34" s="65"/>
      <c r="J34" s="376" t="s">
        <v>60</v>
      </c>
      <c r="K34" s="377"/>
      <c r="L34" s="378"/>
      <c r="M34" s="349" t="s">
        <v>59</v>
      </c>
      <c r="N34" s="350"/>
      <c r="O34" s="340"/>
      <c r="P34" s="340"/>
      <c r="Q34" s="340"/>
      <c r="R34" s="340"/>
      <c r="S34" s="340"/>
      <c r="T34" s="340"/>
      <c r="U34" s="340"/>
      <c r="V34" s="340"/>
      <c r="W34" s="340"/>
      <c r="X34" s="340"/>
      <c r="Y34" s="340"/>
    </row>
    <row r="35" spans="2:26" ht="24.75" customHeight="1" x14ac:dyDescent="0.25">
      <c r="C35" s="65"/>
      <c r="D35" s="65"/>
      <c r="E35" s="65"/>
      <c r="F35" s="65"/>
      <c r="G35" s="65"/>
      <c r="H35" s="65"/>
      <c r="I35" s="65"/>
      <c r="J35" s="379"/>
      <c r="K35" s="380"/>
      <c r="L35" s="381"/>
      <c r="M35" s="351"/>
      <c r="N35" s="352"/>
      <c r="O35" s="30"/>
      <c r="P35" s="66"/>
      <c r="Q35" s="66"/>
      <c r="R35" s="39"/>
      <c r="S35" s="39"/>
      <c r="T35" s="39"/>
      <c r="U35" s="39"/>
      <c r="V35" s="39"/>
      <c r="W35" s="39"/>
      <c r="X35" s="30"/>
      <c r="Y35" s="30"/>
      <c r="Z35" s="30"/>
    </row>
    <row r="36" spans="2:26" ht="15" customHeight="1" thickBot="1" x14ac:dyDescent="0.3">
      <c r="C36" s="65"/>
      <c r="D36" s="65"/>
      <c r="E36" s="65"/>
      <c r="F36" s="65"/>
      <c r="G36" s="65"/>
      <c r="H36" s="65"/>
      <c r="I36" s="65"/>
      <c r="J36" s="382"/>
      <c r="K36" s="383"/>
      <c r="L36" s="384"/>
      <c r="M36" s="351"/>
      <c r="N36" s="352"/>
      <c r="O36" s="30"/>
      <c r="P36" s="66"/>
      <c r="Q36" s="66"/>
      <c r="R36" s="39"/>
      <c r="S36" s="39"/>
      <c r="T36" s="39"/>
      <c r="U36" s="39"/>
      <c r="V36" s="39"/>
      <c r="W36" s="39"/>
      <c r="X36" s="30"/>
      <c r="Y36" s="30"/>
      <c r="Z36" s="30"/>
    </row>
    <row r="37" spans="2:26" ht="55.5" customHeight="1" thickBot="1" x14ac:dyDescent="0.3">
      <c r="C37" s="65"/>
      <c r="D37" s="65"/>
      <c r="E37" s="65"/>
      <c r="F37" s="65"/>
      <c r="G37" s="65"/>
      <c r="H37" s="65"/>
      <c r="I37" s="65"/>
      <c r="J37" s="64" t="s">
        <v>58</v>
      </c>
      <c r="K37" s="64" t="s">
        <v>57</v>
      </c>
      <c r="L37" s="64" t="s">
        <v>56</v>
      </c>
      <c r="M37" s="370" t="s">
        <v>55</v>
      </c>
      <c r="N37" s="371"/>
      <c r="O37" s="30"/>
      <c r="P37" s="363"/>
      <c r="Q37" s="363"/>
      <c r="R37" s="363"/>
      <c r="S37" s="363"/>
      <c r="T37" s="363"/>
      <c r="U37" s="363"/>
      <c r="V37" s="363"/>
      <c r="W37" s="363"/>
      <c r="X37" s="30"/>
      <c r="Y37" s="30"/>
      <c r="Z37" s="30"/>
    </row>
    <row r="38" spans="2:26" ht="60" customHeight="1" thickBot="1" x14ac:dyDescent="0.3">
      <c r="C38" s="354" t="s">
        <v>54</v>
      </c>
      <c r="D38" s="355"/>
      <c r="E38" s="355"/>
      <c r="F38" s="355"/>
      <c r="G38" s="355"/>
      <c r="H38" s="355"/>
      <c r="I38" s="356"/>
      <c r="J38" s="63"/>
      <c r="K38" s="63"/>
      <c r="L38" s="63"/>
      <c r="M38" s="465"/>
      <c r="N38" s="466"/>
      <c r="O38" s="30"/>
      <c r="P38" s="353"/>
      <c r="Q38" s="353"/>
      <c r="R38" s="353"/>
      <c r="S38" s="353"/>
      <c r="T38" s="353"/>
      <c r="U38" s="353"/>
      <c r="V38" s="353"/>
      <c r="W38" s="353"/>
      <c r="X38" s="30"/>
      <c r="Y38" s="30"/>
      <c r="Z38" s="30"/>
    </row>
    <row r="39" spans="2:26" ht="71.25" customHeight="1" thickBot="1" x14ac:dyDescent="0.3">
      <c r="C39" s="354" t="s">
        <v>53</v>
      </c>
      <c r="D39" s="355"/>
      <c r="E39" s="355"/>
      <c r="F39" s="355"/>
      <c r="G39" s="355"/>
      <c r="H39" s="355"/>
      <c r="I39" s="356"/>
      <c r="J39" s="62"/>
      <c r="K39" s="62"/>
      <c r="L39" s="61"/>
      <c r="M39" s="444"/>
      <c r="N39" s="445"/>
      <c r="O39" s="30"/>
      <c r="P39" s="353"/>
      <c r="Q39" s="353"/>
      <c r="R39" s="353"/>
      <c r="S39" s="353"/>
      <c r="T39" s="353"/>
      <c r="U39" s="353"/>
      <c r="V39" s="353"/>
      <c r="W39" s="353"/>
      <c r="X39" s="353"/>
      <c r="Y39" s="353"/>
      <c r="Z39" s="353"/>
    </row>
    <row r="40" spans="2:26" ht="61.5" customHeight="1" thickBot="1" x14ac:dyDescent="0.3">
      <c r="C40" s="354" t="s">
        <v>52</v>
      </c>
      <c r="D40" s="355"/>
      <c r="E40" s="355"/>
      <c r="F40" s="355"/>
      <c r="G40" s="355"/>
      <c r="H40" s="355"/>
      <c r="I40" s="356"/>
      <c r="J40" s="62"/>
      <c r="K40" s="62"/>
      <c r="L40" s="61"/>
      <c r="M40" s="444"/>
      <c r="N40" s="445"/>
      <c r="P40" s="443"/>
      <c r="Q40" s="443"/>
      <c r="R40" s="443"/>
      <c r="S40" s="443"/>
      <c r="T40" s="443"/>
      <c r="U40" s="443"/>
      <c r="V40" s="443"/>
      <c r="W40" s="60"/>
    </row>
    <row r="41" spans="2:26" ht="27" customHeight="1" thickBot="1" x14ac:dyDescent="0.3">
      <c r="B41" s="32"/>
      <c r="C41" s="32"/>
      <c r="D41" s="32"/>
      <c r="E41" s="32"/>
      <c r="F41" s="32"/>
      <c r="G41" s="32"/>
      <c r="H41" s="32"/>
      <c r="I41" s="32"/>
      <c r="J41" s="32"/>
      <c r="K41" s="32"/>
      <c r="L41" s="32"/>
      <c r="M41" s="32"/>
      <c r="N41" s="32"/>
      <c r="O41" s="32"/>
      <c r="P41" s="32"/>
      <c r="Q41" s="59"/>
      <c r="R41" s="32"/>
    </row>
    <row r="42" spans="2:26" ht="25.5" customHeight="1" thickTop="1" thickBot="1" x14ac:dyDescent="0.3"/>
    <row r="43" spans="2:26" ht="27" customHeight="1" x14ac:dyDescent="0.25">
      <c r="B43" s="374" t="s">
        <v>1894</v>
      </c>
      <c r="C43" s="390" t="s">
        <v>51</v>
      </c>
      <c r="D43" s="358"/>
      <c r="E43" s="358"/>
      <c r="F43" s="358"/>
      <c r="G43" s="358"/>
      <c r="H43" s="358"/>
      <c r="I43" s="358"/>
      <c r="J43" s="358"/>
      <c r="K43" s="358"/>
    </row>
    <row r="44" spans="2:26" ht="48" customHeight="1" thickBot="1" x14ac:dyDescent="0.3">
      <c r="B44" s="375"/>
      <c r="C44" s="391"/>
      <c r="D44" s="361"/>
      <c r="E44" s="361"/>
      <c r="F44" s="361"/>
      <c r="G44" s="361"/>
      <c r="H44" s="361"/>
      <c r="I44" s="361"/>
      <c r="J44" s="361"/>
      <c r="K44" s="361"/>
    </row>
    <row r="45" spans="2:26" ht="33.75" customHeight="1" thickBot="1" x14ac:dyDescent="0.3">
      <c r="C45" s="341" t="s">
        <v>50</v>
      </c>
      <c r="D45" s="342"/>
      <c r="E45" s="342"/>
      <c r="F45" s="342"/>
      <c r="G45" s="342"/>
      <c r="H45" s="342"/>
      <c r="I45" s="342"/>
      <c r="J45" s="343"/>
      <c r="K45" s="58">
        <f>K27</f>
        <v>0</v>
      </c>
    </row>
    <row r="46" spans="2:26" ht="35.25" customHeight="1" thickBot="1" x14ac:dyDescent="0.3">
      <c r="C46" s="403" t="s">
        <v>1826</v>
      </c>
      <c r="D46" s="404"/>
      <c r="E46" s="404"/>
      <c r="F46" s="404"/>
      <c r="G46" s="404"/>
      <c r="H46" s="404"/>
      <c r="I46" s="404"/>
      <c r="J46" s="405"/>
      <c r="K46" s="58">
        <f>K27+J29</f>
        <v>0</v>
      </c>
    </row>
    <row r="47" spans="2:26" ht="38.25" customHeight="1" thickBot="1" x14ac:dyDescent="0.3">
      <c r="C47" s="341" t="s">
        <v>48</v>
      </c>
      <c r="D47" s="342"/>
      <c r="E47" s="342"/>
      <c r="F47" s="342"/>
      <c r="G47" s="342"/>
      <c r="H47" s="342"/>
      <c r="I47" s="342"/>
      <c r="J47" s="343"/>
      <c r="K47" s="57" t="str">
        <f>IFERROR(K45/K46,"")</f>
        <v/>
      </c>
    </row>
    <row r="48" spans="2:26" ht="37.5" customHeight="1" thickBot="1" x14ac:dyDescent="0.3">
      <c r="C48" s="341" t="s">
        <v>1821</v>
      </c>
      <c r="D48" s="342"/>
      <c r="E48" s="342"/>
      <c r="F48" s="342"/>
      <c r="G48" s="342"/>
      <c r="H48" s="342"/>
      <c r="I48" s="342"/>
      <c r="J48" s="343"/>
      <c r="K48" s="56">
        <f>Mem5Alloc240</f>
        <v>0</v>
      </c>
    </row>
    <row r="49" spans="2:21" ht="37.5" customHeight="1" thickBot="1" x14ac:dyDescent="0.3">
      <c r="C49" s="364" t="s">
        <v>47</v>
      </c>
      <c r="D49" s="365"/>
      <c r="E49" s="365"/>
      <c r="F49" s="365"/>
      <c r="G49" s="365"/>
      <c r="H49" s="365"/>
      <c r="I49" s="365"/>
      <c r="J49" s="366"/>
      <c r="K49" s="55">
        <f>IFERROR(K48*K47, 0)</f>
        <v>0</v>
      </c>
    </row>
    <row r="50" spans="2:21" ht="41.25" customHeight="1" thickBot="1" x14ac:dyDescent="0.3">
      <c r="C50" s="341" t="s">
        <v>46</v>
      </c>
      <c r="D50" s="342"/>
      <c r="E50" s="342"/>
      <c r="F50" s="342"/>
      <c r="G50" s="342"/>
      <c r="H50" s="342"/>
      <c r="I50" s="342"/>
      <c r="J50" s="343"/>
      <c r="K50" s="191"/>
    </row>
    <row r="51" spans="2:21" ht="46.5" customHeight="1" thickBot="1" x14ac:dyDescent="0.3">
      <c r="C51" s="341" t="s">
        <v>45</v>
      </c>
      <c r="D51" s="342"/>
      <c r="E51" s="342"/>
      <c r="F51" s="342"/>
      <c r="G51" s="342"/>
      <c r="H51" s="342"/>
      <c r="I51" s="342"/>
      <c r="J51" s="343"/>
      <c r="K51" s="54">
        <f>IFERROR(K49+K50, "")</f>
        <v>0</v>
      </c>
    </row>
    <row r="52" spans="2:21" ht="29.25" customHeight="1" x14ac:dyDescent="0.25"/>
    <row r="53" spans="2:21" ht="7.5" customHeight="1" x14ac:dyDescent="0.25">
      <c r="C53" s="53"/>
      <c r="D53" s="52"/>
      <c r="E53" s="52"/>
      <c r="F53" s="52"/>
      <c r="G53" s="52"/>
      <c r="H53" s="52"/>
      <c r="I53" s="52"/>
      <c r="J53" s="52"/>
      <c r="K53" s="51"/>
    </row>
    <row r="54" spans="2:21" s="30" customFormat="1" ht="9.75" customHeight="1" thickBot="1" x14ac:dyDescent="0.3">
      <c r="B54" s="46"/>
      <c r="C54" s="49"/>
      <c r="D54" s="49"/>
      <c r="E54" s="50"/>
      <c r="F54" s="49"/>
      <c r="G54" s="49"/>
      <c r="H54" s="48"/>
      <c r="I54" s="48"/>
      <c r="J54" s="46"/>
      <c r="K54" s="47"/>
      <c r="L54" s="46"/>
      <c r="M54" s="46"/>
      <c r="N54" s="46"/>
      <c r="O54" s="46"/>
      <c r="P54" s="46"/>
      <c r="Q54" s="46"/>
    </row>
    <row r="55" spans="2:21" ht="24.75" customHeight="1" thickTop="1" thickBot="1" x14ac:dyDescent="0.3"/>
    <row r="56" spans="2:21" ht="19.5" customHeight="1" x14ac:dyDescent="0.25">
      <c r="B56" s="374" t="s">
        <v>1893</v>
      </c>
      <c r="C56" s="357" t="s">
        <v>44</v>
      </c>
      <c r="D56" s="358"/>
      <c r="E56" s="358"/>
      <c r="F56" s="358"/>
      <c r="G56" s="358"/>
      <c r="H56" s="358"/>
      <c r="I56" s="358"/>
      <c r="J56" s="358"/>
      <c r="K56" s="358"/>
      <c r="L56" s="359"/>
    </row>
    <row r="57" spans="2:21" ht="51.75" customHeight="1" thickBot="1" x14ac:dyDescent="0.3">
      <c r="B57" s="375"/>
      <c r="C57" s="360"/>
      <c r="D57" s="361"/>
      <c r="E57" s="361"/>
      <c r="F57" s="361"/>
      <c r="G57" s="361"/>
      <c r="H57" s="361"/>
      <c r="I57" s="361"/>
      <c r="J57" s="361"/>
      <c r="K57" s="361"/>
      <c r="L57" s="362"/>
    </row>
    <row r="58" spans="2:21" ht="33.75" customHeight="1" thickBot="1" x14ac:dyDescent="0.3">
      <c r="B58" s="27"/>
      <c r="C58" s="387" t="s">
        <v>43</v>
      </c>
      <c r="D58" s="388"/>
      <c r="E58" s="388"/>
      <c r="F58" s="388"/>
      <c r="G58" s="388"/>
      <c r="H58" s="388"/>
      <c r="I58" s="388"/>
      <c r="J58" s="388"/>
      <c r="K58" s="388"/>
      <c r="L58" s="389"/>
    </row>
    <row r="59" spans="2:21" ht="51.75" customHeight="1" thickBot="1" x14ac:dyDescent="0.3">
      <c r="B59" s="27"/>
      <c r="C59" s="341" t="s">
        <v>42</v>
      </c>
      <c r="D59" s="347"/>
      <c r="E59" s="347"/>
      <c r="F59" s="347"/>
      <c r="G59" s="347"/>
      <c r="H59" s="347"/>
      <c r="I59" s="347"/>
      <c r="J59" s="347"/>
      <c r="K59" s="348"/>
      <c r="L59" s="192" t="s">
        <v>22</v>
      </c>
      <c r="M59" s="45"/>
    </row>
    <row r="60" spans="2:21" ht="51.75" customHeight="1" thickBot="1" x14ac:dyDescent="0.3">
      <c r="B60" s="27"/>
      <c r="C60" s="341" t="s">
        <v>41</v>
      </c>
      <c r="D60" s="347"/>
      <c r="E60" s="347"/>
      <c r="F60" s="347"/>
      <c r="G60" s="347"/>
      <c r="H60" s="347"/>
      <c r="I60" s="347"/>
      <c r="J60" s="347"/>
      <c r="K60" s="348"/>
      <c r="L60" s="193" t="s">
        <v>22</v>
      </c>
    </row>
    <row r="61" spans="2:21" ht="51.75" customHeight="1" thickBot="1" x14ac:dyDescent="0.3">
      <c r="B61" s="27"/>
      <c r="C61" s="341" t="s">
        <v>40</v>
      </c>
      <c r="D61" s="342"/>
      <c r="E61" s="342"/>
      <c r="F61" s="342"/>
      <c r="G61" s="342"/>
      <c r="H61" s="342"/>
      <c r="I61" s="342"/>
      <c r="J61" s="342"/>
      <c r="K61" s="343"/>
      <c r="L61" s="193" t="s">
        <v>22</v>
      </c>
    </row>
    <row r="62" spans="2:21" ht="69.75" customHeight="1" thickBot="1" x14ac:dyDescent="0.3">
      <c r="B62" s="27"/>
      <c r="C62" s="341" t="s">
        <v>39</v>
      </c>
      <c r="D62" s="342"/>
      <c r="E62" s="342"/>
      <c r="F62" s="342"/>
      <c r="G62" s="342"/>
      <c r="H62" s="342"/>
      <c r="I62" s="342"/>
      <c r="J62" s="342"/>
      <c r="K62" s="343"/>
      <c r="L62" s="193" t="s">
        <v>22</v>
      </c>
      <c r="U62" t="s">
        <v>38</v>
      </c>
    </row>
    <row r="63" spans="2:21" ht="51.75" customHeight="1" thickBot="1" x14ac:dyDescent="0.3">
      <c r="B63" s="27"/>
      <c r="C63" s="341" t="s">
        <v>37</v>
      </c>
      <c r="D63" s="342"/>
      <c r="E63" s="342"/>
      <c r="F63" s="342"/>
      <c r="G63" s="342"/>
      <c r="H63" s="342"/>
      <c r="I63" s="342"/>
      <c r="J63" s="342"/>
      <c r="K63" s="343"/>
      <c r="L63" s="193" t="s">
        <v>22</v>
      </c>
      <c r="U63" t="s">
        <v>36</v>
      </c>
    </row>
    <row r="64" spans="2:21" ht="52.5" customHeight="1" thickBot="1" x14ac:dyDescent="0.3">
      <c r="C64" s="344" t="s">
        <v>35</v>
      </c>
      <c r="D64" s="345"/>
      <c r="E64" s="345"/>
      <c r="F64" s="345"/>
      <c r="G64" s="345"/>
      <c r="H64" s="345"/>
      <c r="I64" s="345"/>
      <c r="J64" s="345"/>
      <c r="K64" s="346"/>
      <c r="L64" s="193" t="s">
        <v>22</v>
      </c>
      <c r="Q64" s="37"/>
      <c r="U64" s="9" t="s">
        <v>34</v>
      </c>
    </row>
    <row r="65" spans="2:30" x14ac:dyDescent="0.25">
      <c r="U65" s="401"/>
      <c r="V65" s="401"/>
      <c r="W65" s="401"/>
      <c r="X65" s="401"/>
      <c r="Y65" s="401"/>
      <c r="Z65" s="401"/>
      <c r="AA65" s="401"/>
      <c r="AB65" s="401"/>
      <c r="AC65" s="401"/>
      <c r="AD65" s="401"/>
    </row>
    <row r="66" spans="2:30" ht="15.75" thickBot="1" x14ac:dyDescent="0.3">
      <c r="C66" s="44"/>
      <c r="D66" s="43"/>
      <c r="E66" s="43"/>
      <c r="F66" s="43"/>
      <c r="G66" s="43"/>
      <c r="H66" s="43"/>
      <c r="I66" s="43"/>
      <c r="J66" s="43"/>
      <c r="K66" s="43"/>
      <c r="L66" s="43"/>
      <c r="U66" s="401"/>
      <c r="V66" s="401"/>
      <c r="W66" s="401"/>
      <c r="X66" s="401"/>
      <c r="Y66" s="401"/>
      <c r="Z66" s="401"/>
      <c r="AA66" s="401"/>
      <c r="AB66" s="401"/>
      <c r="AC66" s="401"/>
      <c r="AD66" s="401"/>
    </row>
    <row r="67" spans="2:30" ht="16.5" thickTop="1" thickBot="1" x14ac:dyDescent="0.3">
      <c r="C67" s="42"/>
      <c r="D67" s="41"/>
      <c r="E67" s="41"/>
      <c r="F67" s="41"/>
      <c r="G67" s="41"/>
      <c r="H67" s="41"/>
      <c r="I67" s="41"/>
      <c r="J67" s="41"/>
      <c r="K67" s="41"/>
      <c r="L67" s="41"/>
      <c r="U67" s="401"/>
      <c r="V67" s="401"/>
      <c r="W67" s="401"/>
      <c r="X67" s="401"/>
      <c r="Y67" s="401"/>
      <c r="Z67" s="401"/>
      <c r="AA67" s="401"/>
      <c r="AB67" s="401"/>
      <c r="AC67" s="401"/>
      <c r="AD67" s="401"/>
    </row>
    <row r="68" spans="2:30" ht="46.5" customHeight="1" x14ac:dyDescent="0.25">
      <c r="B68" s="392" t="s">
        <v>1892</v>
      </c>
      <c r="C68" s="357" t="s">
        <v>33</v>
      </c>
      <c r="D68" s="358"/>
      <c r="E68" s="358"/>
      <c r="F68" s="358"/>
      <c r="G68" s="358"/>
      <c r="H68" s="358"/>
      <c r="I68" s="358"/>
      <c r="J68" s="358"/>
      <c r="K68" s="358"/>
      <c r="L68" s="359"/>
      <c r="U68" s="401"/>
      <c r="V68" s="401"/>
      <c r="W68" s="401"/>
      <c r="X68" s="401"/>
      <c r="Y68" s="401"/>
      <c r="Z68" s="401"/>
      <c r="AA68" s="401"/>
      <c r="AB68" s="401"/>
      <c r="AC68" s="401"/>
      <c r="AD68" s="401"/>
    </row>
    <row r="69" spans="2:30" ht="30.75" customHeight="1" thickBot="1" x14ac:dyDescent="0.3">
      <c r="B69" s="393"/>
      <c r="C69" s="360"/>
      <c r="D69" s="361"/>
      <c r="E69" s="361"/>
      <c r="F69" s="361"/>
      <c r="G69" s="361"/>
      <c r="H69" s="361"/>
      <c r="I69" s="361"/>
      <c r="J69" s="361"/>
      <c r="K69" s="361"/>
      <c r="L69" s="362"/>
      <c r="U69" s="40"/>
      <c r="V69" s="40"/>
      <c r="W69" s="40"/>
      <c r="X69" s="40"/>
      <c r="Y69" s="40"/>
      <c r="Z69" s="40"/>
      <c r="AA69" s="40"/>
      <c r="AB69" s="40"/>
      <c r="AC69" s="40"/>
      <c r="AD69" s="40"/>
    </row>
    <row r="70" spans="2:30" ht="57" customHeight="1" thickBot="1" x14ac:dyDescent="0.3">
      <c r="C70" s="398" t="s">
        <v>32</v>
      </c>
      <c r="D70" s="399"/>
      <c r="E70" s="399"/>
      <c r="F70" s="399"/>
      <c r="G70" s="399"/>
      <c r="H70" s="399"/>
      <c r="I70" s="399"/>
      <c r="J70" s="399"/>
      <c r="K70" s="399"/>
      <c r="L70" s="400"/>
    </row>
    <row r="71" spans="2:30" s="30" customFormat="1" ht="58.5" customHeight="1" thickBot="1" x14ac:dyDescent="0.3">
      <c r="B71" s="39"/>
      <c r="C71" s="341" t="s">
        <v>31</v>
      </c>
      <c r="D71" s="342"/>
      <c r="E71" s="343"/>
      <c r="F71" s="195" t="s">
        <v>22</v>
      </c>
      <c r="G71" s="341" t="s">
        <v>30</v>
      </c>
      <c r="H71" s="342"/>
      <c r="I71" s="342"/>
      <c r="J71" s="342"/>
      <c r="K71" s="343"/>
      <c r="L71" s="194">
        <v>0</v>
      </c>
      <c r="M71" s="39"/>
      <c r="N71" s="39"/>
      <c r="O71" s="39"/>
      <c r="P71" s="39"/>
      <c r="Q71" s="39"/>
      <c r="R71" s="39"/>
    </row>
    <row r="72" spans="2:30" s="30" customFormat="1" ht="32.25" customHeight="1" thickBot="1" x14ac:dyDescent="0.3">
      <c r="B72" s="39"/>
      <c r="C72" s="394" t="s">
        <v>29</v>
      </c>
      <c r="D72" s="395"/>
      <c r="E72" s="395"/>
      <c r="F72" s="395"/>
      <c r="G72" s="395"/>
      <c r="H72" s="395"/>
      <c r="I72" s="395"/>
      <c r="J72" s="395"/>
      <c r="K72" s="395"/>
      <c r="L72" s="396"/>
    </row>
    <row r="73" spans="2:30" ht="32.25" customHeight="1" x14ac:dyDescent="0.25">
      <c r="C73" s="406"/>
      <c r="D73" s="407"/>
      <c r="E73" s="407"/>
      <c r="F73" s="407"/>
      <c r="G73" s="407"/>
      <c r="H73" s="407"/>
      <c r="I73" s="407"/>
      <c r="J73" s="407"/>
      <c r="K73" s="407"/>
      <c r="L73" s="408"/>
      <c r="P73" s="402"/>
      <c r="Q73" s="402"/>
      <c r="R73" s="402"/>
      <c r="S73" s="402"/>
    </row>
    <row r="74" spans="2:30" ht="48" customHeight="1" x14ac:dyDescent="0.25">
      <c r="C74" s="409"/>
      <c r="D74" s="410"/>
      <c r="E74" s="410"/>
      <c r="F74" s="410"/>
      <c r="G74" s="410"/>
      <c r="H74" s="410"/>
      <c r="I74" s="410"/>
      <c r="J74" s="410"/>
      <c r="K74" s="410"/>
      <c r="L74" s="411"/>
      <c r="M74" s="1"/>
    </row>
    <row r="75" spans="2:30" s="12" customFormat="1" ht="71.25" customHeight="1" thickBot="1" x14ac:dyDescent="0.3">
      <c r="B75" s="38"/>
      <c r="C75" s="412"/>
      <c r="D75" s="413"/>
      <c r="E75" s="413"/>
      <c r="F75" s="413"/>
      <c r="G75" s="413"/>
      <c r="H75" s="413"/>
      <c r="I75" s="413"/>
      <c r="J75" s="413"/>
      <c r="K75" s="413"/>
      <c r="L75" s="414"/>
      <c r="M75" s="37"/>
    </row>
    <row r="76" spans="2:30" ht="76.5" customHeight="1" x14ac:dyDescent="0.25"/>
    <row r="77" spans="2:30" ht="33.75" customHeight="1" x14ac:dyDescent="0.25">
      <c r="B77" s="36"/>
      <c r="O77" s="6"/>
    </row>
    <row r="78" spans="2:30" ht="39.75" customHeight="1" x14ac:dyDescent="0.25"/>
    <row r="79" spans="2:30" ht="27.75" customHeight="1" x14ac:dyDescent="0.25"/>
    <row r="80" spans="2:30" x14ac:dyDescent="0.25">
      <c r="M80" s="397"/>
      <c r="N80" s="397"/>
      <c r="O80" s="397"/>
      <c r="P80" s="397"/>
      <c r="Q80" s="397"/>
      <c r="R80" s="397"/>
      <c r="S80" s="397"/>
      <c r="T80" s="397"/>
      <c r="U80" s="397"/>
      <c r="V80" s="397"/>
      <c r="W80" s="397"/>
      <c r="X80" s="397"/>
      <c r="Y80" s="397"/>
      <c r="Z80" s="397"/>
      <c r="AA80" s="397"/>
      <c r="AB80" s="397"/>
      <c r="AC80" s="397"/>
      <c r="AD80" s="397"/>
    </row>
    <row r="81" spans="13:30" x14ac:dyDescent="0.25">
      <c r="M81" s="397"/>
      <c r="N81" s="397"/>
      <c r="O81" s="397"/>
      <c r="P81" s="397"/>
      <c r="Q81" s="397"/>
      <c r="R81" s="397"/>
      <c r="S81" s="397"/>
      <c r="T81" s="397"/>
      <c r="U81" s="397"/>
      <c r="V81" s="397"/>
      <c r="W81" s="397"/>
      <c r="X81" s="397"/>
      <c r="Y81" s="397"/>
      <c r="Z81" s="397"/>
      <c r="AA81" s="397"/>
      <c r="AB81" s="397"/>
      <c r="AC81" s="397"/>
      <c r="AD81" s="397"/>
    </row>
    <row r="82" spans="13:30" x14ac:dyDescent="0.25">
      <c r="M82" s="397"/>
      <c r="N82" s="397"/>
      <c r="O82" s="397"/>
      <c r="P82" s="397"/>
      <c r="Q82" s="397"/>
      <c r="R82" s="397"/>
      <c r="S82" s="397"/>
      <c r="T82" s="397"/>
      <c r="U82" s="397"/>
      <c r="V82" s="397"/>
      <c r="W82" s="397"/>
      <c r="X82" s="397"/>
      <c r="Y82" s="397"/>
      <c r="Z82" s="397"/>
      <c r="AA82" s="397"/>
      <c r="AB82" s="397"/>
      <c r="AC82" s="397"/>
      <c r="AD82" s="397"/>
    </row>
    <row r="83" spans="13:30" ht="72" customHeight="1" x14ac:dyDescent="0.25">
      <c r="M83" s="397"/>
      <c r="N83" s="397"/>
      <c r="O83" s="397"/>
      <c r="P83" s="397"/>
      <c r="Q83" s="397"/>
      <c r="R83" s="397"/>
      <c r="S83" s="397"/>
      <c r="T83" s="397"/>
      <c r="U83" s="397"/>
      <c r="V83" s="397"/>
      <c r="W83" s="397"/>
      <c r="X83" s="397"/>
      <c r="Y83" s="397"/>
      <c r="Z83" s="397"/>
      <c r="AA83" s="397"/>
      <c r="AB83" s="397"/>
      <c r="AC83" s="397"/>
      <c r="AD83" s="397"/>
    </row>
    <row r="84" spans="13:30" ht="66.75" customHeight="1" x14ac:dyDescent="0.25">
      <c r="M84" s="397"/>
      <c r="N84" s="397"/>
      <c r="O84" s="397"/>
      <c r="P84" s="397"/>
      <c r="Q84" s="397"/>
      <c r="R84" s="397"/>
      <c r="S84" s="397"/>
      <c r="T84" s="397"/>
      <c r="U84" s="397"/>
      <c r="V84" s="397"/>
      <c r="W84" s="397"/>
      <c r="X84" s="397"/>
      <c r="Y84" s="397"/>
      <c r="Z84" s="397"/>
      <c r="AA84" s="397"/>
      <c r="AB84" s="397"/>
      <c r="AC84" s="397"/>
      <c r="AD84" s="397"/>
    </row>
    <row r="85" spans="13:30" ht="78" customHeight="1" x14ac:dyDescent="0.25"/>
    <row r="89" spans="13:30" ht="113.25" customHeight="1" x14ac:dyDescent="0.25"/>
    <row r="93" spans="13:30" ht="62.25" customHeight="1" x14ac:dyDescent="0.25"/>
  </sheetData>
  <sheetProtection algorithmName="SHA-512" hashValue="iwTBM9ht7FDrihQfUgDkLMrGXdmMReZNgfoXcIczUs8kVlJ7f9ZWNVD8M6cQqZvjcWCQ7LZ0f451Uco6rWNdwg==" saltValue="cKbhXJ2JsuzQVAwlFKtmqg==" spinCount="100000" sheet="1" objects="1" scenarios="1"/>
  <mergeCells count="73">
    <mergeCell ref="B2:E2"/>
    <mergeCell ref="C4:O4"/>
    <mergeCell ref="R4:X18"/>
    <mergeCell ref="C5:M8"/>
    <mergeCell ref="B10:B12"/>
    <mergeCell ref="D12:M12"/>
    <mergeCell ref="D13:K13"/>
    <mergeCell ref="L13:M13"/>
    <mergeCell ref="D14:K14"/>
    <mergeCell ref="L14:M14"/>
    <mergeCell ref="D15:K15"/>
    <mergeCell ref="L15:M15"/>
    <mergeCell ref="C10:N10"/>
    <mergeCell ref="B19:B20"/>
    <mergeCell ref="C19:N20"/>
    <mergeCell ref="T20:AA23"/>
    <mergeCell ref="D21:O21"/>
    <mergeCell ref="K22:L24"/>
    <mergeCell ref="M22:N24"/>
    <mergeCell ref="C23:J24"/>
    <mergeCell ref="T24:AA29"/>
    <mergeCell ref="C25:J25"/>
    <mergeCell ref="M25:N25"/>
    <mergeCell ref="C26:J26"/>
    <mergeCell ref="M26:N26"/>
    <mergeCell ref="O19:Q20"/>
    <mergeCell ref="C27:J27"/>
    <mergeCell ref="C29:I29"/>
    <mergeCell ref="J29:K29"/>
    <mergeCell ref="B32:B33"/>
    <mergeCell ref="C32:N33"/>
    <mergeCell ref="O34:Y34"/>
    <mergeCell ref="M37:N37"/>
    <mergeCell ref="P37:W37"/>
    <mergeCell ref="C38:I38"/>
    <mergeCell ref="M38:N38"/>
    <mergeCell ref="P38:W38"/>
    <mergeCell ref="J34:L36"/>
    <mergeCell ref="M34:N36"/>
    <mergeCell ref="C39:I39"/>
    <mergeCell ref="M39:N39"/>
    <mergeCell ref="P39:Z39"/>
    <mergeCell ref="C40:I40"/>
    <mergeCell ref="M40:N40"/>
    <mergeCell ref="P40:V40"/>
    <mergeCell ref="B56:B57"/>
    <mergeCell ref="C56:L57"/>
    <mergeCell ref="B43:B44"/>
    <mergeCell ref="C43:K44"/>
    <mergeCell ref="C45:J45"/>
    <mergeCell ref="C46:J46"/>
    <mergeCell ref="C47:J47"/>
    <mergeCell ref="C48:J48"/>
    <mergeCell ref="C63:K63"/>
    <mergeCell ref="C49:J49"/>
    <mergeCell ref="C50:J50"/>
    <mergeCell ref="C51:J51"/>
    <mergeCell ref="C58:L58"/>
    <mergeCell ref="C59:K59"/>
    <mergeCell ref="C60:K60"/>
    <mergeCell ref="C61:K61"/>
    <mergeCell ref="C62:K62"/>
    <mergeCell ref="B68:B69"/>
    <mergeCell ref="C68:L69"/>
    <mergeCell ref="C70:L70"/>
    <mergeCell ref="C71:E71"/>
    <mergeCell ref="G71:K71"/>
    <mergeCell ref="C72:L72"/>
    <mergeCell ref="C73:L75"/>
    <mergeCell ref="P73:S73"/>
    <mergeCell ref="M80:AD84"/>
    <mergeCell ref="C64:K64"/>
    <mergeCell ref="U65:AD68"/>
  </mergeCells>
  <conditionalFormatting sqref="K26">
    <cfRule type="expression" dxfId="4" priority="5" stopIfTrue="1">
      <formula>AND($J$29&gt;0, $K$26="")</formula>
    </cfRule>
  </conditionalFormatting>
  <conditionalFormatting sqref="L26">
    <cfRule type="expression" dxfId="3" priority="4" stopIfTrue="1">
      <formula>AND($J$29&gt;0, $L$26="")</formula>
    </cfRule>
  </conditionalFormatting>
  <conditionalFormatting sqref="M26:N26">
    <cfRule type="expression" dxfId="2" priority="3" stopIfTrue="1">
      <formula>AND($J$29&gt;0, $M$26="")</formula>
    </cfRule>
  </conditionalFormatting>
  <dataValidations count="9">
    <dataValidation type="whole" operator="greaterThanOrEqual" showInputMessage="1" showErrorMessage="1" error="Please fill out all of the cells in column A, B, C, and D including zeros when appropriate." prompt="If none, enter &quot;0&quot;." sqref="J38:N40" xr:uid="{00000000-0002-0000-0F00-000000000000}">
      <formula1>0</formula1>
    </dataValidation>
    <dataValidation type="whole" operator="greaterThanOrEqual" allowBlank="1" showInputMessage="1" showErrorMessage="1" error="Please enter a number." prompt="Enter number of eligible, resident, home-schooled students in your district.  If none, enter 0.  Cell will turn red if no number is entered." sqref="L26" xr:uid="{00000000-0002-0000-0F00-000001000000}">
      <formula1>0</formula1>
    </dataValidation>
    <dataValidation type="whole" operator="greaterThanOrEqual" allowBlank="1" showInputMessage="1" showErrorMessage="1" error="Please enter a number." prompt="Enter number of eligible, nonresident students attending private school in your district.  If none, enter 0.  Cell will turn red if no number is entered." sqref="M26:N26" xr:uid="{00000000-0002-0000-0F00-000002000000}">
      <formula1>0</formula1>
    </dataValidation>
    <dataValidation type="whole" errorStyle="information" operator="greaterThanOrEqual" allowBlank="1" showInputMessage="1" showErrorMessage="1" errorTitle="No info input" error="Please enter a number." prompt="Enter number of eligible, resident students attending private school in your district.  If none, enter 0.  Cell will turn red if no number is entered." sqref="K26" xr:uid="{00000000-0002-0000-0F00-000003000000}">
      <formula1>0</formula1>
    </dataValidation>
    <dataValidation type="list" allowBlank="1" showInputMessage="1" showErrorMessage="1" sqref="L59:L64 F71 E54 L14:M15" xr:uid="{00000000-0002-0000-0F00-000004000000}">
      <formula1>YesorNo</formula1>
    </dataValidation>
    <dataValidation type="list" allowBlank="1" showInputMessage="1" showErrorMessage="1" prompt="If you are a charter, virtual or techinical/vocational district, select the appropriate category from the dropdown menu.  You then are exempt from completing any other information on this form." sqref="L13:M13" xr:uid="{00000000-0002-0000-0F00-000005000000}">
      <formula1>ProShareOpt</formula1>
    </dataValidation>
    <dataValidation operator="greaterThanOrEqual" allowBlank="1" showInputMessage="1" showErrorMessage="1" sqref="K45" xr:uid="{00000000-0002-0000-0F00-000006000000}"/>
    <dataValidation type="whole" operator="greaterThanOrEqual" allowBlank="1" showInputMessage="1" showErrorMessage="1" error="Please enter a whoe number(0 or greater)." sqref="K48 K51" xr:uid="{00000000-0002-0000-0F00-000007000000}">
      <formula1>0</formula1>
    </dataValidation>
    <dataValidation type="whole" operator="greaterThanOrEqual" allowBlank="1" showInputMessage="1" showErrorMessage="1" error="Please enter a number." sqref="Q26" xr:uid="{00000000-0002-0000-0F00-000008000000}">
      <formula1>0</formula1>
    </dataValidation>
  </dataValidation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0">
    <tabColor rgb="FFFFD9F5"/>
    <pageSetUpPr autoPageBreaks="0"/>
  </sheetPr>
  <dimension ref="B1:AD87"/>
  <sheetViews>
    <sheetView showGridLines="0" showRowColHeaders="0" zoomScaleNormal="100" workbookViewId="0"/>
  </sheetViews>
  <sheetFormatPr defaultRowHeight="15" x14ac:dyDescent="0.25"/>
  <cols>
    <col min="1" max="1" width="3.5703125" customWidth="1"/>
    <col min="2" max="2" width="16.28515625" customWidth="1"/>
    <col min="3" max="3" width="4" customWidth="1"/>
    <col min="4" max="4" width="22.5703125" customWidth="1"/>
    <col min="5" max="5" width="15.5703125" customWidth="1"/>
    <col min="6" max="6" width="9.140625" customWidth="1"/>
    <col min="10" max="10" width="15.7109375" customWidth="1"/>
    <col min="11" max="12" width="15.5703125" customWidth="1"/>
    <col min="13" max="13" width="11.7109375" customWidth="1"/>
    <col min="14" max="14" width="4" customWidth="1"/>
    <col min="15" max="16" width="17.7109375" customWidth="1"/>
    <col min="17" max="17" width="6.5703125" style="12" customWidth="1"/>
  </cols>
  <sheetData>
    <row r="1" spans="2:25" ht="15.75" customHeight="1" thickBot="1" x14ac:dyDescent="0.3">
      <c r="B1" s="1"/>
      <c r="C1" s="1"/>
      <c r="D1" s="1"/>
    </row>
    <row r="2" spans="2:25" ht="22.5" customHeight="1" thickBot="1" x14ac:dyDescent="0.55000000000000004">
      <c r="B2" s="535" t="str">
        <f>valMem5</f>
        <v>OrgName</v>
      </c>
      <c r="C2" s="536"/>
      <c r="D2" s="536"/>
      <c r="E2" s="537"/>
      <c r="F2" s="179"/>
      <c r="O2" s="30"/>
      <c r="P2" s="30"/>
      <c r="Q2" s="30"/>
      <c r="R2" s="30"/>
      <c r="S2" s="30"/>
    </row>
    <row r="3" spans="2:25" ht="8.25" customHeight="1" x14ac:dyDescent="0.25">
      <c r="C3" s="1"/>
    </row>
    <row r="4" spans="2:25" ht="69" customHeight="1" thickBot="1" x14ac:dyDescent="0.3">
      <c r="C4" s="440" t="s">
        <v>77</v>
      </c>
      <c r="D4" s="440"/>
      <c r="E4" s="440"/>
      <c r="F4" s="440"/>
      <c r="G4" s="440"/>
      <c r="H4" s="440"/>
      <c r="I4" s="440"/>
      <c r="J4" s="440"/>
      <c r="K4" s="440"/>
      <c r="L4" s="440"/>
      <c r="M4" s="440"/>
      <c r="N4" s="440"/>
      <c r="R4" s="367"/>
      <c r="S4" s="367"/>
      <c r="T4" s="367"/>
      <c r="U4" s="367"/>
      <c r="V4" s="367"/>
      <c r="W4" s="367"/>
      <c r="X4" s="367"/>
    </row>
    <row r="5" spans="2:25" ht="44.25" customHeight="1" x14ac:dyDescent="0.25">
      <c r="C5" s="429" t="s">
        <v>1916</v>
      </c>
      <c r="D5" s="430"/>
      <c r="E5" s="430"/>
      <c r="F5" s="430"/>
      <c r="G5" s="430"/>
      <c r="H5" s="430"/>
      <c r="I5" s="430"/>
      <c r="J5" s="430"/>
      <c r="K5" s="430"/>
      <c r="L5" s="430"/>
      <c r="M5" s="431"/>
      <c r="N5" s="118"/>
      <c r="R5" s="367"/>
      <c r="S5" s="367"/>
      <c r="T5" s="367"/>
      <c r="U5" s="367"/>
      <c r="V5" s="367"/>
      <c r="W5" s="367"/>
      <c r="X5" s="367"/>
    </row>
    <row r="6" spans="2:25" ht="59.25" customHeight="1" x14ac:dyDescent="0.25">
      <c r="C6" s="434"/>
      <c r="D6" s="432"/>
      <c r="E6" s="432"/>
      <c r="F6" s="432"/>
      <c r="G6" s="432"/>
      <c r="H6" s="432"/>
      <c r="I6" s="432"/>
      <c r="J6" s="432"/>
      <c r="K6" s="432"/>
      <c r="L6" s="432"/>
      <c r="M6" s="433"/>
      <c r="N6" s="118"/>
      <c r="R6" s="367"/>
      <c r="S6" s="367"/>
      <c r="T6" s="367"/>
      <c r="U6" s="367"/>
      <c r="V6" s="367"/>
      <c r="W6" s="367"/>
      <c r="X6" s="367"/>
    </row>
    <row r="7" spans="2:25" ht="53.25" customHeight="1" thickBot="1" x14ac:dyDescent="0.3">
      <c r="C7" s="435"/>
      <c r="D7" s="436"/>
      <c r="E7" s="436"/>
      <c r="F7" s="436"/>
      <c r="G7" s="436"/>
      <c r="H7" s="436"/>
      <c r="I7" s="436"/>
      <c r="J7" s="436"/>
      <c r="K7" s="436"/>
      <c r="L7" s="436"/>
      <c r="M7" s="437"/>
      <c r="N7" s="118"/>
      <c r="R7" s="367"/>
      <c r="S7" s="367"/>
      <c r="T7" s="367"/>
      <c r="U7" s="367"/>
      <c r="V7" s="367"/>
      <c r="W7" s="367"/>
      <c r="X7" s="367"/>
    </row>
    <row r="8" spans="2:25" s="12" customFormat="1" ht="24" customHeight="1" thickBot="1" x14ac:dyDescent="0.3">
      <c r="B8" s="38"/>
      <c r="C8" s="117"/>
      <c r="D8" s="116"/>
      <c r="E8" s="116"/>
      <c r="F8" s="116"/>
      <c r="G8" s="116"/>
      <c r="H8" s="116"/>
      <c r="I8" s="116"/>
      <c r="J8" s="116"/>
      <c r="K8" s="116"/>
      <c r="L8" s="116"/>
      <c r="M8" s="116"/>
      <c r="N8" s="116"/>
      <c r="R8" s="367"/>
      <c r="S8" s="367"/>
      <c r="T8" s="367"/>
      <c r="U8" s="367"/>
      <c r="V8" s="367"/>
      <c r="W8" s="367"/>
      <c r="X8" s="367"/>
    </row>
    <row r="9" spans="2:25" ht="33" customHeight="1" thickBot="1" x14ac:dyDescent="0.3">
      <c r="B9" s="119" t="s">
        <v>1903</v>
      </c>
      <c r="C9" s="446" t="s">
        <v>75</v>
      </c>
      <c r="D9" s="447"/>
      <c r="E9" s="447"/>
      <c r="F9" s="447"/>
      <c r="G9" s="447"/>
      <c r="H9" s="447"/>
      <c r="I9" s="447"/>
      <c r="J9" s="447"/>
      <c r="K9" s="447"/>
      <c r="L9" s="447"/>
      <c r="M9" s="447"/>
      <c r="N9" s="448"/>
      <c r="O9" s="115"/>
      <c r="P9" s="1"/>
      <c r="R9" s="367"/>
      <c r="S9" s="367"/>
      <c r="T9" s="367"/>
      <c r="U9" s="367"/>
      <c r="V9" s="367"/>
      <c r="W9" s="367"/>
      <c r="X9" s="367"/>
    </row>
    <row r="10" spans="2:25" ht="15" customHeight="1" thickBot="1" x14ac:dyDescent="0.3">
      <c r="B10" s="120"/>
      <c r="C10" s="121"/>
      <c r="D10" s="114"/>
      <c r="E10" s="114"/>
      <c r="F10" s="114"/>
      <c r="G10" s="114"/>
      <c r="H10" s="114"/>
      <c r="I10" s="114"/>
      <c r="J10" s="114"/>
      <c r="K10" s="114"/>
      <c r="L10" s="114"/>
      <c r="M10" s="114"/>
      <c r="N10" s="113"/>
      <c r="R10" s="367"/>
      <c r="S10" s="367"/>
      <c r="T10" s="367"/>
      <c r="U10" s="367"/>
      <c r="V10" s="367"/>
      <c r="W10" s="367"/>
      <c r="X10" s="367"/>
    </row>
    <row r="11" spans="2:25" ht="31.5" customHeight="1" thickBot="1" x14ac:dyDescent="0.3">
      <c r="B11" s="93"/>
      <c r="C11" s="122"/>
      <c r="D11" s="422" t="s">
        <v>78</v>
      </c>
      <c r="E11" s="423"/>
      <c r="F11" s="423"/>
      <c r="G11" s="423"/>
      <c r="H11" s="423"/>
      <c r="I11" s="423"/>
      <c r="J11" s="423"/>
      <c r="K11" s="423"/>
      <c r="L11" s="423"/>
      <c r="M11" s="424"/>
      <c r="N11" s="111"/>
      <c r="R11" s="367"/>
      <c r="S11" s="367"/>
      <c r="T11" s="367"/>
      <c r="U11" s="367"/>
      <c r="V11" s="367"/>
      <c r="W11" s="367"/>
      <c r="X11" s="367"/>
    </row>
    <row r="12" spans="2:25" ht="31.5" customHeight="1" thickBot="1" x14ac:dyDescent="0.3">
      <c r="B12" s="93"/>
      <c r="C12" s="110"/>
      <c r="D12" s="425" t="s">
        <v>79</v>
      </c>
      <c r="E12" s="426"/>
      <c r="F12" s="426"/>
      <c r="G12" s="426"/>
      <c r="H12" s="426"/>
      <c r="I12" s="426"/>
      <c r="J12" s="426"/>
      <c r="K12" s="426"/>
      <c r="L12" s="415" t="s">
        <v>22</v>
      </c>
      <c r="M12" s="416"/>
      <c r="N12" s="108"/>
      <c r="R12" s="367"/>
      <c r="S12" s="367"/>
      <c r="T12" s="367"/>
      <c r="U12" s="367"/>
      <c r="V12" s="367"/>
      <c r="W12" s="367"/>
      <c r="X12" s="367"/>
      <c r="Y12" s="30"/>
    </row>
    <row r="13" spans="2:25" ht="29.25" customHeight="1" thickBot="1" x14ac:dyDescent="0.3">
      <c r="B13" s="93"/>
      <c r="C13" s="110"/>
      <c r="D13" s="427" t="s">
        <v>80</v>
      </c>
      <c r="E13" s="428"/>
      <c r="F13" s="428"/>
      <c r="G13" s="428"/>
      <c r="H13" s="428"/>
      <c r="I13" s="428"/>
      <c r="J13" s="428"/>
      <c r="K13" s="502"/>
      <c r="L13" s="417" t="s">
        <v>22</v>
      </c>
      <c r="M13" s="418"/>
      <c r="N13" s="108"/>
      <c r="R13" s="367"/>
      <c r="S13" s="367"/>
      <c r="T13" s="367"/>
      <c r="U13" s="367"/>
      <c r="V13" s="367"/>
      <c r="W13" s="367"/>
      <c r="X13" s="367"/>
      <c r="Y13" s="30"/>
    </row>
    <row r="14" spans="2:25" ht="15.75" customHeight="1" thickBot="1" x14ac:dyDescent="0.3">
      <c r="B14" s="93"/>
      <c r="C14" s="107"/>
      <c r="D14" s="106"/>
      <c r="E14" s="106"/>
      <c r="F14" s="106"/>
      <c r="G14" s="106"/>
      <c r="H14" s="106"/>
      <c r="I14" s="106"/>
      <c r="J14" s="106"/>
      <c r="K14" s="106"/>
      <c r="L14" s="106"/>
      <c r="M14" s="106"/>
      <c r="N14" s="105"/>
      <c r="Q14" s="37"/>
      <c r="R14" s="367"/>
      <c r="S14" s="367"/>
      <c r="T14" s="367"/>
      <c r="U14" s="367"/>
      <c r="V14" s="367"/>
      <c r="W14" s="367"/>
      <c r="X14" s="367"/>
    </row>
    <row r="15" spans="2:25" ht="43.5" customHeight="1" thickBot="1" x14ac:dyDescent="0.3">
      <c r="B15" s="32"/>
      <c r="C15" s="104"/>
      <c r="D15" s="104"/>
      <c r="E15" s="104"/>
      <c r="F15" s="104"/>
      <c r="G15" s="104"/>
      <c r="H15" s="104"/>
      <c r="I15" s="104"/>
      <c r="J15" s="104"/>
      <c r="K15" s="104"/>
      <c r="L15" s="104"/>
      <c r="M15" s="104"/>
      <c r="N15" s="104"/>
      <c r="O15" s="59"/>
      <c r="P15" s="59"/>
      <c r="Q15" s="37"/>
      <c r="R15" s="367"/>
      <c r="S15" s="367"/>
      <c r="T15" s="367"/>
      <c r="U15" s="367"/>
      <c r="V15" s="367"/>
      <c r="W15" s="367"/>
      <c r="X15" s="367"/>
    </row>
    <row r="16" spans="2:25" ht="37.5" customHeight="1" thickTop="1" thickBot="1" x14ac:dyDescent="0.3">
      <c r="R16" s="367"/>
      <c r="S16" s="367"/>
      <c r="T16" s="367"/>
      <c r="U16" s="367"/>
      <c r="V16" s="367"/>
      <c r="W16" s="367"/>
      <c r="X16" s="367"/>
    </row>
    <row r="17" spans="2:28" ht="30" customHeight="1" x14ac:dyDescent="0.25">
      <c r="B17" s="374" t="s">
        <v>1902</v>
      </c>
      <c r="C17" s="390" t="s">
        <v>81</v>
      </c>
      <c r="D17" s="358"/>
      <c r="E17" s="358"/>
      <c r="F17" s="358"/>
      <c r="G17" s="358"/>
      <c r="H17" s="358"/>
      <c r="I17" s="358"/>
      <c r="J17" s="358"/>
      <c r="K17" s="358"/>
      <c r="L17" s="358"/>
      <c r="M17" s="358"/>
      <c r="N17" s="358"/>
      <c r="O17" s="438"/>
      <c r="P17" s="439"/>
      <c r="Q17" s="439"/>
      <c r="R17" s="101"/>
      <c r="S17" s="101"/>
      <c r="T17" s="101"/>
      <c r="U17" s="101"/>
      <c r="V17" s="101"/>
      <c r="W17" s="101"/>
      <c r="X17" s="101"/>
    </row>
    <row r="18" spans="2:28" ht="37.5" customHeight="1" thickBot="1" x14ac:dyDescent="0.3">
      <c r="B18" s="375"/>
      <c r="C18" s="391"/>
      <c r="D18" s="361"/>
      <c r="E18" s="361"/>
      <c r="F18" s="361"/>
      <c r="G18" s="361"/>
      <c r="H18" s="361"/>
      <c r="I18" s="361"/>
      <c r="J18" s="361"/>
      <c r="K18" s="361"/>
      <c r="L18" s="361"/>
      <c r="M18" s="361"/>
      <c r="N18" s="361"/>
      <c r="O18" s="438"/>
      <c r="P18" s="439"/>
      <c r="Q18" s="439"/>
      <c r="R18" s="101"/>
      <c r="S18" s="101"/>
      <c r="T18" s="369"/>
      <c r="U18" s="369"/>
      <c r="V18" s="369"/>
      <c r="W18" s="369"/>
      <c r="X18" s="369"/>
      <c r="Y18" s="369"/>
      <c r="Z18" s="369"/>
      <c r="AA18" s="369"/>
    </row>
    <row r="19" spans="2:28" ht="14.25" customHeight="1" thickBot="1" x14ac:dyDescent="0.3">
      <c r="C19" s="103"/>
      <c r="D19" s="421"/>
      <c r="E19" s="421"/>
      <c r="F19" s="421"/>
      <c r="G19" s="421"/>
      <c r="H19" s="421"/>
      <c r="I19" s="421"/>
      <c r="J19" s="421"/>
      <c r="K19" s="421"/>
      <c r="L19" s="421"/>
      <c r="M19" s="421"/>
      <c r="N19" s="421"/>
      <c r="O19" s="421"/>
      <c r="P19" s="102"/>
      <c r="Q19" s="102"/>
      <c r="R19" s="101"/>
      <c r="S19" s="101"/>
      <c r="T19" s="369"/>
      <c r="U19" s="369"/>
      <c r="V19" s="369"/>
      <c r="W19" s="369"/>
      <c r="X19" s="369"/>
      <c r="Y19" s="369"/>
      <c r="Z19" s="369"/>
      <c r="AA19" s="369"/>
    </row>
    <row r="20" spans="2:28" ht="15.75" customHeight="1" x14ac:dyDescent="0.25">
      <c r="C20" s="100"/>
      <c r="D20" s="99"/>
      <c r="E20" s="99"/>
      <c r="F20" s="99"/>
      <c r="G20" s="99"/>
      <c r="H20" s="99"/>
      <c r="I20" s="99"/>
      <c r="J20" s="99"/>
      <c r="K20" s="493" t="s">
        <v>82</v>
      </c>
      <c r="L20" s="496" t="s">
        <v>83</v>
      </c>
      <c r="M20" s="123"/>
      <c r="N20" s="123"/>
      <c r="Q20" s="98"/>
      <c r="R20" s="97"/>
      <c r="S20" s="97"/>
      <c r="T20" s="369"/>
      <c r="U20" s="369"/>
      <c r="V20" s="369"/>
      <c r="W20" s="369"/>
      <c r="X20" s="369"/>
      <c r="Y20" s="369"/>
      <c r="Z20" s="369"/>
      <c r="AA20" s="369"/>
    </row>
    <row r="21" spans="2:28" ht="21.75" customHeight="1" x14ac:dyDescent="0.25">
      <c r="C21" s="459"/>
      <c r="D21" s="459"/>
      <c r="E21" s="459"/>
      <c r="F21" s="459"/>
      <c r="G21" s="459"/>
      <c r="H21" s="459"/>
      <c r="I21" s="459"/>
      <c r="J21" s="459"/>
      <c r="K21" s="494"/>
      <c r="L21" s="497"/>
      <c r="M21" s="123"/>
      <c r="N21" s="123"/>
      <c r="Q21" s="98"/>
      <c r="R21" s="97"/>
      <c r="S21" s="97"/>
      <c r="T21" s="369"/>
      <c r="U21" s="369"/>
      <c r="V21" s="369"/>
      <c r="W21" s="369"/>
      <c r="X21" s="369"/>
      <c r="Y21" s="369"/>
      <c r="Z21" s="369"/>
      <c r="AA21" s="369"/>
    </row>
    <row r="22" spans="2:28" ht="36.75" customHeight="1" thickBot="1" x14ac:dyDescent="0.3">
      <c r="C22" s="459"/>
      <c r="D22" s="459"/>
      <c r="E22" s="459"/>
      <c r="F22" s="459"/>
      <c r="G22" s="459"/>
      <c r="H22" s="459"/>
      <c r="I22" s="459"/>
      <c r="J22" s="459"/>
      <c r="K22" s="495"/>
      <c r="L22" s="498"/>
      <c r="M22" s="123"/>
      <c r="N22" s="123"/>
      <c r="Q22" s="98"/>
      <c r="R22" s="97"/>
      <c r="S22" s="97"/>
      <c r="T22" s="368"/>
      <c r="U22" s="368"/>
      <c r="V22" s="368"/>
      <c r="W22" s="368"/>
      <c r="X22" s="368"/>
      <c r="Y22" s="368"/>
      <c r="Z22" s="368"/>
      <c r="AA22" s="368"/>
      <c r="AB22" s="82"/>
    </row>
    <row r="23" spans="2:28" ht="59.25" customHeight="1" thickBot="1" x14ac:dyDescent="0.3">
      <c r="C23" s="467"/>
      <c r="D23" s="467"/>
      <c r="E23" s="467"/>
      <c r="F23" s="467"/>
      <c r="G23" s="467"/>
      <c r="H23" s="467"/>
      <c r="I23" s="467"/>
      <c r="J23" s="467"/>
      <c r="K23" s="64" t="s">
        <v>84</v>
      </c>
      <c r="L23" s="124" t="s">
        <v>85</v>
      </c>
      <c r="M23" s="485"/>
      <c r="N23" s="485"/>
      <c r="O23" s="202"/>
      <c r="P23" s="202"/>
      <c r="Q23" s="94"/>
      <c r="R23" s="203"/>
      <c r="S23" s="203"/>
      <c r="T23" s="368"/>
      <c r="U23" s="368"/>
      <c r="V23" s="368"/>
      <c r="W23" s="368"/>
      <c r="X23" s="368"/>
      <c r="Y23" s="368"/>
      <c r="Z23" s="368"/>
      <c r="AA23" s="368"/>
      <c r="AB23" s="82"/>
    </row>
    <row r="24" spans="2:28" ht="51" customHeight="1" thickBot="1" x14ac:dyDescent="0.3">
      <c r="B24" s="93"/>
      <c r="C24" s="338" t="s">
        <v>86</v>
      </c>
      <c r="D24" s="339"/>
      <c r="E24" s="339"/>
      <c r="F24" s="339"/>
      <c r="G24" s="339"/>
      <c r="H24" s="339"/>
      <c r="I24" s="339"/>
      <c r="J24" s="468"/>
      <c r="K24" s="125"/>
      <c r="L24" s="126"/>
      <c r="M24" s="204"/>
      <c r="N24" s="197"/>
      <c r="O24" s="202"/>
      <c r="P24" s="202"/>
      <c r="Q24" s="201"/>
      <c r="R24" s="203"/>
      <c r="S24" s="205"/>
      <c r="T24" s="368"/>
      <c r="U24" s="368"/>
      <c r="V24" s="368"/>
      <c r="W24" s="368"/>
      <c r="X24" s="368"/>
      <c r="Y24" s="368"/>
      <c r="Z24" s="368"/>
      <c r="AA24" s="368"/>
      <c r="AB24" s="82"/>
    </row>
    <row r="25" spans="2:28" ht="16.5" customHeight="1" thickBot="1" x14ac:dyDescent="0.3">
      <c r="B25" s="39"/>
      <c r="C25" s="127"/>
      <c r="D25" s="127"/>
      <c r="E25" s="127"/>
      <c r="F25" s="127"/>
      <c r="G25" s="127"/>
      <c r="H25" s="127"/>
      <c r="I25" s="127"/>
      <c r="J25" s="127"/>
      <c r="K25" s="196"/>
      <c r="L25" s="197"/>
      <c r="M25" s="204"/>
      <c r="N25" s="197"/>
      <c r="O25" s="204"/>
      <c r="P25" s="202"/>
      <c r="Q25" s="201"/>
      <c r="R25" s="203"/>
      <c r="S25" s="205"/>
      <c r="T25" s="368"/>
      <c r="U25" s="368"/>
      <c r="V25" s="368"/>
      <c r="W25" s="368"/>
      <c r="X25" s="368"/>
      <c r="Y25" s="368"/>
      <c r="Z25" s="368"/>
      <c r="AA25" s="368"/>
      <c r="AB25" s="82"/>
    </row>
    <row r="26" spans="2:28" ht="50.25" customHeight="1" thickBot="1" x14ac:dyDescent="0.3">
      <c r="C26" s="486" t="s">
        <v>87</v>
      </c>
      <c r="D26" s="487"/>
      <c r="E26" s="487"/>
      <c r="F26" s="487"/>
      <c r="G26" s="487"/>
      <c r="H26" s="487"/>
      <c r="I26" s="488"/>
      <c r="J26" s="489">
        <f>K24+L24</f>
        <v>0</v>
      </c>
      <c r="K26" s="490"/>
      <c r="L26" s="84"/>
      <c r="M26" s="85"/>
      <c r="N26" s="85"/>
      <c r="O26" s="206"/>
      <c r="P26" s="206"/>
      <c r="Q26" s="67"/>
      <c r="R26" s="207"/>
      <c r="S26" s="205"/>
      <c r="T26" s="368"/>
      <c r="U26" s="368"/>
      <c r="V26" s="368"/>
      <c r="W26" s="368"/>
      <c r="X26" s="368"/>
      <c r="Y26" s="368"/>
      <c r="Z26" s="368"/>
      <c r="AA26" s="368"/>
      <c r="AB26" s="82"/>
    </row>
    <row r="27" spans="2:28" ht="13.5" customHeight="1" thickBot="1" x14ac:dyDescent="0.3">
      <c r="C27" s="87"/>
      <c r="D27" s="87"/>
      <c r="E27" s="87"/>
      <c r="F27" s="87"/>
      <c r="G27" s="87"/>
      <c r="H27" s="87"/>
      <c r="I27" s="87"/>
      <c r="J27" s="87"/>
      <c r="K27" s="86"/>
      <c r="L27" s="83"/>
      <c r="M27" s="85"/>
      <c r="N27" s="85"/>
      <c r="O27" s="12"/>
      <c r="P27" s="12"/>
      <c r="Q27" s="67"/>
      <c r="S27" s="75"/>
      <c r="T27" s="368"/>
      <c r="U27" s="368"/>
      <c r="V27" s="368"/>
      <c r="W27" s="368"/>
      <c r="X27" s="368"/>
      <c r="Y27" s="368"/>
      <c r="Z27" s="368"/>
      <c r="AA27" s="368"/>
      <c r="AB27" s="82"/>
    </row>
    <row r="28" spans="2:28" ht="45.75" customHeight="1" thickBot="1" x14ac:dyDescent="0.3">
      <c r="C28" s="462" t="s">
        <v>88</v>
      </c>
      <c r="D28" s="463"/>
      <c r="E28" s="463"/>
      <c r="F28" s="463"/>
      <c r="G28" s="463"/>
      <c r="H28" s="463"/>
      <c r="I28" s="464"/>
      <c r="J28" s="491"/>
      <c r="K28" s="492"/>
      <c r="L28" s="84"/>
      <c r="M28" s="83"/>
      <c r="N28" s="83"/>
      <c r="O28" s="67"/>
      <c r="P28" s="67"/>
      <c r="Q28" s="67"/>
      <c r="S28" s="75"/>
      <c r="T28" s="368"/>
      <c r="U28" s="368"/>
      <c r="V28" s="368"/>
      <c r="W28" s="368"/>
      <c r="X28" s="368"/>
      <c r="Y28" s="368"/>
      <c r="Z28" s="368"/>
      <c r="AA28" s="368"/>
      <c r="AB28" s="82"/>
    </row>
    <row r="29" spans="2:28" ht="38.25" customHeight="1" thickBot="1" x14ac:dyDescent="0.3">
      <c r="B29" s="32"/>
      <c r="C29" s="81"/>
      <c r="D29" s="80"/>
      <c r="E29" s="80"/>
      <c r="F29" s="80"/>
      <c r="G29" s="80"/>
      <c r="H29" s="80"/>
      <c r="I29" s="80"/>
      <c r="J29" s="80"/>
      <c r="K29" s="79"/>
      <c r="L29" s="78"/>
      <c r="M29" s="78"/>
      <c r="N29" s="78"/>
      <c r="O29" s="77"/>
      <c r="P29" s="77"/>
      <c r="Q29" s="76"/>
      <c r="R29" s="30"/>
      <c r="S29" s="75"/>
      <c r="T29" s="75"/>
      <c r="U29" s="75"/>
      <c r="V29" s="75"/>
    </row>
    <row r="30" spans="2:28" ht="36.75" customHeight="1" thickTop="1" thickBot="1" x14ac:dyDescent="0.3">
      <c r="C30" s="74"/>
      <c r="D30" s="73"/>
      <c r="E30" s="73"/>
      <c r="F30" s="73"/>
      <c r="G30" s="73"/>
      <c r="H30" s="73"/>
      <c r="I30" s="73"/>
      <c r="J30" s="73"/>
      <c r="K30" s="72"/>
      <c r="L30" s="71"/>
      <c r="M30" s="71"/>
      <c r="N30" s="71"/>
      <c r="O30" s="70"/>
      <c r="P30" s="70"/>
      <c r="Q30" s="69"/>
      <c r="R30" s="30"/>
    </row>
    <row r="31" spans="2:28" ht="39" customHeight="1" x14ac:dyDescent="0.25">
      <c r="B31" s="385" t="s">
        <v>1901</v>
      </c>
      <c r="C31" s="358" t="s">
        <v>61</v>
      </c>
      <c r="D31" s="358"/>
      <c r="E31" s="358"/>
      <c r="F31" s="358"/>
      <c r="G31" s="358"/>
      <c r="H31" s="358"/>
      <c r="I31" s="358"/>
      <c r="J31" s="358"/>
      <c r="K31" s="358"/>
      <c r="L31" s="358"/>
      <c r="M31" s="358"/>
      <c r="N31" s="359"/>
      <c r="O31" s="67"/>
      <c r="P31" s="67"/>
      <c r="Q31" s="69"/>
      <c r="R31" s="30"/>
    </row>
    <row r="32" spans="2:28" ht="23.25" customHeight="1" thickBot="1" x14ac:dyDescent="0.3">
      <c r="B32" s="386"/>
      <c r="C32" s="361"/>
      <c r="D32" s="361"/>
      <c r="E32" s="361"/>
      <c r="F32" s="361"/>
      <c r="G32" s="361"/>
      <c r="H32" s="361"/>
      <c r="I32" s="361"/>
      <c r="J32" s="478"/>
      <c r="K32" s="361"/>
      <c r="L32" s="361"/>
      <c r="M32" s="361"/>
      <c r="N32" s="362"/>
      <c r="O32" s="67"/>
      <c r="P32" s="68"/>
      <c r="Q32" s="67"/>
    </row>
    <row r="33" spans="2:26" ht="24" customHeight="1" x14ac:dyDescent="0.25">
      <c r="C33" s="65"/>
      <c r="D33" s="65"/>
      <c r="E33" s="65"/>
      <c r="F33" s="65"/>
      <c r="G33" s="65"/>
      <c r="H33" s="65"/>
      <c r="I33" s="65"/>
      <c r="J33" s="39"/>
      <c r="K33" s="376" t="s">
        <v>89</v>
      </c>
      <c r="L33" s="378"/>
      <c r="M33" s="349" t="s">
        <v>59</v>
      </c>
      <c r="N33" s="350"/>
      <c r="O33" s="340"/>
      <c r="P33" s="340"/>
      <c r="Q33" s="340"/>
      <c r="R33" s="340"/>
      <c r="S33" s="340"/>
      <c r="T33" s="340"/>
      <c r="U33" s="340"/>
      <c r="V33" s="340"/>
      <c r="W33" s="340"/>
      <c r="X33" s="340"/>
      <c r="Y33" s="340"/>
    </row>
    <row r="34" spans="2:26" ht="24.75" customHeight="1" x14ac:dyDescent="0.25">
      <c r="C34" s="65"/>
      <c r="D34" s="65"/>
      <c r="E34" s="65"/>
      <c r="F34" s="65"/>
      <c r="G34" s="65"/>
      <c r="H34" s="65"/>
      <c r="I34" s="65"/>
      <c r="J34" s="128"/>
      <c r="K34" s="379"/>
      <c r="L34" s="381"/>
      <c r="M34" s="351"/>
      <c r="N34" s="352"/>
      <c r="O34" s="30"/>
      <c r="P34" s="66"/>
      <c r="Q34" s="66"/>
      <c r="R34" s="39"/>
      <c r="S34" s="39"/>
      <c r="T34" s="39"/>
      <c r="U34" s="39"/>
      <c r="V34" s="39"/>
      <c r="W34" s="39"/>
      <c r="X34" s="30"/>
      <c r="Y34" s="30"/>
      <c r="Z34" s="30"/>
    </row>
    <row r="35" spans="2:26" ht="15" customHeight="1" thickBot="1" x14ac:dyDescent="0.3">
      <c r="C35" s="65"/>
      <c r="D35" s="65"/>
      <c r="E35" s="65"/>
      <c r="F35" s="65"/>
      <c r="G35" s="65"/>
      <c r="H35" s="65"/>
      <c r="I35" s="65"/>
      <c r="J35" s="128"/>
      <c r="K35" s="382"/>
      <c r="L35" s="384"/>
      <c r="M35" s="351"/>
      <c r="N35" s="352"/>
      <c r="O35" s="30"/>
      <c r="P35" s="66"/>
      <c r="Q35" s="66"/>
      <c r="R35" s="39"/>
      <c r="S35" s="39"/>
      <c r="T35" s="39"/>
      <c r="U35" s="39"/>
      <c r="V35" s="39"/>
      <c r="W35" s="39"/>
      <c r="X35" s="30"/>
      <c r="Y35" s="30"/>
      <c r="Z35" s="30"/>
    </row>
    <row r="36" spans="2:26" ht="55.5" customHeight="1" thickBot="1" x14ac:dyDescent="0.3">
      <c r="C36" s="65"/>
      <c r="D36" s="65"/>
      <c r="E36" s="65"/>
      <c r="F36" s="65"/>
      <c r="G36" s="65"/>
      <c r="H36" s="65"/>
      <c r="I36" s="65"/>
      <c r="J36" s="39"/>
      <c r="K36" s="96" t="s">
        <v>58</v>
      </c>
      <c r="L36" s="64" t="s">
        <v>90</v>
      </c>
      <c r="M36" s="370" t="s">
        <v>91</v>
      </c>
      <c r="N36" s="371"/>
      <c r="O36" s="30"/>
      <c r="P36" s="363"/>
      <c r="Q36" s="363"/>
      <c r="R36" s="363"/>
      <c r="S36" s="363"/>
      <c r="T36" s="363"/>
      <c r="U36" s="363"/>
      <c r="V36" s="363"/>
      <c r="W36" s="363"/>
      <c r="X36" s="30"/>
      <c r="Y36" s="30"/>
      <c r="Z36" s="30"/>
    </row>
    <row r="37" spans="2:26" ht="60" customHeight="1" thickBot="1" x14ac:dyDescent="0.3">
      <c r="C37" s="354" t="s">
        <v>92</v>
      </c>
      <c r="D37" s="355"/>
      <c r="E37" s="355"/>
      <c r="F37" s="355"/>
      <c r="G37" s="355"/>
      <c r="H37" s="355"/>
      <c r="I37" s="355"/>
      <c r="J37" s="356"/>
      <c r="K37" s="129"/>
      <c r="L37" s="130"/>
      <c r="M37" s="483"/>
      <c r="N37" s="484"/>
      <c r="O37" s="30"/>
      <c r="P37" s="353"/>
      <c r="Q37" s="353"/>
      <c r="R37" s="353"/>
      <c r="S37" s="353"/>
      <c r="T37" s="353"/>
      <c r="U37" s="353"/>
      <c r="V37" s="353"/>
      <c r="W37" s="353"/>
      <c r="X37" s="30"/>
      <c r="Y37" s="30"/>
      <c r="Z37" s="30"/>
    </row>
    <row r="38" spans="2:26" ht="56.25" customHeight="1" thickBot="1" x14ac:dyDescent="0.3">
      <c r="C38" s="354" t="s">
        <v>93</v>
      </c>
      <c r="D38" s="355"/>
      <c r="E38" s="355"/>
      <c r="F38" s="355"/>
      <c r="G38" s="355"/>
      <c r="H38" s="355"/>
      <c r="I38" s="355"/>
      <c r="J38" s="356"/>
      <c r="K38" s="129"/>
      <c r="L38" s="129"/>
      <c r="M38" s="481"/>
      <c r="N38" s="482"/>
      <c r="O38" s="30"/>
      <c r="P38" s="353"/>
      <c r="Q38" s="353"/>
      <c r="R38" s="353"/>
      <c r="S38" s="353"/>
      <c r="T38" s="353"/>
      <c r="U38" s="353"/>
      <c r="V38" s="353"/>
      <c r="W38" s="353"/>
      <c r="X38" s="353"/>
      <c r="Y38" s="353"/>
      <c r="Z38" s="353"/>
    </row>
    <row r="39" spans="2:26" ht="56.25" customHeight="1" thickBot="1" x14ac:dyDescent="0.3">
      <c r="C39" s="354" t="s">
        <v>94</v>
      </c>
      <c r="D39" s="355"/>
      <c r="E39" s="355"/>
      <c r="F39" s="355"/>
      <c r="G39" s="355"/>
      <c r="H39" s="355"/>
      <c r="I39" s="355"/>
      <c r="J39" s="356"/>
      <c r="K39" s="129"/>
      <c r="L39" s="129"/>
      <c r="M39" s="481"/>
      <c r="N39" s="482"/>
      <c r="P39" s="443"/>
      <c r="Q39" s="443"/>
      <c r="R39" s="443"/>
      <c r="S39" s="443"/>
      <c r="T39" s="443"/>
      <c r="U39" s="443"/>
      <c r="V39" s="443"/>
      <c r="W39" s="60"/>
    </row>
    <row r="40" spans="2:26" ht="27" customHeight="1" thickBot="1" x14ac:dyDescent="0.3">
      <c r="B40" s="32"/>
      <c r="C40" s="32"/>
      <c r="D40" s="32"/>
      <c r="E40" s="32"/>
      <c r="F40" s="32"/>
      <c r="G40" s="32"/>
      <c r="H40" s="32"/>
      <c r="I40" s="32"/>
      <c r="J40" s="32"/>
      <c r="K40" s="32"/>
      <c r="L40" s="32"/>
      <c r="M40" s="32"/>
      <c r="N40" s="32"/>
      <c r="O40" s="32"/>
      <c r="P40" s="32"/>
      <c r="Q40" s="59"/>
      <c r="R40" s="32"/>
    </row>
    <row r="41" spans="2:26" ht="25.5" customHeight="1" thickTop="1" thickBot="1" x14ac:dyDescent="0.3"/>
    <row r="42" spans="2:26" ht="27" customHeight="1" x14ac:dyDescent="0.25">
      <c r="B42" s="374" t="s">
        <v>1900</v>
      </c>
      <c r="C42" s="390" t="s">
        <v>95</v>
      </c>
      <c r="D42" s="358"/>
      <c r="E42" s="358"/>
      <c r="F42" s="358"/>
      <c r="G42" s="358"/>
      <c r="H42" s="358"/>
      <c r="I42" s="358"/>
      <c r="J42" s="358"/>
      <c r="K42" s="358"/>
    </row>
    <row r="43" spans="2:26" ht="48" customHeight="1" thickBot="1" x14ac:dyDescent="0.3">
      <c r="B43" s="375"/>
      <c r="C43" s="391"/>
      <c r="D43" s="361"/>
      <c r="E43" s="361"/>
      <c r="F43" s="361"/>
      <c r="G43" s="361"/>
      <c r="H43" s="361"/>
      <c r="I43" s="361"/>
      <c r="J43" s="361"/>
      <c r="K43" s="361"/>
    </row>
    <row r="44" spans="2:26" ht="33.75" customHeight="1" thickBot="1" x14ac:dyDescent="0.3">
      <c r="C44" s="341" t="s">
        <v>96</v>
      </c>
      <c r="D44" s="342"/>
      <c r="E44" s="342"/>
      <c r="F44" s="342"/>
      <c r="G44" s="342"/>
      <c r="H44" s="342"/>
      <c r="I44" s="342"/>
      <c r="J44" s="343"/>
      <c r="K44" s="58">
        <f>J26</f>
        <v>0</v>
      </c>
    </row>
    <row r="45" spans="2:26" ht="35.25" customHeight="1" thickBot="1" x14ac:dyDescent="0.3">
      <c r="C45" s="403" t="s">
        <v>1824</v>
      </c>
      <c r="D45" s="404"/>
      <c r="E45" s="404"/>
      <c r="F45" s="404"/>
      <c r="G45" s="404"/>
      <c r="H45" s="404"/>
      <c r="I45" s="404"/>
      <c r="J45" s="405"/>
      <c r="K45" s="58">
        <f>J26+J28</f>
        <v>0</v>
      </c>
    </row>
    <row r="46" spans="2:26" ht="38.25" customHeight="1" thickBot="1" x14ac:dyDescent="0.3">
      <c r="C46" s="341" t="s">
        <v>97</v>
      </c>
      <c r="D46" s="342"/>
      <c r="E46" s="342"/>
      <c r="F46" s="342"/>
      <c r="G46" s="342"/>
      <c r="H46" s="342"/>
      <c r="I46" s="342"/>
      <c r="J46" s="343"/>
      <c r="K46" s="57" t="str">
        <f>IFERROR(K44/K45,"")</f>
        <v/>
      </c>
    </row>
    <row r="47" spans="2:26" ht="37.5" customHeight="1" thickBot="1" x14ac:dyDescent="0.3">
      <c r="C47" s="341" t="s">
        <v>1823</v>
      </c>
      <c r="D47" s="342"/>
      <c r="E47" s="342"/>
      <c r="F47" s="342"/>
      <c r="G47" s="342"/>
      <c r="H47" s="342"/>
      <c r="I47" s="342"/>
      <c r="J47" s="343"/>
      <c r="K47" s="56">
        <f>Mem5Alloc262</f>
        <v>0</v>
      </c>
    </row>
    <row r="48" spans="2:26" ht="45" customHeight="1" thickBot="1" x14ac:dyDescent="0.3">
      <c r="C48" s="364" t="s">
        <v>98</v>
      </c>
      <c r="D48" s="365"/>
      <c r="E48" s="365"/>
      <c r="F48" s="365"/>
      <c r="G48" s="365"/>
      <c r="H48" s="365"/>
      <c r="I48" s="365"/>
      <c r="J48" s="366"/>
      <c r="K48" s="55">
        <f>IFERROR(K47*K46,0)</f>
        <v>0</v>
      </c>
    </row>
    <row r="49" spans="2:30" ht="45" customHeight="1" thickBot="1" x14ac:dyDescent="0.3">
      <c r="C49" s="341" t="s">
        <v>99</v>
      </c>
      <c r="D49" s="342"/>
      <c r="E49" s="342"/>
      <c r="F49" s="342"/>
      <c r="G49" s="342"/>
      <c r="H49" s="342"/>
      <c r="I49" s="342"/>
      <c r="J49" s="343"/>
      <c r="K49" s="198"/>
    </row>
    <row r="50" spans="2:30" ht="46.5" customHeight="1" thickBot="1" x14ac:dyDescent="0.3">
      <c r="C50" s="341" t="s">
        <v>100</v>
      </c>
      <c r="D50" s="342"/>
      <c r="E50" s="342"/>
      <c r="F50" s="342"/>
      <c r="G50" s="342"/>
      <c r="H50" s="342"/>
      <c r="I50" s="342"/>
      <c r="J50" s="343"/>
      <c r="K50" s="54">
        <f>IFERROR(K48+K49, "")</f>
        <v>0</v>
      </c>
    </row>
    <row r="51" spans="2:30" ht="27" customHeight="1" x14ac:dyDescent="0.25">
      <c r="C51" s="52"/>
      <c r="D51" s="52"/>
      <c r="E51" s="52"/>
      <c r="F51" s="52"/>
      <c r="G51" s="52"/>
      <c r="H51" s="52"/>
      <c r="I51" s="52"/>
      <c r="J51" s="52"/>
      <c r="K51" s="131"/>
      <c r="P51" s="132"/>
    </row>
    <row r="52" spans="2:30" ht="7.5" customHeight="1" x14ac:dyDescent="0.25">
      <c r="C52" s="53"/>
      <c r="D52" s="52"/>
      <c r="E52" s="52"/>
      <c r="F52" s="52"/>
      <c r="G52" s="52"/>
      <c r="H52" s="52"/>
      <c r="I52" s="52"/>
      <c r="J52" s="52"/>
      <c r="K52" s="51"/>
    </row>
    <row r="53" spans="2:30" s="30" customFormat="1" ht="9.75" customHeight="1" thickBot="1" x14ac:dyDescent="0.3">
      <c r="B53" s="46"/>
      <c r="C53" s="49"/>
      <c r="D53" s="49"/>
      <c r="E53" s="50"/>
      <c r="F53" s="49"/>
      <c r="G53" s="49"/>
      <c r="H53" s="48"/>
      <c r="I53" s="48"/>
      <c r="J53" s="46"/>
      <c r="K53" s="47"/>
      <c r="L53" s="46"/>
      <c r="M53" s="46"/>
      <c r="N53" s="46"/>
      <c r="O53" s="46"/>
      <c r="P53" s="46"/>
      <c r="Q53" s="46"/>
    </row>
    <row r="54" spans="2:30" ht="24.75" customHeight="1" thickTop="1" thickBot="1" x14ac:dyDescent="0.3">
      <c r="M54" s="133"/>
    </row>
    <row r="55" spans="2:30" ht="19.5" customHeight="1" x14ac:dyDescent="0.25">
      <c r="B55" s="374" t="s">
        <v>1899</v>
      </c>
      <c r="C55" s="357" t="s">
        <v>44</v>
      </c>
      <c r="D55" s="358"/>
      <c r="E55" s="358"/>
      <c r="F55" s="358"/>
      <c r="G55" s="358"/>
      <c r="H55" s="358"/>
      <c r="I55" s="358"/>
      <c r="J55" s="358"/>
      <c r="K55" s="358"/>
      <c r="L55" s="359"/>
    </row>
    <row r="56" spans="2:30" ht="49.5" customHeight="1" thickBot="1" x14ac:dyDescent="0.3">
      <c r="B56" s="375"/>
      <c r="C56" s="360"/>
      <c r="D56" s="361"/>
      <c r="E56" s="361"/>
      <c r="F56" s="361"/>
      <c r="G56" s="361"/>
      <c r="H56" s="361"/>
      <c r="I56" s="361"/>
      <c r="J56" s="361"/>
      <c r="K56" s="361"/>
      <c r="L56" s="362"/>
    </row>
    <row r="57" spans="2:30" ht="36.75" customHeight="1" thickBot="1" x14ac:dyDescent="0.3">
      <c r="C57" s="387" t="s">
        <v>43</v>
      </c>
      <c r="D57" s="388"/>
      <c r="E57" s="388"/>
      <c r="F57" s="388"/>
      <c r="G57" s="388"/>
      <c r="H57" s="388"/>
      <c r="I57" s="388"/>
      <c r="J57" s="388"/>
      <c r="K57" s="388"/>
      <c r="L57" s="389"/>
    </row>
    <row r="58" spans="2:30" ht="49.5" customHeight="1" thickBot="1" x14ac:dyDescent="0.3">
      <c r="C58" s="469" t="s">
        <v>42</v>
      </c>
      <c r="D58" s="479"/>
      <c r="E58" s="479"/>
      <c r="F58" s="479"/>
      <c r="G58" s="479"/>
      <c r="H58" s="479"/>
      <c r="I58" s="479"/>
      <c r="J58" s="479"/>
      <c r="K58" s="480"/>
      <c r="L58" s="193" t="s">
        <v>22</v>
      </c>
    </row>
    <row r="59" spans="2:30" ht="56.25" customHeight="1" thickBot="1" x14ac:dyDescent="0.3">
      <c r="C59" s="469" t="s">
        <v>101</v>
      </c>
      <c r="D59" s="479"/>
      <c r="E59" s="479"/>
      <c r="F59" s="479"/>
      <c r="G59" s="479"/>
      <c r="H59" s="479"/>
      <c r="I59" s="479"/>
      <c r="J59" s="479"/>
      <c r="K59" s="480"/>
      <c r="L59" s="193" t="s">
        <v>22</v>
      </c>
    </row>
    <row r="60" spans="2:30" ht="58.5" customHeight="1" thickBot="1" x14ac:dyDescent="0.3">
      <c r="C60" s="469" t="s">
        <v>40</v>
      </c>
      <c r="D60" s="470"/>
      <c r="E60" s="470"/>
      <c r="F60" s="470"/>
      <c r="G60" s="470"/>
      <c r="H60" s="470"/>
      <c r="I60" s="470"/>
      <c r="J60" s="470"/>
      <c r="K60" s="471"/>
      <c r="L60" s="193" t="s">
        <v>22</v>
      </c>
    </row>
    <row r="61" spans="2:30" ht="72" customHeight="1" thickBot="1" x14ac:dyDescent="0.3">
      <c r="C61" s="469" t="s">
        <v>102</v>
      </c>
      <c r="D61" s="470"/>
      <c r="E61" s="470"/>
      <c r="F61" s="470"/>
      <c r="G61" s="470"/>
      <c r="H61" s="470"/>
      <c r="I61" s="470"/>
      <c r="J61" s="470"/>
      <c r="K61" s="471"/>
      <c r="L61" s="193" t="s">
        <v>22</v>
      </c>
    </row>
    <row r="62" spans="2:30" ht="51" customHeight="1" thickBot="1" x14ac:dyDescent="0.3">
      <c r="C62" s="469" t="s">
        <v>103</v>
      </c>
      <c r="D62" s="470"/>
      <c r="E62" s="470"/>
      <c r="F62" s="470"/>
      <c r="G62" s="470"/>
      <c r="H62" s="470"/>
      <c r="I62" s="470"/>
      <c r="J62" s="470"/>
      <c r="K62" s="471"/>
      <c r="L62" s="193" t="s">
        <v>22</v>
      </c>
    </row>
    <row r="63" spans="2:30" ht="52.5" customHeight="1" thickBot="1" x14ac:dyDescent="0.3">
      <c r="C63" s="472" t="s">
        <v>104</v>
      </c>
      <c r="D63" s="473"/>
      <c r="E63" s="473"/>
      <c r="F63" s="473"/>
      <c r="G63" s="473"/>
      <c r="H63" s="473"/>
      <c r="I63" s="473"/>
      <c r="J63" s="473"/>
      <c r="K63" s="474"/>
      <c r="L63" s="193" t="s">
        <v>22</v>
      </c>
      <c r="S63" s="30"/>
      <c r="T63" s="30"/>
      <c r="U63" s="30"/>
      <c r="V63" s="30"/>
      <c r="W63" s="30"/>
      <c r="X63" s="30"/>
      <c r="Y63" s="30"/>
      <c r="Z63" s="30"/>
      <c r="AA63" s="30"/>
      <c r="AB63" s="30"/>
      <c r="AC63" s="30"/>
      <c r="AD63" s="30"/>
    </row>
    <row r="65" spans="2:30" s="30" customFormat="1" ht="30" customHeight="1" thickBot="1" x14ac:dyDescent="0.3">
      <c r="B65" s="46"/>
      <c r="C65" s="44"/>
      <c r="D65" s="43"/>
      <c r="E65" s="43"/>
      <c r="F65" s="43"/>
      <c r="G65" s="43"/>
      <c r="H65" s="43"/>
      <c r="I65" s="43"/>
      <c r="J65" s="43"/>
      <c r="K65" s="43"/>
      <c r="L65" s="43"/>
      <c r="M65" s="46"/>
      <c r="N65" s="46"/>
      <c r="O65" s="46"/>
      <c r="P65" s="46"/>
      <c r="Q65" s="46"/>
    </row>
    <row r="66" spans="2:30" s="30" customFormat="1" ht="29.25" customHeight="1" thickTop="1" thickBot="1" x14ac:dyDescent="0.3">
      <c r="C66" s="42"/>
      <c r="D66" s="41"/>
      <c r="E66" s="41"/>
      <c r="F66" s="41"/>
      <c r="G66" s="41"/>
      <c r="H66" s="41"/>
      <c r="I66" s="41"/>
      <c r="J66" s="41"/>
      <c r="K66" s="41"/>
      <c r="L66" s="41"/>
    </row>
    <row r="67" spans="2:30" ht="32.25" customHeight="1" x14ac:dyDescent="0.25">
      <c r="B67" s="475" t="s">
        <v>1898</v>
      </c>
      <c r="C67" s="477" t="s">
        <v>105</v>
      </c>
      <c r="D67" s="478"/>
      <c r="E67" s="478"/>
      <c r="F67" s="478"/>
      <c r="G67" s="478"/>
      <c r="H67" s="478"/>
      <c r="I67" s="478"/>
      <c r="J67" s="478"/>
      <c r="K67" s="478"/>
      <c r="L67" s="478"/>
      <c r="P67" s="402"/>
      <c r="Q67" s="402"/>
      <c r="R67" s="402"/>
      <c r="S67" s="402"/>
    </row>
    <row r="68" spans="2:30" ht="34.5" customHeight="1" thickBot="1" x14ac:dyDescent="0.3">
      <c r="B68" s="476"/>
      <c r="C68" s="477"/>
      <c r="D68" s="478"/>
      <c r="E68" s="478"/>
      <c r="F68" s="478"/>
      <c r="G68" s="478"/>
      <c r="H68" s="478"/>
      <c r="I68" s="478"/>
      <c r="J68" s="478"/>
      <c r="K68" s="478"/>
      <c r="L68" s="478"/>
      <c r="M68" s="1"/>
    </row>
    <row r="69" spans="2:30" s="12" customFormat="1" ht="71.25" customHeight="1" thickBot="1" x14ac:dyDescent="0.3">
      <c r="B69" s="134"/>
      <c r="C69" s="398" t="s">
        <v>106</v>
      </c>
      <c r="D69" s="399"/>
      <c r="E69" s="399"/>
      <c r="F69" s="399"/>
      <c r="G69" s="399"/>
      <c r="H69" s="399"/>
      <c r="I69" s="399"/>
      <c r="J69" s="399"/>
      <c r="K69" s="399"/>
      <c r="L69" s="400"/>
      <c r="M69" s="37"/>
    </row>
    <row r="70" spans="2:30" ht="60.75" customHeight="1" thickBot="1" x14ac:dyDescent="0.3">
      <c r="C70" s="364" t="s">
        <v>107</v>
      </c>
      <c r="D70" s="365"/>
      <c r="E70" s="366"/>
      <c r="F70" s="199" t="s">
        <v>22</v>
      </c>
      <c r="G70" s="364" t="s">
        <v>108</v>
      </c>
      <c r="H70" s="365"/>
      <c r="I70" s="365"/>
      <c r="J70" s="365"/>
      <c r="K70" s="366"/>
      <c r="L70" s="200">
        <v>0</v>
      </c>
    </row>
    <row r="71" spans="2:30" ht="33.75" customHeight="1" thickBot="1" x14ac:dyDescent="0.3">
      <c r="B71" s="36"/>
      <c r="C71" s="394" t="s">
        <v>29</v>
      </c>
      <c r="D71" s="395"/>
      <c r="E71" s="395"/>
      <c r="F71" s="395"/>
      <c r="G71" s="395"/>
      <c r="H71" s="395"/>
      <c r="I71" s="395"/>
      <c r="J71" s="395"/>
      <c r="K71" s="395"/>
      <c r="L71" s="396"/>
      <c r="O71" s="6"/>
    </row>
    <row r="72" spans="2:30" ht="39.75" customHeight="1" x14ac:dyDescent="0.25">
      <c r="C72" s="406"/>
      <c r="D72" s="407"/>
      <c r="E72" s="407"/>
      <c r="F72" s="407"/>
      <c r="G72" s="407"/>
      <c r="H72" s="407"/>
      <c r="I72" s="407"/>
      <c r="J72" s="407"/>
      <c r="K72" s="407"/>
      <c r="L72" s="408"/>
    </row>
    <row r="73" spans="2:30" ht="27.75" customHeight="1" x14ac:dyDescent="0.25">
      <c r="C73" s="409"/>
      <c r="D73" s="410"/>
      <c r="E73" s="410"/>
      <c r="F73" s="410"/>
      <c r="G73" s="410"/>
      <c r="H73" s="410"/>
      <c r="I73" s="410"/>
      <c r="J73" s="410"/>
      <c r="K73" s="410"/>
      <c r="L73" s="411"/>
    </row>
    <row r="74" spans="2:30" ht="33" customHeight="1" thickBot="1" x14ac:dyDescent="0.3">
      <c r="C74" s="412"/>
      <c r="D74" s="413"/>
      <c r="E74" s="413"/>
      <c r="F74" s="413"/>
      <c r="G74" s="413"/>
      <c r="H74" s="413"/>
      <c r="I74" s="413"/>
      <c r="J74" s="413"/>
      <c r="K74" s="413"/>
      <c r="L74" s="414"/>
      <c r="M74" s="397"/>
      <c r="N74" s="397"/>
      <c r="O74" s="397"/>
      <c r="P74" s="397"/>
      <c r="Q74" s="397"/>
      <c r="R74" s="397"/>
      <c r="S74" s="397"/>
      <c r="T74" s="397"/>
      <c r="U74" s="397"/>
      <c r="V74" s="397"/>
      <c r="W74" s="397"/>
      <c r="X74" s="397"/>
      <c r="Y74" s="397"/>
      <c r="Z74" s="397"/>
      <c r="AA74" s="397"/>
      <c r="AB74" s="397"/>
      <c r="AC74" s="397"/>
      <c r="AD74" s="397"/>
    </row>
    <row r="75" spans="2:30" x14ac:dyDescent="0.25">
      <c r="M75" s="397"/>
      <c r="N75" s="397"/>
      <c r="O75" s="397"/>
      <c r="P75" s="397"/>
      <c r="Q75" s="397"/>
      <c r="R75" s="397"/>
      <c r="S75" s="397"/>
      <c r="T75" s="397"/>
      <c r="U75" s="397"/>
      <c r="V75" s="397"/>
      <c r="W75" s="397"/>
      <c r="X75" s="397"/>
      <c r="Y75" s="397"/>
      <c r="Z75" s="397"/>
      <c r="AA75" s="397"/>
      <c r="AB75" s="397"/>
      <c r="AC75" s="397"/>
      <c r="AD75" s="397"/>
    </row>
    <row r="76" spans="2:30" x14ac:dyDescent="0.25">
      <c r="M76" s="397"/>
      <c r="N76" s="397"/>
      <c r="O76" s="397"/>
      <c r="P76" s="397"/>
      <c r="Q76" s="397"/>
      <c r="R76" s="397"/>
      <c r="S76" s="397"/>
      <c r="T76" s="397"/>
      <c r="U76" s="397"/>
      <c r="V76" s="397"/>
      <c r="W76" s="397"/>
      <c r="X76" s="397"/>
      <c r="Y76" s="397"/>
      <c r="Z76" s="397"/>
      <c r="AA76" s="397"/>
      <c r="AB76" s="397"/>
      <c r="AC76" s="397"/>
      <c r="AD76" s="397"/>
    </row>
    <row r="77" spans="2:30" ht="72" customHeight="1" x14ac:dyDescent="0.25">
      <c r="M77" s="397"/>
      <c r="N77" s="397"/>
      <c r="O77" s="397"/>
      <c r="P77" s="397"/>
      <c r="Q77" s="397"/>
      <c r="R77" s="397"/>
      <c r="S77" s="397"/>
      <c r="T77" s="397"/>
      <c r="U77" s="397"/>
      <c r="V77" s="397"/>
      <c r="W77" s="397"/>
      <c r="X77" s="397"/>
      <c r="Y77" s="397"/>
      <c r="Z77" s="397"/>
      <c r="AA77" s="397"/>
      <c r="AB77" s="397"/>
      <c r="AC77" s="397"/>
      <c r="AD77" s="397"/>
    </row>
    <row r="78" spans="2:30" ht="66.75" customHeight="1" x14ac:dyDescent="0.25">
      <c r="M78" s="397"/>
      <c r="N78" s="397"/>
      <c r="O78" s="397"/>
      <c r="P78" s="397"/>
      <c r="Q78" s="397"/>
      <c r="R78" s="397"/>
      <c r="S78" s="397"/>
      <c r="T78" s="397"/>
      <c r="U78" s="397"/>
      <c r="V78" s="397"/>
      <c r="W78" s="397"/>
      <c r="X78" s="397"/>
      <c r="Y78" s="397"/>
      <c r="Z78" s="397"/>
      <c r="AA78" s="397"/>
      <c r="AB78" s="397"/>
      <c r="AC78" s="397"/>
      <c r="AD78" s="397"/>
    </row>
    <row r="79" spans="2:30" ht="78" customHeight="1" x14ac:dyDescent="0.25"/>
    <row r="83" ht="113.25" customHeight="1" x14ac:dyDescent="0.25"/>
    <row r="87" ht="62.25" customHeight="1" x14ac:dyDescent="0.25"/>
  </sheetData>
  <sheetProtection algorithmName="SHA-512" hashValue="BG2r3l6+fxLr4EUZ49nCzEqrQ2nTpO2FSeKR/+vAwG2Hu7paWri5Xxe2EGdEWZdBtpBVbj8lk41Z1f5bysmbqQ==" saltValue="7dxSqCnbTPJho4+H71FjYw==" spinCount="100000" sheet="1" objects="1" scenarios="1"/>
  <mergeCells count="69">
    <mergeCell ref="B2:E2"/>
    <mergeCell ref="C4:N4"/>
    <mergeCell ref="R4:X16"/>
    <mergeCell ref="C5:M7"/>
    <mergeCell ref="D11:M11"/>
    <mergeCell ref="D12:K12"/>
    <mergeCell ref="L12:M12"/>
    <mergeCell ref="D13:K13"/>
    <mergeCell ref="L13:M13"/>
    <mergeCell ref="C9:N9"/>
    <mergeCell ref="B17:B18"/>
    <mergeCell ref="C17:N18"/>
    <mergeCell ref="O17:Q18"/>
    <mergeCell ref="T18:AA21"/>
    <mergeCell ref="D19:O19"/>
    <mergeCell ref="K20:K22"/>
    <mergeCell ref="L20:L22"/>
    <mergeCell ref="C21:J22"/>
    <mergeCell ref="T22:AA28"/>
    <mergeCell ref="C23:J23"/>
    <mergeCell ref="M36:N36"/>
    <mergeCell ref="P36:W36"/>
    <mergeCell ref="M23:N23"/>
    <mergeCell ref="C24:J24"/>
    <mergeCell ref="C26:I26"/>
    <mergeCell ref="J26:K26"/>
    <mergeCell ref="C28:I28"/>
    <mergeCell ref="J28:K28"/>
    <mergeCell ref="B31:B32"/>
    <mergeCell ref="C31:N32"/>
    <mergeCell ref="K33:L35"/>
    <mergeCell ref="M33:N35"/>
    <mergeCell ref="O33:Y33"/>
    <mergeCell ref="C37:J37"/>
    <mergeCell ref="M37:N37"/>
    <mergeCell ref="P37:W37"/>
    <mergeCell ref="C38:J38"/>
    <mergeCell ref="M38:N38"/>
    <mergeCell ref="P38:Z38"/>
    <mergeCell ref="C39:J39"/>
    <mergeCell ref="M39:N39"/>
    <mergeCell ref="P39:V39"/>
    <mergeCell ref="B42:B43"/>
    <mergeCell ref="C42:K43"/>
    <mergeCell ref="C44:J44"/>
    <mergeCell ref="C45:J45"/>
    <mergeCell ref="C46:J46"/>
    <mergeCell ref="C47:J47"/>
    <mergeCell ref="C48:J48"/>
    <mergeCell ref="C49:J49"/>
    <mergeCell ref="B67:B68"/>
    <mergeCell ref="C67:L68"/>
    <mergeCell ref="C50:J50"/>
    <mergeCell ref="B55:B56"/>
    <mergeCell ref="C55:L56"/>
    <mergeCell ref="C57:L57"/>
    <mergeCell ref="C58:K58"/>
    <mergeCell ref="C59:K59"/>
    <mergeCell ref="C72:L74"/>
    <mergeCell ref="M74:AD78"/>
    <mergeCell ref="C60:K60"/>
    <mergeCell ref="C61:K61"/>
    <mergeCell ref="C62:K62"/>
    <mergeCell ref="C63:K63"/>
    <mergeCell ref="P67:S67"/>
    <mergeCell ref="C69:L69"/>
    <mergeCell ref="C70:E70"/>
    <mergeCell ref="G70:K70"/>
    <mergeCell ref="C71:L71"/>
  </mergeCells>
  <conditionalFormatting sqref="K24">
    <cfRule type="expression" dxfId="1" priority="5" stopIfTrue="1">
      <formula>AND($J$28&gt;0, $K$24="")</formula>
    </cfRule>
  </conditionalFormatting>
  <conditionalFormatting sqref="L24">
    <cfRule type="expression" dxfId="0" priority="4" stopIfTrue="1">
      <formula>AND($J$28&gt;0, $L$24="")</formula>
    </cfRule>
  </conditionalFormatting>
  <dataValidations count="8">
    <dataValidation type="whole" operator="greaterThanOrEqual" showInputMessage="1" showErrorMessage="1" error="Please fill out all of the cells in column A, B, C, and D including zeros when appropriate." prompt="If none, enter &quot;0&quot;." sqref="L37:N39" xr:uid="{00000000-0002-0000-1000-000000000000}">
      <formula1>0</formula1>
    </dataValidation>
    <dataValidation type="whole" errorStyle="information" operator="greaterThanOrEqual" allowBlank="1" showInputMessage="1" showErrorMessage="1" errorTitle="No info input" error="Please enter a number." prompt="Enter number of eligible, resident students attending private school in your district.  If none, enter 0.  Cell will turn red if no number is entered." sqref="K24:K25" xr:uid="{00000000-0002-0000-1000-000001000000}">
      <formula1>0</formula1>
    </dataValidation>
    <dataValidation type="list" allowBlank="1" showInputMessage="1" showErrorMessage="1" sqref="L58:L63 F70 E53 L13:M13" xr:uid="{00000000-0002-0000-1000-000002000000}">
      <formula1>YesorNo</formula1>
    </dataValidation>
    <dataValidation type="list" allowBlank="1" showInputMessage="1" showErrorMessage="1" prompt="If you are a charter, virtual or techinical/vocational district, select the appropriate category from the dropdown menu.  You then are exempt from completing any other information on this form." sqref="L12:M12" xr:uid="{00000000-0002-0000-1000-000003000000}">
      <formula1>ProShareOpt</formula1>
    </dataValidation>
    <dataValidation operator="greaterThanOrEqual" allowBlank="1" showInputMessage="1" showErrorMessage="1" sqref="K44" xr:uid="{00000000-0002-0000-1000-000004000000}"/>
    <dataValidation type="whole" operator="greaterThanOrEqual" allowBlank="1" showInputMessage="1" showErrorMessage="1" error="Please enter a whoe number(0 or greater)." sqref="K47 K50:K51" xr:uid="{00000000-0002-0000-1000-000005000000}">
      <formula1>0</formula1>
    </dataValidation>
    <dataValidation type="whole" operator="greaterThanOrEqual" allowBlank="1" showInputMessage="1" showErrorMessage="1" error="Please enter a number." prompt="Enter number of eligible, nonresident students attending private school in your district.  If none, enter 0.  Cell will turn red if no number is entered." sqref="L24:L25" xr:uid="{00000000-0002-0000-1000-000006000000}">
      <formula1>0</formula1>
    </dataValidation>
    <dataValidation allowBlank="1" showInputMessage="1" showErrorMessage="1" prompt="If none, enter &quot;0&quot;." sqref="K37:K39" xr:uid="{00000000-0002-0000-1000-000007000000}"/>
  </dataValidation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dimension ref="A1:G26"/>
  <sheetViews>
    <sheetView workbookViewId="0">
      <selection activeCell="E22" sqref="E22"/>
    </sheetView>
  </sheetViews>
  <sheetFormatPr defaultRowHeight="15" x14ac:dyDescent="0.25"/>
  <cols>
    <col min="1" max="1" width="18.85546875" customWidth="1"/>
    <col min="2" max="2" width="29.28515625" customWidth="1"/>
    <col min="3" max="3" width="26.140625" customWidth="1"/>
    <col min="4" max="4" width="22.7109375" customWidth="1"/>
    <col min="5" max="5" width="27.42578125" customWidth="1"/>
    <col min="7" max="7" width="16.5703125" customWidth="1"/>
  </cols>
  <sheetData>
    <row r="1" spans="1:6" x14ac:dyDescent="0.25">
      <c r="A1" t="s">
        <v>1673</v>
      </c>
    </row>
    <row r="2" spans="1:6" x14ac:dyDescent="0.25">
      <c r="A2" t="s">
        <v>1674</v>
      </c>
      <c r="B2" t="s">
        <v>16</v>
      </c>
      <c r="C2" t="s">
        <v>1675</v>
      </c>
      <c r="D2">
        <v>305</v>
      </c>
      <c r="E2" t="s">
        <v>1676</v>
      </c>
      <c r="F2">
        <v>50018</v>
      </c>
    </row>
    <row r="3" spans="1:6" x14ac:dyDescent="0.25">
      <c r="A3" t="s">
        <v>1677</v>
      </c>
      <c r="B3" t="s">
        <v>1678</v>
      </c>
      <c r="E3" t="s">
        <v>1679</v>
      </c>
      <c r="F3">
        <v>1011</v>
      </c>
    </row>
    <row r="4" spans="1:6" x14ac:dyDescent="0.25">
      <c r="A4" t="s">
        <v>1680</v>
      </c>
      <c r="B4" t="s">
        <v>1681</v>
      </c>
      <c r="E4" t="s">
        <v>1682</v>
      </c>
      <c r="F4" t="s">
        <v>145</v>
      </c>
    </row>
    <row r="5" spans="1:6" x14ac:dyDescent="0.25">
      <c r="A5" s="138" t="s">
        <v>1683</v>
      </c>
    </row>
    <row r="6" spans="1:6" ht="15.75" x14ac:dyDescent="0.25">
      <c r="A6" t="s">
        <v>1684</v>
      </c>
      <c r="B6" s="139">
        <v>1</v>
      </c>
      <c r="E6" t="s">
        <v>1685</v>
      </c>
    </row>
    <row r="7" spans="1:6" x14ac:dyDescent="0.25">
      <c r="A7" s="140" t="s">
        <v>1686</v>
      </c>
      <c r="B7" s="140" t="e">
        <f>VLOOKUP(B6,#REF!, 3, FALSE)</f>
        <v>#REF!</v>
      </c>
      <c r="C7" s="140" t="s">
        <v>1687</v>
      </c>
      <c r="D7" s="140" t="s">
        <v>1722</v>
      </c>
      <c r="E7" s="140" t="s">
        <v>1688</v>
      </c>
      <c r="F7" s="140" t="s">
        <v>138</v>
      </c>
    </row>
    <row r="8" spans="1:6" x14ac:dyDescent="0.25">
      <c r="A8" s="140" t="s">
        <v>1689</v>
      </c>
      <c r="B8" s="140" t="s">
        <v>793</v>
      </c>
      <c r="C8" s="140"/>
      <c r="D8" s="140"/>
      <c r="E8" s="140" t="s">
        <v>1690</v>
      </c>
      <c r="F8" s="140" t="s">
        <v>139</v>
      </c>
    </row>
    <row r="9" spans="1:6" x14ac:dyDescent="0.25">
      <c r="A9" s="141" t="s">
        <v>1691</v>
      </c>
      <c r="B9" s="141" t="s">
        <v>145</v>
      </c>
      <c r="C9" s="141"/>
      <c r="D9" s="141"/>
      <c r="E9" s="140" t="s">
        <v>1692</v>
      </c>
      <c r="F9" s="140" t="s">
        <v>140</v>
      </c>
    </row>
    <row r="10" spans="1:6" x14ac:dyDescent="0.25">
      <c r="A10" s="142" t="s">
        <v>1693</v>
      </c>
      <c r="B10" s="142" t="s">
        <v>1723</v>
      </c>
      <c r="C10" s="142"/>
      <c r="D10" s="142"/>
      <c r="E10" s="142"/>
      <c r="F10" s="140"/>
    </row>
    <row r="11" spans="1:6" x14ac:dyDescent="0.25">
      <c r="A11" s="143" t="s">
        <v>1694</v>
      </c>
      <c r="B11" s="140">
        <v>138</v>
      </c>
      <c r="C11" t="s">
        <v>1695</v>
      </c>
      <c r="D11" s="140"/>
    </row>
    <row r="12" spans="1:6" x14ac:dyDescent="0.25">
      <c r="A12" s="143" t="s">
        <v>1696</v>
      </c>
    </row>
    <row r="13" spans="1:6" x14ac:dyDescent="0.25">
      <c r="A13" s="144" t="s">
        <v>1697</v>
      </c>
      <c r="C13" s="140" t="s">
        <v>1698</v>
      </c>
      <c r="D13" s="140"/>
    </row>
    <row r="14" spans="1:6" x14ac:dyDescent="0.25">
      <c r="A14" s="145" t="s">
        <v>1699</v>
      </c>
      <c r="C14" s="141">
        <v>1</v>
      </c>
      <c r="D14" s="141"/>
    </row>
    <row r="15" spans="1:6" x14ac:dyDescent="0.25">
      <c r="A15" s="145" t="s">
        <v>1700</v>
      </c>
      <c r="C15" s="140">
        <v>2</v>
      </c>
      <c r="D15" s="140" t="s">
        <v>1701</v>
      </c>
    </row>
    <row r="16" spans="1:6" x14ac:dyDescent="0.25">
      <c r="A16" s="145" t="s">
        <v>1702</v>
      </c>
      <c r="C16" s="140">
        <v>3</v>
      </c>
      <c r="D16" s="140" t="s">
        <v>1703</v>
      </c>
    </row>
    <row r="17" spans="1:7" x14ac:dyDescent="0.25">
      <c r="A17" s="146" t="s">
        <v>1704</v>
      </c>
      <c r="C17" s="140">
        <v>4</v>
      </c>
      <c r="D17" s="140" t="s">
        <v>1705</v>
      </c>
    </row>
    <row r="18" spans="1:7" x14ac:dyDescent="0.25">
      <c r="A18" s="146" t="s">
        <v>1706</v>
      </c>
      <c r="C18" s="140">
        <v>5</v>
      </c>
      <c r="D18" s="140" t="s">
        <v>1707</v>
      </c>
    </row>
    <row r="20" spans="1:7" x14ac:dyDescent="0.25">
      <c r="A20" t="s">
        <v>1708</v>
      </c>
    </row>
    <row r="22" spans="1:7" x14ac:dyDescent="0.25">
      <c r="A22" t="s">
        <v>1710</v>
      </c>
      <c r="B22">
        <v>1</v>
      </c>
      <c r="C22" t="s">
        <v>1715</v>
      </c>
      <c r="D22" t="str">
        <f>VLOOKUP(B22, dataDistr, 2, FALSE)</f>
        <v>Org Code</v>
      </c>
      <c r="E22" t="str">
        <f>LEFT(D22, 4)</f>
        <v xml:space="preserve">Org </v>
      </c>
      <c r="G22" t="str">
        <f>VLOOKUP(B22,dataDistr, 4, FALSE)</f>
        <v>OrgName</v>
      </c>
    </row>
    <row r="23" spans="1:7" x14ac:dyDescent="0.25">
      <c r="A23" t="s">
        <v>1711</v>
      </c>
      <c r="B23">
        <v>1</v>
      </c>
      <c r="C23" t="s">
        <v>1716</v>
      </c>
      <c r="D23" t="str">
        <f>VLOOKUP(B23, dataDistr, 2, FALSE)</f>
        <v>Org Code</v>
      </c>
      <c r="E23" t="str">
        <f t="shared" ref="E23:E26" si="0">LEFT(D23, 4)</f>
        <v xml:space="preserve">Org </v>
      </c>
      <c r="F23">
        <v>1</v>
      </c>
      <c r="G23" t="str">
        <f>VLOOKUP(B23,dataDistr, 4, FALSE)</f>
        <v>OrgName</v>
      </c>
    </row>
    <row r="24" spans="1:7" x14ac:dyDescent="0.25">
      <c r="A24" t="s">
        <v>1712</v>
      </c>
      <c r="B24">
        <v>1</v>
      </c>
      <c r="C24" t="s">
        <v>1717</v>
      </c>
      <c r="D24" t="str">
        <f>VLOOKUP(B24, dataDistr, 2, FALSE)</f>
        <v>Org Code</v>
      </c>
      <c r="E24" t="str">
        <f t="shared" si="0"/>
        <v xml:space="preserve">Org </v>
      </c>
      <c r="F24">
        <v>1</v>
      </c>
      <c r="G24" t="str">
        <f>VLOOKUP(B24,dataDistr, 4, FALSE)</f>
        <v>OrgName</v>
      </c>
    </row>
    <row r="25" spans="1:7" x14ac:dyDescent="0.25">
      <c r="A25" t="s">
        <v>1713</v>
      </c>
      <c r="B25">
        <v>1</v>
      </c>
      <c r="C25" t="s">
        <v>1718</v>
      </c>
      <c r="D25" t="str">
        <f>VLOOKUP(B25, dataDistr, 2, FALSE)</f>
        <v>Org Code</v>
      </c>
      <c r="E25" t="str">
        <f t="shared" si="0"/>
        <v xml:space="preserve">Org </v>
      </c>
      <c r="G25" t="str">
        <f>VLOOKUP(B25,dataDistr, 4, FALSE)</f>
        <v>OrgName</v>
      </c>
    </row>
    <row r="26" spans="1:7" x14ac:dyDescent="0.25">
      <c r="A26" t="s">
        <v>1714</v>
      </c>
      <c r="B26">
        <v>1</v>
      </c>
      <c r="C26" t="s">
        <v>1719</v>
      </c>
      <c r="D26" t="str">
        <f>VLOOKUP(B26, dataDistr, 2, FALSE)</f>
        <v>Org Code</v>
      </c>
      <c r="E26" t="str">
        <f t="shared" si="0"/>
        <v xml:space="preserve">Org </v>
      </c>
      <c r="G26" t="str">
        <f>VLOOKUP(B26,dataDistr, 4, FALSE)</f>
        <v>OrgName</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S404"/>
  <sheetViews>
    <sheetView topLeftCell="D1" workbookViewId="0">
      <selection activeCell="F20" sqref="F20"/>
    </sheetView>
  </sheetViews>
  <sheetFormatPr defaultRowHeight="15" x14ac:dyDescent="0.25"/>
  <cols>
    <col min="3" max="3" width="10.5703125" customWidth="1"/>
    <col min="4" max="4" width="37.42578125" customWidth="1"/>
    <col min="5" max="5" width="20.140625" customWidth="1"/>
    <col min="6" max="6" width="25.7109375" customWidth="1"/>
    <col min="7" max="7" width="25.28515625" customWidth="1"/>
    <col min="8" max="8" width="30.140625" customWidth="1"/>
    <col min="9" max="9" width="16.85546875" customWidth="1"/>
    <col min="10" max="10" width="18" customWidth="1"/>
    <col min="11" max="12" width="10.85546875" customWidth="1"/>
    <col min="13" max="13" width="0.42578125" customWidth="1"/>
    <col min="14" max="14" width="8.42578125" customWidth="1"/>
    <col min="15" max="15" width="22.42578125" customWidth="1"/>
    <col min="16" max="16" width="17.85546875" customWidth="1"/>
    <col min="17" max="17" width="33.7109375" customWidth="1"/>
  </cols>
  <sheetData>
    <row r="1" spans="1:19" x14ac:dyDescent="0.25">
      <c r="A1">
        <v>1</v>
      </c>
      <c r="B1" t="s">
        <v>114</v>
      </c>
      <c r="C1" t="s">
        <v>1921</v>
      </c>
      <c r="D1" t="s">
        <v>1922</v>
      </c>
      <c r="E1" s="181" t="s">
        <v>1923</v>
      </c>
      <c r="F1" s="181" t="s">
        <v>1924</v>
      </c>
      <c r="G1" s="181" t="s">
        <v>1925</v>
      </c>
      <c r="H1" s="181" t="s">
        <v>1926</v>
      </c>
      <c r="I1" s="181" t="s">
        <v>121</v>
      </c>
      <c r="J1" s="181" t="s">
        <v>1927</v>
      </c>
      <c r="K1" s="181" t="s">
        <v>1928</v>
      </c>
      <c r="L1" s="181" t="s">
        <v>1929</v>
      </c>
      <c r="M1" s="181" t="s">
        <v>1930</v>
      </c>
      <c r="N1" s="181" t="s">
        <v>1931</v>
      </c>
      <c r="O1" s="137" t="s">
        <v>122</v>
      </c>
      <c r="P1" s="137" t="s">
        <v>123</v>
      </c>
      <c r="Q1" s="137" t="s">
        <v>124</v>
      </c>
      <c r="R1" s="137" t="s">
        <v>1932</v>
      </c>
      <c r="S1" s="137" t="s">
        <v>1933</v>
      </c>
    </row>
    <row r="2" spans="1:19" x14ac:dyDescent="0.25">
      <c r="A2">
        <v>2</v>
      </c>
      <c r="B2" t="s">
        <v>1934</v>
      </c>
      <c r="C2" t="s">
        <v>125</v>
      </c>
      <c r="D2" t="s">
        <v>126</v>
      </c>
      <c r="E2" t="s">
        <v>1935</v>
      </c>
      <c r="F2" t="s">
        <v>127</v>
      </c>
      <c r="G2" t="s">
        <v>145</v>
      </c>
      <c r="H2" t="s">
        <v>128</v>
      </c>
      <c r="I2" t="s">
        <v>129</v>
      </c>
      <c r="J2" t="s">
        <v>130</v>
      </c>
      <c r="K2" s="182">
        <v>1421</v>
      </c>
      <c r="L2" s="182">
        <v>140</v>
      </c>
      <c r="M2" s="182">
        <v>13</v>
      </c>
      <c r="N2" s="182">
        <v>13</v>
      </c>
      <c r="O2" t="s">
        <v>131</v>
      </c>
      <c r="P2" t="s">
        <v>132</v>
      </c>
      <c r="Q2" t="s">
        <v>133</v>
      </c>
      <c r="R2" t="s">
        <v>145</v>
      </c>
      <c r="S2" t="s">
        <v>145</v>
      </c>
    </row>
    <row r="3" spans="1:19" x14ac:dyDescent="0.25">
      <c r="A3">
        <v>3</v>
      </c>
      <c r="B3" t="s">
        <v>1936</v>
      </c>
      <c r="C3" t="s">
        <v>134</v>
      </c>
      <c r="D3" t="s">
        <v>135</v>
      </c>
      <c r="E3" t="s">
        <v>1935</v>
      </c>
      <c r="F3" t="s">
        <v>136</v>
      </c>
      <c r="G3" t="s">
        <v>145</v>
      </c>
      <c r="H3" t="s">
        <v>135</v>
      </c>
      <c r="I3" t="s">
        <v>129</v>
      </c>
      <c r="J3" t="s">
        <v>137</v>
      </c>
      <c r="K3" s="182">
        <v>1990</v>
      </c>
      <c r="L3" s="182">
        <v>100</v>
      </c>
      <c r="M3" s="182">
        <v>6</v>
      </c>
      <c r="N3" s="182">
        <v>6</v>
      </c>
      <c r="O3" t="s">
        <v>138</v>
      </c>
      <c r="P3" t="s">
        <v>139</v>
      </c>
      <c r="Q3" t="s">
        <v>140</v>
      </c>
      <c r="R3" t="s">
        <v>145</v>
      </c>
      <c r="S3" t="s">
        <v>145</v>
      </c>
    </row>
    <row r="4" spans="1:19" x14ac:dyDescent="0.25">
      <c r="A4">
        <v>4</v>
      </c>
      <c r="B4" t="s">
        <v>1937</v>
      </c>
      <c r="C4" t="s">
        <v>141</v>
      </c>
      <c r="D4" t="s">
        <v>142</v>
      </c>
      <c r="E4" t="s">
        <v>1935</v>
      </c>
      <c r="F4" t="s">
        <v>1938</v>
      </c>
      <c r="G4" t="s">
        <v>145</v>
      </c>
      <c r="H4" t="s">
        <v>143</v>
      </c>
      <c r="I4" t="s">
        <v>129</v>
      </c>
      <c r="J4" t="s">
        <v>144</v>
      </c>
      <c r="K4" s="182">
        <v>534</v>
      </c>
      <c r="L4" s="182">
        <v>68</v>
      </c>
      <c r="M4" s="182">
        <v>3</v>
      </c>
      <c r="N4" s="182">
        <v>3</v>
      </c>
      <c r="O4" t="s">
        <v>131</v>
      </c>
      <c r="P4" t="s">
        <v>132</v>
      </c>
      <c r="Q4" t="s">
        <v>133</v>
      </c>
      <c r="R4" t="s">
        <v>145</v>
      </c>
      <c r="S4" t="s">
        <v>145</v>
      </c>
    </row>
    <row r="5" spans="1:19" x14ac:dyDescent="0.25">
      <c r="A5">
        <v>5</v>
      </c>
      <c r="B5" t="s">
        <v>1939</v>
      </c>
      <c r="C5" t="s">
        <v>146</v>
      </c>
      <c r="D5" t="s">
        <v>147</v>
      </c>
      <c r="E5" t="s">
        <v>1935</v>
      </c>
      <c r="F5" t="s">
        <v>1940</v>
      </c>
      <c r="G5" t="s">
        <v>145</v>
      </c>
      <c r="H5" t="s">
        <v>148</v>
      </c>
      <c r="I5" t="s">
        <v>129</v>
      </c>
      <c r="J5" t="s">
        <v>149</v>
      </c>
      <c r="K5" s="182">
        <v>5545</v>
      </c>
      <c r="L5" s="182">
        <v>243</v>
      </c>
      <c r="M5" s="182">
        <v>12</v>
      </c>
      <c r="N5" s="182">
        <v>12</v>
      </c>
      <c r="O5" t="s">
        <v>150</v>
      </c>
      <c r="P5" t="s">
        <v>151</v>
      </c>
      <c r="Q5" t="s">
        <v>152</v>
      </c>
      <c r="R5" t="s">
        <v>145</v>
      </c>
      <c r="S5" t="s">
        <v>145</v>
      </c>
    </row>
    <row r="6" spans="1:19" x14ac:dyDescent="0.25">
      <c r="A6">
        <v>6</v>
      </c>
      <c r="B6" t="s">
        <v>1941</v>
      </c>
      <c r="C6" t="s">
        <v>153</v>
      </c>
      <c r="D6" t="s">
        <v>154</v>
      </c>
      <c r="E6" t="s">
        <v>1935</v>
      </c>
      <c r="F6" t="s">
        <v>155</v>
      </c>
      <c r="G6" t="s">
        <v>156</v>
      </c>
      <c r="H6" t="s">
        <v>154</v>
      </c>
      <c r="I6" t="s">
        <v>129</v>
      </c>
      <c r="J6" t="s">
        <v>157</v>
      </c>
      <c r="K6" s="182">
        <v>982</v>
      </c>
      <c r="L6" s="182">
        <v>10</v>
      </c>
      <c r="M6" s="182">
        <v>9</v>
      </c>
      <c r="N6" s="182">
        <v>8</v>
      </c>
      <c r="O6" t="s">
        <v>131</v>
      </c>
      <c r="P6" t="s">
        <v>132</v>
      </c>
      <c r="Q6" t="s">
        <v>133</v>
      </c>
      <c r="R6" t="s">
        <v>145</v>
      </c>
      <c r="S6" t="s">
        <v>145</v>
      </c>
    </row>
    <row r="7" spans="1:19" x14ac:dyDescent="0.25">
      <c r="A7">
        <v>7</v>
      </c>
      <c r="B7" t="s">
        <v>1942</v>
      </c>
      <c r="C7" t="s">
        <v>158</v>
      </c>
      <c r="D7" t="s">
        <v>159</v>
      </c>
      <c r="E7" t="s">
        <v>1935</v>
      </c>
      <c r="F7" t="s">
        <v>160</v>
      </c>
      <c r="G7" t="s">
        <v>145</v>
      </c>
      <c r="H7" t="s">
        <v>161</v>
      </c>
      <c r="I7" t="s">
        <v>129</v>
      </c>
      <c r="J7" t="s">
        <v>162</v>
      </c>
      <c r="K7" s="182">
        <v>1101</v>
      </c>
      <c r="L7" s="182">
        <v>9</v>
      </c>
      <c r="M7" s="182">
        <v>18</v>
      </c>
      <c r="N7" s="182">
        <v>16</v>
      </c>
      <c r="O7" t="s">
        <v>138</v>
      </c>
      <c r="P7" t="s">
        <v>139</v>
      </c>
      <c r="Q7" t="s">
        <v>140</v>
      </c>
      <c r="R7" t="s">
        <v>145</v>
      </c>
      <c r="S7" t="s">
        <v>145</v>
      </c>
    </row>
    <row r="8" spans="1:19" x14ac:dyDescent="0.25">
      <c r="A8">
        <v>8</v>
      </c>
      <c r="B8" t="s">
        <v>1943</v>
      </c>
      <c r="C8" t="s">
        <v>163</v>
      </c>
      <c r="D8" t="s">
        <v>164</v>
      </c>
      <c r="E8" t="s">
        <v>1935</v>
      </c>
      <c r="F8" t="s">
        <v>165</v>
      </c>
      <c r="G8" t="s">
        <v>145</v>
      </c>
      <c r="H8" t="s">
        <v>166</v>
      </c>
      <c r="I8" t="s">
        <v>129</v>
      </c>
      <c r="J8" t="s">
        <v>167</v>
      </c>
      <c r="K8" s="182">
        <v>973</v>
      </c>
      <c r="L8" s="182">
        <v>42</v>
      </c>
      <c r="M8" s="182">
        <v>0</v>
      </c>
      <c r="N8" s="182">
        <v>0</v>
      </c>
      <c r="O8" t="s">
        <v>150</v>
      </c>
      <c r="P8" t="s">
        <v>151</v>
      </c>
      <c r="Q8" t="s">
        <v>152</v>
      </c>
      <c r="R8" t="s">
        <v>145</v>
      </c>
      <c r="S8" t="s">
        <v>145</v>
      </c>
    </row>
    <row r="9" spans="1:19" x14ac:dyDescent="0.25">
      <c r="A9">
        <v>9</v>
      </c>
      <c r="B9" t="s">
        <v>1944</v>
      </c>
      <c r="C9" t="s">
        <v>168</v>
      </c>
      <c r="D9" t="s">
        <v>169</v>
      </c>
      <c r="E9" t="s">
        <v>1935</v>
      </c>
      <c r="F9" t="s">
        <v>170</v>
      </c>
      <c r="G9" t="s">
        <v>156</v>
      </c>
      <c r="H9" t="s">
        <v>171</v>
      </c>
      <c r="I9" t="s">
        <v>129</v>
      </c>
      <c r="J9" t="s">
        <v>172</v>
      </c>
      <c r="K9" s="182">
        <v>3572</v>
      </c>
      <c r="L9" s="182">
        <v>185</v>
      </c>
      <c r="M9" s="182">
        <v>0</v>
      </c>
      <c r="N9" s="182">
        <v>0</v>
      </c>
      <c r="O9" t="s">
        <v>1945</v>
      </c>
      <c r="P9" t="s">
        <v>1946</v>
      </c>
      <c r="Q9" t="s">
        <v>1947</v>
      </c>
      <c r="R9" t="s">
        <v>145</v>
      </c>
      <c r="S9" t="s">
        <v>145</v>
      </c>
    </row>
    <row r="10" spans="1:19" x14ac:dyDescent="0.25">
      <c r="A10">
        <v>10</v>
      </c>
      <c r="B10" t="s">
        <v>1948</v>
      </c>
      <c r="C10" t="s">
        <v>173</v>
      </c>
      <c r="D10" t="s">
        <v>174</v>
      </c>
      <c r="E10" t="s">
        <v>1935</v>
      </c>
      <c r="F10" t="s">
        <v>175</v>
      </c>
      <c r="G10" t="s">
        <v>145</v>
      </c>
      <c r="H10" t="s">
        <v>176</v>
      </c>
      <c r="I10" t="s">
        <v>129</v>
      </c>
      <c r="J10" t="s">
        <v>177</v>
      </c>
      <c r="K10" s="182">
        <v>440</v>
      </c>
      <c r="L10" s="182">
        <v>106</v>
      </c>
      <c r="M10" s="182">
        <v>0</v>
      </c>
      <c r="N10" s="182">
        <v>0</v>
      </c>
      <c r="O10" t="s">
        <v>150</v>
      </c>
      <c r="P10" t="s">
        <v>151</v>
      </c>
      <c r="Q10" t="s">
        <v>152</v>
      </c>
      <c r="R10" t="s">
        <v>145</v>
      </c>
      <c r="S10" t="s">
        <v>145</v>
      </c>
    </row>
    <row r="11" spans="1:19" x14ac:dyDescent="0.25">
      <c r="A11">
        <v>11</v>
      </c>
      <c r="B11" t="s">
        <v>1949</v>
      </c>
      <c r="C11" t="s">
        <v>178</v>
      </c>
      <c r="D11" t="s">
        <v>179</v>
      </c>
      <c r="E11" t="s">
        <v>1935</v>
      </c>
      <c r="F11" t="s">
        <v>180</v>
      </c>
      <c r="G11" t="s">
        <v>145</v>
      </c>
      <c r="H11" t="s">
        <v>179</v>
      </c>
      <c r="I11" t="s">
        <v>129</v>
      </c>
      <c r="J11" t="s">
        <v>181</v>
      </c>
      <c r="K11" s="182">
        <v>2003</v>
      </c>
      <c r="L11" s="182">
        <v>31</v>
      </c>
      <c r="M11" s="182">
        <v>43</v>
      </c>
      <c r="N11" s="182">
        <v>43</v>
      </c>
      <c r="O11" t="s">
        <v>182</v>
      </c>
      <c r="P11" t="s">
        <v>183</v>
      </c>
      <c r="Q11" t="s">
        <v>184</v>
      </c>
      <c r="R11" t="s">
        <v>145</v>
      </c>
      <c r="S11" t="s">
        <v>145</v>
      </c>
    </row>
    <row r="12" spans="1:19" x14ac:dyDescent="0.25">
      <c r="A12">
        <v>12</v>
      </c>
      <c r="B12" t="s">
        <v>1950</v>
      </c>
      <c r="C12" t="s">
        <v>185</v>
      </c>
      <c r="D12" t="s">
        <v>186</v>
      </c>
      <c r="E12" t="s">
        <v>1935</v>
      </c>
      <c r="F12" t="s">
        <v>187</v>
      </c>
      <c r="G12" t="s">
        <v>145</v>
      </c>
      <c r="H12" t="s">
        <v>186</v>
      </c>
      <c r="I12" t="s">
        <v>129</v>
      </c>
      <c r="J12" t="s">
        <v>188</v>
      </c>
      <c r="K12" s="182">
        <v>1068</v>
      </c>
      <c r="L12" s="182">
        <v>170</v>
      </c>
      <c r="M12" s="182">
        <v>39</v>
      </c>
      <c r="N12" s="182">
        <v>39</v>
      </c>
      <c r="O12" t="s">
        <v>189</v>
      </c>
      <c r="P12" t="s">
        <v>190</v>
      </c>
      <c r="Q12" t="s">
        <v>191</v>
      </c>
      <c r="R12" t="s">
        <v>145</v>
      </c>
      <c r="S12" t="s">
        <v>145</v>
      </c>
    </row>
    <row r="13" spans="1:19" x14ac:dyDescent="0.25">
      <c r="A13">
        <v>13</v>
      </c>
      <c r="B13" t="s">
        <v>1951</v>
      </c>
      <c r="C13" t="s">
        <v>192</v>
      </c>
      <c r="D13" t="s">
        <v>193</v>
      </c>
      <c r="E13" t="s">
        <v>1952</v>
      </c>
      <c r="F13" t="s">
        <v>187</v>
      </c>
      <c r="G13" t="s">
        <v>145</v>
      </c>
      <c r="H13" t="s">
        <v>186</v>
      </c>
      <c r="I13" t="s">
        <v>129</v>
      </c>
      <c r="J13" t="s">
        <v>188</v>
      </c>
      <c r="K13" s="182">
        <v>1342</v>
      </c>
      <c r="L13" s="182">
        <v>84</v>
      </c>
      <c r="M13" s="182">
        <v>0</v>
      </c>
      <c r="N13" s="182">
        <v>0</v>
      </c>
      <c r="O13" t="s">
        <v>189</v>
      </c>
      <c r="P13" t="s">
        <v>190</v>
      </c>
      <c r="Q13" t="s">
        <v>191</v>
      </c>
      <c r="R13" t="s">
        <v>145</v>
      </c>
      <c r="S13" t="s">
        <v>145</v>
      </c>
    </row>
    <row r="14" spans="1:19" x14ac:dyDescent="0.25">
      <c r="A14">
        <v>14</v>
      </c>
      <c r="B14" t="s">
        <v>1953</v>
      </c>
      <c r="C14" t="s">
        <v>194</v>
      </c>
      <c r="D14" t="s">
        <v>195</v>
      </c>
      <c r="E14" t="s">
        <v>1935</v>
      </c>
      <c r="F14" t="s">
        <v>196</v>
      </c>
      <c r="G14" t="s">
        <v>145</v>
      </c>
      <c r="H14" t="s">
        <v>195</v>
      </c>
      <c r="I14" t="s">
        <v>129</v>
      </c>
      <c r="J14" t="s">
        <v>197</v>
      </c>
      <c r="K14" s="182">
        <v>5986</v>
      </c>
      <c r="L14" s="182">
        <v>231</v>
      </c>
      <c r="M14" s="182">
        <v>9</v>
      </c>
      <c r="N14" s="182">
        <v>9</v>
      </c>
      <c r="O14" t="s">
        <v>198</v>
      </c>
      <c r="P14" t="s">
        <v>199</v>
      </c>
      <c r="Q14" t="s">
        <v>200</v>
      </c>
      <c r="R14" t="s">
        <v>145</v>
      </c>
      <c r="S14" t="s">
        <v>145</v>
      </c>
    </row>
    <row r="15" spans="1:19" x14ac:dyDescent="0.25">
      <c r="A15">
        <v>15</v>
      </c>
      <c r="B15" t="s">
        <v>1954</v>
      </c>
      <c r="C15" t="s">
        <v>201</v>
      </c>
      <c r="D15" t="s">
        <v>202</v>
      </c>
      <c r="E15" t="s">
        <v>1935</v>
      </c>
      <c r="F15" t="s">
        <v>203</v>
      </c>
      <c r="G15" t="s">
        <v>145</v>
      </c>
      <c r="H15" t="s">
        <v>204</v>
      </c>
      <c r="I15" t="s">
        <v>129</v>
      </c>
      <c r="J15" t="s">
        <v>205</v>
      </c>
      <c r="K15" s="182">
        <v>454</v>
      </c>
      <c r="L15" s="182">
        <v>138</v>
      </c>
      <c r="M15" s="182">
        <v>0</v>
      </c>
      <c r="N15" s="182">
        <v>0</v>
      </c>
      <c r="O15" t="s">
        <v>206</v>
      </c>
      <c r="P15" t="s">
        <v>207</v>
      </c>
      <c r="Q15" t="s">
        <v>208</v>
      </c>
      <c r="R15" t="s">
        <v>145</v>
      </c>
      <c r="S15" t="s">
        <v>145</v>
      </c>
    </row>
    <row r="16" spans="1:19" x14ac:dyDescent="0.25">
      <c r="A16">
        <v>16</v>
      </c>
      <c r="B16" t="s">
        <v>1955</v>
      </c>
      <c r="C16" t="s">
        <v>209</v>
      </c>
      <c r="D16" t="s">
        <v>210</v>
      </c>
      <c r="E16" t="s">
        <v>1935</v>
      </c>
      <c r="F16" t="s">
        <v>211</v>
      </c>
      <c r="G16" t="s">
        <v>145</v>
      </c>
      <c r="H16" t="s">
        <v>210</v>
      </c>
      <c r="I16" t="s">
        <v>129</v>
      </c>
      <c r="J16" t="s">
        <v>212</v>
      </c>
      <c r="K16" s="182">
        <v>5928</v>
      </c>
      <c r="L16" s="182">
        <v>275</v>
      </c>
      <c r="M16" s="182">
        <v>10</v>
      </c>
      <c r="N16" s="182">
        <v>10</v>
      </c>
      <c r="O16" t="s">
        <v>206</v>
      </c>
      <c r="P16" t="s">
        <v>207</v>
      </c>
      <c r="Q16" t="s">
        <v>208</v>
      </c>
      <c r="R16" t="s">
        <v>145</v>
      </c>
      <c r="S16" t="s">
        <v>145</v>
      </c>
    </row>
    <row r="17" spans="1:19" x14ac:dyDescent="0.25">
      <c r="A17">
        <v>17</v>
      </c>
      <c r="B17" t="s">
        <v>1956</v>
      </c>
      <c r="C17" t="s">
        <v>213</v>
      </c>
      <c r="D17" t="s">
        <v>214</v>
      </c>
      <c r="E17" t="s">
        <v>1935</v>
      </c>
      <c r="F17" t="s">
        <v>215</v>
      </c>
      <c r="G17" t="s">
        <v>145</v>
      </c>
      <c r="H17" t="s">
        <v>216</v>
      </c>
      <c r="I17" t="s">
        <v>129</v>
      </c>
      <c r="J17" t="s">
        <v>217</v>
      </c>
      <c r="K17" s="182">
        <v>2301</v>
      </c>
      <c r="L17" s="182">
        <v>32</v>
      </c>
      <c r="M17" s="182">
        <v>6</v>
      </c>
      <c r="N17" s="182">
        <v>6</v>
      </c>
      <c r="O17" t="s">
        <v>131</v>
      </c>
      <c r="P17" t="s">
        <v>132</v>
      </c>
      <c r="Q17" t="s">
        <v>133</v>
      </c>
      <c r="R17" t="s">
        <v>145</v>
      </c>
      <c r="S17" t="s">
        <v>145</v>
      </c>
    </row>
    <row r="18" spans="1:19" x14ac:dyDescent="0.25">
      <c r="A18">
        <v>18</v>
      </c>
      <c r="B18" t="s">
        <v>1957</v>
      </c>
      <c r="C18" t="s">
        <v>218</v>
      </c>
      <c r="D18" t="s">
        <v>219</v>
      </c>
      <c r="E18" t="s">
        <v>1935</v>
      </c>
      <c r="F18" t="s">
        <v>220</v>
      </c>
      <c r="G18" t="s">
        <v>145</v>
      </c>
      <c r="H18" t="s">
        <v>219</v>
      </c>
      <c r="I18" t="s">
        <v>129</v>
      </c>
      <c r="J18" t="s">
        <v>221</v>
      </c>
      <c r="K18" s="182">
        <v>2756</v>
      </c>
      <c r="L18" s="182">
        <v>162</v>
      </c>
      <c r="M18" s="182">
        <v>14</v>
      </c>
      <c r="N18" s="182">
        <v>14</v>
      </c>
      <c r="O18" t="s">
        <v>138</v>
      </c>
      <c r="P18" t="s">
        <v>139</v>
      </c>
      <c r="Q18" t="s">
        <v>140</v>
      </c>
      <c r="R18" t="s">
        <v>145</v>
      </c>
      <c r="S18" t="s">
        <v>145</v>
      </c>
    </row>
    <row r="19" spans="1:19" x14ac:dyDescent="0.25">
      <c r="A19">
        <v>19</v>
      </c>
      <c r="B19" t="s">
        <v>1958</v>
      </c>
      <c r="C19" t="s">
        <v>222</v>
      </c>
      <c r="D19" t="s">
        <v>223</v>
      </c>
      <c r="E19" t="s">
        <v>1935</v>
      </c>
      <c r="F19" t="s">
        <v>224</v>
      </c>
      <c r="G19" t="s">
        <v>145</v>
      </c>
      <c r="H19" t="s">
        <v>166</v>
      </c>
      <c r="I19" t="s">
        <v>129</v>
      </c>
      <c r="J19" t="s">
        <v>167</v>
      </c>
      <c r="K19" s="182">
        <v>1120</v>
      </c>
      <c r="L19" s="182">
        <v>33</v>
      </c>
      <c r="M19" s="182">
        <v>0</v>
      </c>
      <c r="N19" s="182">
        <v>0</v>
      </c>
      <c r="O19" t="s">
        <v>189</v>
      </c>
      <c r="P19" t="s">
        <v>190</v>
      </c>
      <c r="Q19" t="s">
        <v>191</v>
      </c>
      <c r="R19" t="s">
        <v>145</v>
      </c>
      <c r="S19" t="s">
        <v>145</v>
      </c>
    </row>
    <row r="20" spans="1:19" x14ac:dyDescent="0.25">
      <c r="A20">
        <v>20</v>
      </c>
      <c r="B20" t="s">
        <v>1959</v>
      </c>
      <c r="C20" t="s">
        <v>225</v>
      </c>
      <c r="D20" t="s">
        <v>226</v>
      </c>
      <c r="E20" t="s">
        <v>1935</v>
      </c>
      <c r="F20" t="s">
        <v>227</v>
      </c>
      <c r="G20" t="s">
        <v>145</v>
      </c>
      <c r="H20" t="s">
        <v>228</v>
      </c>
      <c r="I20" t="s">
        <v>129</v>
      </c>
      <c r="J20" t="s">
        <v>229</v>
      </c>
      <c r="K20" s="182">
        <v>1433</v>
      </c>
      <c r="L20" s="182">
        <v>26</v>
      </c>
      <c r="M20" s="182">
        <v>0</v>
      </c>
      <c r="N20" s="182">
        <v>0</v>
      </c>
      <c r="O20" t="s">
        <v>1945</v>
      </c>
      <c r="P20" t="s">
        <v>1946</v>
      </c>
      <c r="Q20" t="s">
        <v>1947</v>
      </c>
      <c r="R20" t="s">
        <v>145</v>
      </c>
      <c r="S20" t="s">
        <v>145</v>
      </c>
    </row>
    <row r="21" spans="1:19" x14ac:dyDescent="0.25">
      <c r="A21">
        <v>21</v>
      </c>
      <c r="B21" t="s">
        <v>1960</v>
      </c>
      <c r="C21" t="s">
        <v>230</v>
      </c>
      <c r="D21" t="s">
        <v>231</v>
      </c>
      <c r="E21" t="s">
        <v>1935</v>
      </c>
      <c r="F21" t="s">
        <v>232</v>
      </c>
      <c r="G21" t="s">
        <v>145</v>
      </c>
      <c r="H21" t="s">
        <v>204</v>
      </c>
      <c r="I21" t="s">
        <v>129</v>
      </c>
      <c r="J21" t="s">
        <v>233</v>
      </c>
      <c r="K21" s="182">
        <v>1287</v>
      </c>
      <c r="L21" s="182">
        <v>140</v>
      </c>
      <c r="M21" s="182">
        <v>9</v>
      </c>
      <c r="N21" s="182">
        <v>9</v>
      </c>
      <c r="O21" t="s">
        <v>189</v>
      </c>
      <c r="P21" t="s">
        <v>190</v>
      </c>
      <c r="Q21" t="s">
        <v>191</v>
      </c>
      <c r="R21" t="s">
        <v>145</v>
      </c>
      <c r="S21" t="s">
        <v>145</v>
      </c>
    </row>
    <row r="22" spans="1:19" x14ac:dyDescent="0.25">
      <c r="A22">
        <v>22</v>
      </c>
      <c r="B22" t="s">
        <v>1961</v>
      </c>
      <c r="C22" t="s">
        <v>234</v>
      </c>
      <c r="D22" t="s">
        <v>235</v>
      </c>
      <c r="E22" t="s">
        <v>1935</v>
      </c>
      <c r="F22" t="s">
        <v>236</v>
      </c>
      <c r="G22" t="s">
        <v>145</v>
      </c>
      <c r="H22" t="s">
        <v>235</v>
      </c>
      <c r="I22" t="s">
        <v>129</v>
      </c>
      <c r="J22" t="s">
        <v>237</v>
      </c>
      <c r="K22" s="182">
        <v>5788</v>
      </c>
      <c r="L22" s="182">
        <v>356</v>
      </c>
      <c r="M22" s="182">
        <v>0</v>
      </c>
      <c r="N22" s="182">
        <v>0</v>
      </c>
      <c r="O22" t="s">
        <v>189</v>
      </c>
      <c r="P22" t="s">
        <v>190</v>
      </c>
      <c r="Q22" t="s">
        <v>191</v>
      </c>
      <c r="R22" t="s">
        <v>145</v>
      </c>
      <c r="S22" t="s">
        <v>145</v>
      </c>
    </row>
    <row r="23" spans="1:19" x14ac:dyDescent="0.25">
      <c r="A23">
        <v>23</v>
      </c>
      <c r="B23" t="s">
        <v>1962</v>
      </c>
      <c r="C23" t="s">
        <v>238</v>
      </c>
      <c r="D23" t="s">
        <v>239</v>
      </c>
      <c r="E23" t="s">
        <v>1935</v>
      </c>
      <c r="F23" t="s">
        <v>240</v>
      </c>
      <c r="G23" t="s">
        <v>145</v>
      </c>
      <c r="H23" t="s">
        <v>239</v>
      </c>
      <c r="I23" t="s">
        <v>129</v>
      </c>
      <c r="J23" t="s">
        <v>241</v>
      </c>
      <c r="K23" s="182">
        <v>2546</v>
      </c>
      <c r="L23" s="182">
        <v>91</v>
      </c>
      <c r="M23" s="182">
        <v>8</v>
      </c>
      <c r="N23" s="182">
        <v>7</v>
      </c>
      <c r="O23" t="s">
        <v>131</v>
      </c>
      <c r="P23" t="s">
        <v>132</v>
      </c>
      <c r="Q23" t="s">
        <v>133</v>
      </c>
      <c r="R23" t="s">
        <v>145</v>
      </c>
      <c r="S23" t="s">
        <v>145</v>
      </c>
    </row>
    <row r="24" spans="1:19" x14ac:dyDescent="0.25">
      <c r="A24">
        <v>24</v>
      </c>
      <c r="B24" t="s">
        <v>1963</v>
      </c>
      <c r="C24" t="s">
        <v>242</v>
      </c>
      <c r="D24" t="s">
        <v>243</v>
      </c>
      <c r="E24" t="s">
        <v>1935</v>
      </c>
      <c r="F24" t="s">
        <v>244</v>
      </c>
      <c r="G24" t="s">
        <v>145</v>
      </c>
      <c r="H24" t="s">
        <v>243</v>
      </c>
      <c r="I24" t="s">
        <v>129</v>
      </c>
      <c r="J24" t="s">
        <v>245</v>
      </c>
      <c r="K24" s="182">
        <v>712</v>
      </c>
      <c r="L24" s="182">
        <v>24</v>
      </c>
      <c r="M24" s="182">
        <v>12</v>
      </c>
      <c r="N24" s="182">
        <v>12</v>
      </c>
      <c r="O24" t="s">
        <v>1945</v>
      </c>
      <c r="P24" t="s">
        <v>1946</v>
      </c>
      <c r="Q24" t="s">
        <v>1947</v>
      </c>
      <c r="R24" t="s">
        <v>145</v>
      </c>
      <c r="S24" t="s">
        <v>145</v>
      </c>
    </row>
    <row r="25" spans="1:19" x14ac:dyDescent="0.25">
      <c r="A25">
        <v>25</v>
      </c>
      <c r="B25" t="s">
        <v>1964</v>
      </c>
      <c r="C25" t="s">
        <v>246</v>
      </c>
      <c r="D25" t="s">
        <v>247</v>
      </c>
      <c r="E25" t="s">
        <v>1935</v>
      </c>
      <c r="F25" t="s">
        <v>248</v>
      </c>
      <c r="G25" t="s">
        <v>145</v>
      </c>
      <c r="H25" t="s">
        <v>249</v>
      </c>
      <c r="I25" t="s">
        <v>129</v>
      </c>
      <c r="J25" t="s">
        <v>250</v>
      </c>
      <c r="K25" s="182">
        <v>1674</v>
      </c>
      <c r="L25" s="182">
        <v>64</v>
      </c>
      <c r="M25" s="182">
        <v>0</v>
      </c>
      <c r="N25" s="182">
        <v>0</v>
      </c>
      <c r="O25" t="s">
        <v>182</v>
      </c>
      <c r="P25" t="s">
        <v>183</v>
      </c>
      <c r="Q25" t="s">
        <v>184</v>
      </c>
      <c r="R25" t="s">
        <v>145</v>
      </c>
      <c r="S25" t="s">
        <v>145</v>
      </c>
    </row>
    <row r="26" spans="1:19" x14ac:dyDescent="0.25">
      <c r="A26">
        <v>26</v>
      </c>
      <c r="B26" t="s">
        <v>1965</v>
      </c>
      <c r="C26" t="s">
        <v>251</v>
      </c>
      <c r="D26" t="s">
        <v>252</v>
      </c>
      <c r="E26" t="s">
        <v>1935</v>
      </c>
      <c r="F26" t="s">
        <v>253</v>
      </c>
      <c r="G26" t="s">
        <v>145</v>
      </c>
      <c r="H26" t="s">
        <v>254</v>
      </c>
      <c r="I26" t="s">
        <v>129</v>
      </c>
      <c r="J26" t="s">
        <v>255</v>
      </c>
      <c r="K26" s="182">
        <v>4688</v>
      </c>
      <c r="L26" s="182">
        <v>504</v>
      </c>
      <c r="M26" s="182">
        <v>83</v>
      </c>
      <c r="N26" s="182">
        <v>79</v>
      </c>
      <c r="O26" t="s">
        <v>198</v>
      </c>
      <c r="P26" t="s">
        <v>199</v>
      </c>
      <c r="Q26" t="s">
        <v>200</v>
      </c>
      <c r="R26" t="s">
        <v>145</v>
      </c>
      <c r="S26" t="s">
        <v>145</v>
      </c>
    </row>
    <row r="27" spans="1:19" x14ac:dyDescent="0.25">
      <c r="A27">
        <v>27</v>
      </c>
      <c r="B27" t="s">
        <v>1966</v>
      </c>
      <c r="C27" t="s">
        <v>256</v>
      </c>
      <c r="D27" t="s">
        <v>257</v>
      </c>
      <c r="E27" t="s">
        <v>1935</v>
      </c>
      <c r="F27" t="s">
        <v>258</v>
      </c>
      <c r="G27" t="s">
        <v>145</v>
      </c>
      <c r="H27" t="s">
        <v>259</v>
      </c>
      <c r="I27" t="s">
        <v>129</v>
      </c>
      <c r="J27" t="s">
        <v>260</v>
      </c>
      <c r="K27" s="182">
        <v>476</v>
      </c>
      <c r="L27" s="182">
        <v>61</v>
      </c>
      <c r="M27" s="182">
        <v>0</v>
      </c>
      <c r="N27" s="182">
        <v>0</v>
      </c>
      <c r="O27" t="s">
        <v>198</v>
      </c>
      <c r="P27" t="s">
        <v>199</v>
      </c>
      <c r="Q27" t="s">
        <v>200</v>
      </c>
      <c r="R27" t="s">
        <v>145</v>
      </c>
      <c r="S27" t="s">
        <v>145</v>
      </c>
    </row>
    <row r="28" spans="1:19" x14ac:dyDescent="0.25">
      <c r="A28">
        <v>28</v>
      </c>
      <c r="B28" t="s">
        <v>1967</v>
      </c>
      <c r="C28" t="s">
        <v>261</v>
      </c>
      <c r="D28" t="s">
        <v>262</v>
      </c>
      <c r="E28" t="s">
        <v>1935</v>
      </c>
      <c r="F28" t="s">
        <v>263</v>
      </c>
      <c r="G28" t="s">
        <v>145</v>
      </c>
      <c r="H28" t="s">
        <v>262</v>
      </c>
      <c r="I28" t="s">
        <v>129</v>
      </c>
      <c r="J28" t="s">
        <v>264</v>
      </c>
      <c r="K28" s="182">
        <v>2672</v>
      </c>
      <c r="L28" s="182">
        <v>155</v>
      </c>
      <c r="M28" s="182">
        <v>1</v>
      </c>
      <c r="N28" s="182">
        <v>1</v>
      </c>
      <c r="O28" t="s">
        <v>206</v>
      </c>
      <c r="P28" t="s">
        <v>207</v>
      </c>
      <c r="Q28" t="s">
        <v>208</v>
      </c>
      <c r="R28" t="s">
        <v>145</v>
      </c>
      <c r="S28" t="s">
        <v>145</v>
      </c>
    </row>
    <row r="29" spans="1:19" x14ac:dyDescent="0.25">
      <c r="A29">
        <v>29</v>
      </c>
      <c r="B29" t="s">
        <v>1968</v>
      </c>
      <c r="C29" t="s">
        <v>265</v>
      </c>
      <c r="D29" t="s">
        <v>266</v>
      </c>
      <c r="E29" t="s">
        <v>1935</v>
      </c>
      <c r="F29" t="s">
        <v>267</v>
      </c>
      <c r="G29" t="s">
        <v>145</v>
      </c>
      <c r="H29" t="s">
        <v>266</v>
      </c>
      <c r="I29" t="s">
        <v>129</v>
      </c>
      <c r="J29" t="s">
        <v>268</v>
      </c>
      <c r="K29" s="182">
        <v>2264</v>
      </c>
      <c r="L29" s="182">
        <v>22</v>
      </c>
      <c r="M29" s="182">
        <v>12</v>
      </c>
      <c r="N29" s="182">
        <v>11</v>
      </c>
      <c r="O29" t="s">
        <v>198</v>
      </c>
      <c r="P29" t="s">
        <v>199</v>
      </c>
      <c r="Q29" t="s">
        <v>200</v>
      </c>
      <c r="R29" t="s">
        <v>145</v>
      </c>
      <c r="S29" t="s">
        <v>145</v>
      </c>
    </row>
    <row r="30" spans="1:19" x14ac:dyDescent="0.25">
      <c r="A30">
        <v>30</v>
      </c>
      <c r="B30" t="s">
        <v>1969</v>
      </c>
      <c r="C30" t="s">
        <v>269</v>
      </c>
      <c r="D30" t="s">
        <v>270</v>
      </c>
      <c r="E30" t="s">
        <v>1935</v>
      </c>
      <c r="F30" t="s">
        <v>271</v>
      </c>
      <c r="G30" t="s">
        <v>145</v>
      </c>
      <c r="H30" t="s">
        <v>270</v>
      </c>
      <c r="I30" t="s">
        <v>129</v>
      </c>
      <c r="J30" t="s">
        <v>272</v>
      </c>
      <c r="K30" s="182">
        <v>2159</v>
      </c>
      <c r="L30" s="182">
        <v>46</v>
      </c>
      <c r="M30" s="182">
        <v>74</v>
      </c>
      <c r="N30" s="182">
        <v>74</v>
      </c>
      <c r="O30" t="s">
        <v>150</v>
      </c>
      <c r="P30" t="s">
        <v>151</v>
      </c>
      <c r="Q30" t="s">
        <v>152</v>
      </c>
      <c r="R30" t="s">
        <v>145</v>
      </c>
      <c r="S30" t="s">
        <v>145</v>
      </c>
    </row>
    <row r="31" spans="1:19" x14ac:dyDescent="0.25">
      <c r="A31">
        <v>31</v>
      </c>
      <c r="B31" t="s">
        <v>1970</v>
      </c>
      <c r="C31" t="s">
        <v>273</v>
      </c>
      <c r="D31" t="s">
        <v>274</v>
      </c>
      <c r="E31" t="s">
        <v>1935</v>
      </c>
      <c r="F31" t="s">
        <v>275</v>
      </c>
      <c r="G31" t="s">
        <v>145</v>
      </c>
      <c r="H31" t="s">
        <v>274</v>
      </c>
      <c r="I31" t="s">
        <v>129</v>
      </c>
      <c r="J31" t="s">
        <v>276</v>
      </c>
      <c r="K31" s="182">
        <v>4673</v>
      </c>
      <c r="L31" s="182">
        <v>357</v>
      </c>
      <c r="M31" s="182">
        <v>0</v>
      </c>
      <c r="N31" s="182">
        <v>0</v>
      </c>
      <c r="O31" t="s">
        <v>131</v>
      </c>
      <c r="P31" t="s">
        <v>132</v>
      </c>
      <c r="Q31" t="s">
        <v>133</v>
      </c>
      <c r="R31" t="s">
        <v>145</v>
      </c>
      <c r="S31" t="s">
        <v>145</v>
      </c>
    </row>
    <row r="32" spans="1:19" x14ac:dyDescent="0.25">
      <c r="A32">
        <v>32</v>
      </c>
      <c r="B32" t="s">
        <v>1971</v>
      </c>
      <c r="C32" t="s">
        <v>277</v>
      </c>
      <c r="D32" t="s">
        <v>278</v>
      </c>
      <c r="E32" t="s">
        <v>1935</v>
      </c>
      <c r="F32" t="s">
        <v>279</v>
      </c>
      <c r="G32" t="s">
        <v>145</v>
      </c>
      <c r="H32" t="s">
        <v>280</v>
      </c>
      <c r="I32" t="s">
        <v>129</v>
      </c>
      <c r="J32" t="s">
        <v>281</v>
      </c>
      <c r="K32" s="182">
        <v>324</v>
      </c>
      <c r="L32" s="182">
        <v>20</v>
      </c>
      <c r="M32" s="182">
        <v>1</v>
      </c>
      <c r="N32" s="182">
        <v>0</v>
      </c>
      <c r="O32" t="s">
        <v>189</v>
      </c>
      <c r="P32" t="s">
        <v>190</v>
      </c>
      <c r="Q32" t="s">
        <v>191</v>
      </c>
      <c r="R32" t="s">
        <v>145</v>
      </c>
      <c r="S32" t="s">
        <v>145</v>
      </c>
    </row>
    <row r="33" spans="1:19" x14ac:dyDescent="0.25">
      <c r="A33">
        <v>33</v>
      </c>
      <c r="B33" t="s">
        <v>1972</v>
      </c>
      <c r="C33" t="s">
        <v>282</v>
      </c>
      <c r="D33" t="s">
        <v>283</v>
      </c>
      <c r="E33" t="s">
        <v>1935</v>
      </c>
      <c r="F33" t="s">
        <v>284</v>
      </c>
      <c r="G33" t="s">
        <v>145</v>
      </c>
      <c r="H33" t="s">
        <v>285</v>
      </c>
      <c r="I33" t="s">
        <v>129</v>
      </c>
      <c r="J33" t="s">
        <v>286</v>
      </c>
      <c r="K33" s="182">
        <v>457</v>
      </c>
      <c r="L33" s="182">
        <v>26</v>
      </c>
      <c r="M33" s="182">
        <v>0</v>
      </c>
      <c r="N33" s="182">
        <v>0</v>
      </c>
      <c r="O33" t="s">
        <v>182</v>
      </c>
      <c r="P33" t="s">
        <v>183</v>
      </c>
      <c r="Q33" t="s">
        <v>184</v>
      </c>
      <c r="R33" t="s">
        <v>145</v>
      </c>
      <c r="S33" t="s">
        <v>145</v>
      </c>
    </row>
    <row r="34" spans="1:19" x14ac:dyDescent="0.25">
      <c r="A34">
        <v>34</v>
      </c>
      <c r="B34" t="s">
        <v>1973</v>
      </c>
      <c r="C34" t="s">
        <v>287</v>
      </c>
      <c r="D34" t="s">
        <v>288</v>
      </c>
      <c r="E34" t="s">
        <v>1935</v>
      </c>
      <c r="F34" t="s">
        <v>289</v>
      </c>
      <c r="G34" t="s">
        <v>145</v>
      </c>
      <c r="H34" t="s">
        <v>290</v>
      </c>
      <c r="I34" t="s">
        <v>129</v>
      </c>
      <c r="J34" t="s">
        <v>291</v>
      </c>
      <c r="K34" s="182">
        <v>335</v>
      </c>
      <c r="L34" s="182">
        <v>80</v>
      </c>
      <c r="M34" s="182">
        <v>9</v>
      </c>
      <c r="N34" s="182">
        <v>9</v>
      </c>
      <c r="O34" t="s">
        <v>150</v>
      </c>
      <c r="P34" t="s">
        <v>151</v>
      </c>
      <c r="Q34" t="s">
        <v>152</v>
      </c>
      <c r="R34" t="s">
        <v>145</v>
      </c>
      <c r="S34" t="s">
        <v>145</v>
      </c>
    </row>
    <row r="35" spans="1:19" x14ac:dyDescent="0.25">
      <c r="A35">
        <v>35</v>
      </c>
      <c r="B35" t="s">
        <v>1974</v>
      </c>
      <c r="C35" t="s">
        <v>292</v>
      </c>
      <c r="D35" t="s">
        <v>293</v>
      </c>
      <c r="E35" t="s">
        <v>1935</v>
      </c>
      <c r="F35" t="s">
        <v>294</v>
      </c>
      <c r="G35" t="s">
        <v>145</v>
      </c>
      <c r="H35" t="s">
        <v>293</v>
      </c>
      <c r="I35" t="s">
        <v>129</v>
      </c>
      <c r="J35" t="s">
        <v>295</v>
      </c>
      <c r="K35" s="182">
        <v>823</v>
      </c>
      <c r="L35" s="182">
        <v>6</v>
      </c>
      <c r="M35" s="182">
        <v>0</v>
      </c>
      <c r="N35" s="182">
        <v>0</v>
      </c>
      <c r="O35" t="s">
        <v>182</v>
      </c>
      <c r="P35" t="s">
        <v>183</v>
      </c>
      <c r="Q35" t="s">
        <v>184</v>
      </c>
      <c r="R35" t="s">
        <v>145</v>
      </c>
      <c r="S35" t="s">
        <v>145</v>
      </c>
    </row>
    <row r="36" spans="1:19" x14ac:dyDescent="0.25">
      <c r="A36">
        <v>36</v>
      </c>
      <c r="B36" t="s">
        <v>1975</v>
      </c>
      <c r="C36" t="s">
        <v>296</v>
      </c>
      <c r="D36" t="s">
        <v>297</v>
      </c>
      <c r="E36" t="s">
        <v>1935</v>
      </c>
      <c r="F36" t="s">
        <v>298</v>
      </c>
      <c r="G36" t="s">
        <v>299</v>
      </c>
      <c r="H36" t="s">
        <v>300</v>
      </c>
      <c r="I36" t="s">
        <v>129</v>
      </c>
      <c r="J36" t="s">
        <v>301</v>
      </c>
      <c r="K36" s="182">
        <v>366</v>
      </c>
      <c r="L36" s="182">
        <v>3</v>
      </c>
      <c r="M36" s="182">
        <v>0</v>
      </c>
      <c r="N36" s="182">
        <v>0</v>
      </c>
      <c r="O36" t="s">
        <v>182</v>
      </c>
      <c r="P36" t="s">
        <v>183</v>
      </c>
      <c r="Q36" t="s">
        <v>184</v>
      </c>
      <c r="R36" t="s">
        <v>145</v>
      </c>
      <c r="S36" t="s">
        <v>145</v>
      </c>
    </row>
    <row r="37" spans="1:19" x14ac:dyDescent="0.25">
      <c r="A37">
        <v>37</v>
      </c>
      <c r="B37" t="s">
        <v>1976</v>
      </c>
      <c r="C37" t="s">
        <v>302</v>
      </c>
      <c r="D37" t="s">
        <v>303</v>
      </c>
      <c r="E37" t="s">
        <v>1935</v>
      </c>
      <c r="F37" t="s">
        <v>304</v>
      </c>
      <c r="G37" t="s">
        <v>305</v>
      </c>
      <c r="H37" t="s">
        <v>306</v>
      </c>
      <c r="I37" t="s">
        <v>129</v>
      </c>
      <c r="J37" t="s">
        <v>307</v>
      </c>
      <c r="K37" s="182">
        <v>1191</v>
      </c>
      <c r="L37" s="182">
        <v>40</v>
      </c>
      <c r="M37" s="182">
        <v>0</v>
      </c>
      <c r="N37" s="182">
        <v>0</v>
      </c>
      <c r="O37" t="s">
        <v>206</v>
      </c>
      <c r="P37" t="s">
        <v>207</v>
      </c>
      <c r="Q37" t="s">
        <v>208</v>
      </c>
      <c r="R37" t="s">
        <v>145</v>
      </c>
      <c r="S37" t="s">
        <v>145</v>
      </c>
    </row>
    <row r="38" spans="1:19" x14ac:dyDescent="0.25">
      <c r="A38">
        <v>38</v>
      </c>
      <c r="B38" t="s">
        <v>1977</v>
      </c>
      <c r="C38" t="s">
        <v>311</v>
      </c>
      <c r="D38" t="s">
        <v>312</v>
      </c>
      <c r="E38" t="s">
        <v>1935</v>
      </c>
      <c r="F38" t="s">
        <v>308</v>
      </c>
      <c r="G38" t="s">
        <v>145</v>
      </c>
      <c r="H38" t="s">
        <v>309</v>
      </c>
      <c r="I38" t="s">
        <v>129</v>
      </c>
      <c r="J38" t="s">
        <v>310</v>
      </c>
      <c r="K38" s="182">
        <v>591</v>
      </c>
      <c r="L38" s="182">
        <v>9</v>
      </c>
      <c r="M38" s="182">
        <v>0</v>
      </c>
      <c r="N38" s="182">
        <v>0</v>
      </c>
      <c r="O38" t="s">
        <v>198</v>
      </c>
      <c r="P38" t="s">
        <v>199</v>
      </c>
      <c r="Q38" t="s">
        <v>200</v>
      </c>
      <c r="R38" t="s">
        <v>145</v>
      </c>
      <c r="S38" t="s">
        <v>145</v>
      </c>
    </row>
    <row r="39" spans="1:19" x14ac:dyDescent="0.25">
      <c r="A39">
        <v>39</v>
      </c>
      <c r="B39" t="s">
        <v>1978</v>
      </c>
      <c r="C39" t="s">
        <v>313</v>
      </c>
      <c r="D39" t="s">
        <v>314</v>
      </c>
      <c r="E39" t="s">
        <v>1935</v>
      </c>
      <c r="F39" t="s">
        <v>315</v>
      </c>
      <c r="G39" t="s">
        <v>145</v>
      </c>
      <c r="H39" t="s">
        <v>314</v>
      </c>
      <c r="I39" t="s">
        <v>129</v>
      </c>
      <c r="J39" t="s">
        <v>316</v>
      </c>
      <c r="K39" s="182">
        <v>4561</v>
      </c>
      <c r="L39" s="182">
        <v>164</v>
      </c>
      <c r="M39" s="182">
        <v>0</v>
      </c>
      <c r="N39" s="182">
        <v>0</v>
      </c>
      <c r="O39" t="s">
        <v>1945</v>
      </c>
      <c r="P39" t="s">
        <v>1946</v>
      </c>
      <c r="Q39" t="s">
        <v>1947</v>
      </c>
      <c r="R39" t="s">
        <v>145</v>
      </c>
      <c r="S39" t="s">
        <v>145</v>
      </c>
    </row>
    <row r="40" spans="1:19" x14ac:dyDescent="0.25">
      <c r="A40">
        <v>40</v>
      </c>
      <c r="B40" t="s">
        <v>1979</v>
      </c>
      <c r="C40" t="s">
        <v>317</v>
      </c>
      <c r="D40" t="s">
        <v>318</v>
      </c>
      <c r="E40" t="s">
        <v>1935</v>
      </c>
      <c r="F40" t="s">
        <v>319</v>
      </c>
      <c r="G40" t="s">
        <v>145</v>
      </c>
      <c r="H40" t="s">
        <v>318</v>
      </c>
      <c r="I40" t="s">
        <v>129</v>
      </c>
      <c r="J40" t="s">
        <v>320</v>
      </c>
      <c r="K40" s="182">
        <v>4638</v>
      </c>
      <c r="L40" s="182">
        <v>69</v>
      </c>
      <c r="M40" s="182">
        <v>16</v>
      </c>
      <c r="N40" s="182">
        <v>16</v>
      </c>
      <c r="O40" t="s">
        <v>182</v>
      </c>
      <c r="P40" t="s">
        <v>183</v>
      </c>
      <c r="Q40" t="s">
        <v>184</v>
      </c>
      <c r="R40" t="s">
        <v>145</v>
      </c>
      <c r="S40" t="s">
        <v>145</v>
      </c>
    </row>
    <row r="41" spans="1:19" x14ac:dyDescent="0.25">
      <c r="A41">
        <v>41</v>
      </c>
      <c r="B41" t="s">
        <v>1980</v>
      </c>
      <c r="C41" t="s">
        <v>321</v>
      </c>
      <c r="D41" t="s">
        <v>322</v>
      </c>
      <c r="E41" t="s">
        <v>1935</v>
      </c>
      <c r="F41" t="s">
        <v>323</v>
      </c>
      <c r="G41" t="s">
        <v>145</v>
      </c>
      <c r="H41" t="s">
        <v>324</v>
      </c>
      <c r="I41" t="s">
        <v>129</v>
      </c>
      <c r="J41" t="s">
        <v>325</v>
      </c>
      <c r="K41" s="182">
        <v>1219</v>
      </c>
      <c r="L41" s="182">
        <v>2</v>
      </c>
      <c r="M41" s="182">
        <v>0</v>
      </c>
      <c r="N41" s="182">
        <v>0</v>
      </c>
      <c r="O41" t="s">
        <v>131</v>
      </c>
      <c r="P41" t="s">
        <v>132</v>
      </c>
      <c r="Q41" t="s">
        <v>133</v>
      </c>
      <c r="R41" t="s">
        <v>145</v>
      </c>
      <c r="S41" t="s">
        <v>145</v>
      </c>
    </row>
    <row r="42" spans="1:19" x14ac:dyDescent="0.25">
      <c r="A42">
        <v>42</v>
      </c>
      <c r="B42" t="s">
        <v>1981</v>
      </c>
      <c r="C42" t="s">
        <v>326</v>
      </c>
      <c r="D42" t="s">
        <v>327</v>
      </c>
      <c r="E42" t="s">
        <v>1935</v>
      </c>
      <c r="F42" t="s">
        <v>328</v>
      </c>
      <c r="G42" t="s">
        <v>145</v>
      </c>
      <c r="H42" t="s">
        <v>329</v>
      </c>
      <c r="I42" t="s">
        <v>129</v>
      </c>
      <c r="J42" t="s">
        <v>330</v>
      </c>
      <c r="K42" s="182">
        <v>1669</v>
      </c>
      <c r="L42" s="182">
        <v>39</v>
      </c>
      <c r="M42" s="182">
        <v>1</v>
      </c>
      <c r="N42" s="182">
        <v>1</v>
      </c>
      <c r="O42" t="s">
        <v>150</v>
      </c>
      <c r="P42" t="s">
        <v>151</v>
      </c>
      <c r="Q42" t="s">
        <v>152</v>
      </c>
      <c r="R42" t="s">
        <v>145</v>
      </c>
      <c r="S42" t="s">
        <v>145</v>
      </c>
    </row>
    <row r="43" spans="1:19" x14ac:dyDescent="0.25">
      <c r="A43">
        <v>43</v>
      </c>
      <c r="B43" t="s">
        <v>1982</v>
      </c>
      <c r="C43" t="s">
        <v>331</v>
      </c>
      <c r="D43" t="s">
        <v>332</v>
      </c>
      <c r="E43" t="s">
        <v>1935</v>
      </c>
      <c r="F43" t="s">
        <v>333</v>
      </c>
      <c r="G43" t="s">
        <v>145</v>
      </c>
      <c r="H43" t="s">
        <v>334</v>
      </c>
      <c r="I43" t="s">
        <v>129</v>
      </c>
      <c r="J43" t="s">
        <v>335</v>
      </c>
      <c r="K43" s="182">
        <v>846</v>
      </c>
      <c r="L43" s="182">
        <v>6</v>
      </c>
      <c r="M43" s="182">
        <v>8</v>
      </c>
      <c r="N43" s="182">
        <v>8</v>
      </c>
      <c r="O43" t="s">
        <v>1945</v>
      </c>
      <c r="P43" t="s">
        <v>1946</v>
      </c>
      <c r="Q43" t="s">
        <v>1947</v>
      </c>
      <c r="R43" t="s">
        <v>145</v>
      </c>
      <c r="S43" t="s">
        <v>145</v>
      </c>
    </row>
    <row r="44" spans="1:19" x14ac:dyDescent="0.25">
      <c r="A44">
        <v>44</v>
      </c>
      <c r="B44" t="s">
        <v>1983</v>
      </c>
      <c r="C44" t="s">
        <v>336</v>
      </c>
      <c r="D44" t="s">
        <v>337</v>
      </c>
      <c r="E44" t="s">
        <v>1935</v>
      </c>
      <c r="F44" t="s">
        <v>338</v>
      </c>
      <c r="G44" t="s">
        <v>145</v>
      </c>
      <c r="H44" t="s">
        <v>339</v>
      </c>
      <c r="I44" t="s">
        <v>129</v>
      </c>
      <c r="J44" t="s">
        <v>340</v>
      </c>
      <c r="K44" s="182">
        <v>48837</v>
      </c>
      <c r="L44" s="182">
        <v>15324</v>
      </c>
      <c r="M44" s="182">
        <v>4509</v>
      </c>
      <c r="N44" s="182">
        <v>4293</v>
      </c>
      <c r="O44" t="s">
        <v>206</v>
      </c>
      <c r="P44" t="s">
        <v>207</v>
      </c>
      <c r="Q44" t="s">
        <v>208</v>
      </c>
      <c r="R44" t="s">
        <v>1732</v>
      </c>
      <c r="S44" t="s">
        <v>145</v>
      </c>
    </row>
    <row r="45" spans="1:19" x14ac:dyDescent="0.25">
      <c r="A45">
        <v>45</v>
      </c>
      <c r="B45" t="s">
        <v>1984</v>
      </c>
      <c r="C45" t="s">
        <v>341</v>
      </c>
      <c r="D45" t="s">
        <v>342</v>
      </c>
      <c r="E45" t="s">
        <v>1935</v>
      </c>
      <c r="F45" t="s">
        <v>343</v>
      </c>
      <c r="G45" t="s">
        <v>145</v>
      </c>
      <c r="H45" t="s">
        <v>344</v>
      </c>
      <c r="I45" t="s">
        <v>129</v>
      </c>
      <c r="J45" t="s">
        <v>345</v>
      </c>
      <c r="K45" s="182">
        <v>701</v>
      </c>
      <c r="L45" s="182">
        <v>29</v>
      </c>
      <c r="M45" s="182">
        <v>3</v>
      </c>
      <c r="N45" s="182">
        <v>3</v>
      </c>
      <c r="O45" t="s">
        <v>206</v>
      </c>
      <c r="P45" t="s">
        <v>207</v>
      </c>
      <c r="Q45" t="s">
        <v>208</v>
      </c>
      <c r="R45" t="s">
        <v>145</v>
      </c>
      <c r="S45" t="s">
        <v>145</v>
      </c>
    </row>
    <row r="46" spans="1:19" x14ac:dyDescent="0.25">
      <c r="A46">
        <v>46</v>
      </c>
      <c r="B46" t="s">
        <v>1985</v>
      </c>
      <c r="C46" t="s">
        <v>346</v>
      </c>
      <c r="D46" t="s">
        <v>347</v>
      </c>
      <c r="E46" t="s">
        <v>1935</v>
      </c>
      <c r="F46" t="s">
        <v>348</v>
      </c>
      <c r="G46" t="s">
        <v>145</v>
      </c>
      <c r="H46" t="s">
        <v>339</v>
      </c>
      <c r="I46" t="s">
        <v>129</v>
      </c>
      <c r="J46" t="s">
        <v>340</v>
      </c>
      <c r="K46" s="182">
        <v>365</v>
      </c>
      <c r="L46" s="182">
        <v>46</v>
      </c>
      <c r="M46" s="182">
        <v>92</v>
      </c>
      <c r="N46" s="182">
        <v>92</v>
      </c>
      <c r="O46" t="s">
        <v>131</v>
      </c>
      <c r="P46" t="s">
        <v>132</v>
      </c>
      <c r="Q46" t="s">
        <v>133</v>
      </c>
      <c r="R46" t="s">
        <v>145</v>
      </c>
      <c r="S46" t="s">
        <v>145</v>
      </c>
    </row>
    <row r="47" spans="1:19" x14ac:dyDescent="0.25">
      <c r="A47">
        <v>47</v>
      </c>
      <c r="B47" t="s">
        <v>1986</v>
      </c>
      <c r="C47" t="s">
        <v>349</v>
      </c>
      <c r="D47" t="s">
        <v>350</v>
      </c>
      <c r="E47" t="s">
        <v>1935</v>
      </c>
      <c r="F47" t="s">
        <v>351</v>
      </c>
      <c r="G47" t="s">
        <v>145</v>
      </c>
      <c r="H47" t="s">
        <v>352</v>
      </c>
      <c r="I47" t="s">
        <v>129</v>
      </c>
      <c r="J47" t="s">
        <v>353</v>
      </c>
      <c r="K47" s="182">
        <v>461</v>
      </c>
      <c r="L47" s="182">
        <v>68</v>
      </c>
      <c r="M47" s="182">
        <v>0</v>
      </c>
      <c r="N47" s="182">
        <v>0</v>
      </c>
      <c r="O47" t="s">
        <v>189</v>
      </c>
      <c r="P47" t="s">
        <v>190</v>
      </c>
      <c r="Q47" t="s">
        <v>191</v>
      </c>
      <c r="R47" t="s">
        <v>1732</v>
      </c>
      <c r="S47" t="s">
        <v>145</v>
      </c>
    </row>
    <row r="48" spans="1:19" x14ac:dyDescent="0.25">
      <c r="A48">
        <v>48</v>
      </c>
      <c r="B48" t="s">
        <v>1987</v>
      </c>
      <c r="C48" t="s">
        <v>354</v>
      </c>
      <c r="D48" t="s">
        <v>355</v>
      </c>
      <c r="E48" t="s">
        <v>1935</v>
      </c>
      <c r="F48" t="s">
        <v>356</v>
      </c>
      <c r="G48" t="s">
        <v>145</v>
      </c>
      <c r="H48" t="s">
        <v>143</v>
      </c>
      <c r="I48" t="s">
        <v>129</v>
      </c>
      <c r="J48" t="s">
        <v>144</v>
      </c>
      <c r="K48" s="182">
        <v>526</v>
      </c>
      <c r="L48" s="182">
        <v>94</v>
      </c>
      <c r="M48" s="182">
        <v>0</v>
      </c>
      <c r="N48" s="182">
        <v>0</v>
      </c>
      <c r="O48" t="s">
        <v>206</v>
      </c>
      <c r="P48" t="s">
        <v>207</v>
      </c>
      <c r="Q48" t="s">
        <v>208</v>
      </c>
      <c r="R48" t="s">
        <v>145</v>
      </c>
      <c r="S48" t="s">
        <v>145</v>
      </c>
    </row>
    <row r="49" spans="1:19" x14ac:dyDescent="0.25">
      <c r="A49">
        <v>49</v>
      </c>
      <c r="B49" t="s">
        <v>1988</v>
      </c>
      <c r="C49" t="s">
        <v>357</v>
      </c>
      <c r="D49" t="s">
        <v>358</v>
      </c>
      <c r="E49" t="s">
        <v>1935</v>
      </c>
      <c r="F49" t="s">
        <v>359</v>
      </c>
      <c r="G49" t="s">
        <v>145</v>
      </c>
      <c r="H49" t="s">
        <v>143</v>
      </c>
      <c r="I49" t="s">
        <v>129</v>
      </c>
      <c r="J49" t="s">
        <v>144</v>
      </c>
      <c r="K49" s="182">
        <v>822</v>
      </c>
      <c r="L49" s="182">
        <v>109</v>
      </c>
      <c r="M49" s="182">
        <v>9</v>
      </c>
      <c r="N49" s="182">
        <v>8</v>
      </c>
      <c r="O49" t="s">
        <v>138</v>
      </c>
      <c r="P49" t="s">
        <v>139</v>
      </c>
      <c r="Q49" t="s">
        <v>140</v>
      </c>
      <c r="R49" t="s">
        <v>145</v>
      </c>
      <c r="S49" t="s">
        <v>145</v>
      </c>
    </row>
    <row r="50" spans="1:19" x14ac:dyDescent="0.25">
      <c r="A50">
        <v>50</v>
      </c>
      <c r="B50" t="s">
        <v>1989</v>
      </c>
      <c r="C50" t="s">
        <v>360</v>
      </c>
      <c r="D50" t="s">
        <v>361</v>
      </c>
      <c r="E50" t="s">
        <v>1935</v>
      </c>
      <c r="F50" t="s">
        <v>362</v>
      </c>
      <c r="G50" t="s">
        <v>145</v>
      </c>
      <c r="H50" t="s">
        <v>361</v>
      </c>
      <c r="I50" t="s">
        <v>129</v>
      </c>
      <c r="J50" t="s">
        <v>363</v>
      </c>
      <c r="K50" s="182">
        <v>1894</v>
      </c>
      <c r="L50" s="182">
        <v>14</v>
      </c>
      <c r="M50" s="182">
        <v>51</v>
      </c>
      <c r="N50" s="182">
        <v>51</v>
      </c>
      <c r="O50" t="s">
        <v>198</v>
      </c>
      <c r="P50" t="s">
        <v>199</v>
      </c>
      <c r="Q50" t="s">
        <v>200</v>
      </c>
      <c r="R50" t="s">
        <v>145</v>
      </c>
      <c r="S50" t="s">
        <v>145</v>
      </c>
    </row>
    <row r="51" spans="1:19" x14ac:dyDescent="0.25">
      <c r="A51">
        <v>51</v>
      </c>
      <c r="B51" t="s">
        <v>1990</v>
      </c>
      <c r="C51" t="s">
        <v>364</v>
      </c>
      <c r="D51" t="s">
        <v>365</v>
      </c>
      <c r="E51" t="s">
        <v>1935</v>
      </c>
      <c r="F51" t="s">
        <v>366</v>
      </c>
      <c r="G51" t="s">
        <v>145</v>
      </c>
      <c r="H51" t="s">
        <v>365</v>
      </c>
      <c r="I51" t="s">
        <v>129</v>
      </c>
      <c r="J51" t="s">
        <v>367</v>
      </c>
      <c r="K51" s="182">
        <v>683</v>
      </c>
      <c r="L51" s="182">
        <v>6</v>
      </c>
      <c r="M51" s="182">
        <v>0</v>
      </c>
      <c r="N51" s="182">
        <v>0</v>
      </c>
      <c r="O51" t="s">
        <v>182</v>
      </c>
      <c r="P51" t="s">
        <v>183</v>
      </c>
      <c r="Q51" t="s">
        <v>184</v>
      </c>
      <c r="R51" t="s">
        <v>145</v>
      </c>
      <c r="S51" t="s">
        <v>145</v>
      </c>
    </row>
    <row r="52" spans="1:19" x14ac:dyDescent="0.25">
      <c r="A52">
        <v>52</v>
      </c>
      <c r="B52" t="s">
        <v>1991</v>
      </c>
      <c r="C52" t="s">
        <v>368</v>
      </c>
      <c r="D52" t="s">
        <v>369</v>
      </c>
      <c r="E52" t="s">
        <v>1935</v>
      </c>
      <c r="F52" t="s">
        <v>370</v>
      </c>
      <c r="G52" t="s">
        <v>145</v>
      </c>
      <c r="H52" t="s">
        <v>369</v>
      </c>
      <c r="I52" t="s">
        <v>129</v>
      </c>
      <c r="J52" t="s">
        <v>371</v>
      </c>
      <c r="K52" s="182">
        <v>5779</v>
      </c>
      <c r="L52" s="182">
        <v>306</v>
      </c>
      <c r="M52" s="182">
        <v>0</v>
      </c>
      <c r="N52" s="182">
        <v>0</v>
      </c>
      <c r="O52" t="s">
        <v>189</v>
      </c>
      <c r="P52" t="s">
        <v>190</v>
      </c>
      <c r="Q52" t="s">
        <v>191</v>
      </c>
      <c r="R52" t="s">
        <v>145</v>
      </c>
      <c r="S52" t="s">
        <v>145</v>
      </c>
    </row>
    <row r="53" spans="1:19" x14ac:dyDescent="0.25">
      <c r="A53">
        <v>53</v>
      </c>
      <c r="B53" t="s">
        <v>1992</v>
      </c>
      <c r="C53" t="s">
        <v>372</v>
      </c>
      <c r="D53" t="s">
        <v>373</v>
      </c>
      <c r="E53" t="s">
        <v>1935</v>
      </c>
      <c r="F53" t="s">
        <v>374</v>
      </c>
      <c r="G53" t="s">
        <v>145</v>
      </c>
      <c r="H53" t="s">
        <v>375</v>
      </c>
      <c r="I53" t="s">
        <v>129</v>
      </c>
      <c r="J53" t="s">
        <v>376</v>
      </c>
      <c r="K53" s="182">
        <v>449</v>
      </c>
      <c r="L53" s="182">
        <v>10</v>
      </c>
      <c r="M53" s="182">
        <v>6</v>
      </c>
      <c r="N53" s="182">
        <v>6</v>
      </c>
      <c r="O53" t="s">
        <v>206</v>
      </c>
      <c r="P53" t="s">
        <v>207</v>
      </c>
      <c r="Q53" t="s">
        <v>208</v>
      </c>
      <c r="R53" t="s">
        <v>145</v>
      </c>
      <c r="S53" t="s">
        <v>145</v>
      </c>
    </row>
    <row r="54" spans="1:19" x14ac:dyDescent="0.25">
      <c r="A54">
        <v>54</v>
      </c>
      <c r="B54" t="s">
        <v>1993</v>
      </c>
      <c r="C54" t="s">
        <v>377</v>
      </c>
      <c r="D54" t="s">
        <v>378</v>
      </c>
      <c r="E54" t="s">
        <v>1935</v>
      </c>
      <c r="F54" t="s">
        <v>379</v>
      </c>
      <c r="G54" t="s">
        <v>145</v>
      </c>
      <c r="H54" t="s">
        <v>339</v>
      </c>
      <c r="I54" t="s">
        <v>129</v>
      </c>
      <c r="J54" t="s">
        <v>340</v>
      </c>
      <c r="K54" s="182">
        <v>299</v>
      </c>
      <c r="L54" s="182">
        <v>77</v>
      </c>
      <c r="M54" s="182">
        <v>11</v>
      </c>
      <c r="N54" s="182">
        <v>10</v>
      </c>
      <c r="O54" t="s">
        <v>198</v>
      </c>
      <c r="P54" t="s">
        <v>199</v>
      </c>
      <c r="Q54" t="s">
        <v>200</v>
      </c>
      <c r="R54" t="s">
        <v>145</v>
      </c>
      <c r="S54" t="s">
        <v>145</v>
      </c>
    </row>
    <row r="55" spans="1:19" x14ac:dyDescent="0.25">
      <c r="A55">
        <v>55</v>
      </c>
      <c r="B55" t="s">
        <v>1994</v>
      </c>
      <c r="C55" t="s">
        <v>380</v>
      </c>
      <c r="D55" t="s">
        <v>381</v>
      </c>
      <c r="E55" t="s">
        <v>1935</v>
      </c>
      <c r="F55" t="s">
        <v>382</v>
      </c>
      <c r="G55" t="s">
        <v>145</v>
      </c>
      <c r="H55" t="s">
        <v>383</v>
      </c>
      <c r="I55" t="s">
        <v>129</v>
      </c>
      <c r="J55" t="s">
        <v>384</v>
      </c>
      <c r="K55" s="182">
        <v>5280</v>
      </c>
      <c r="L55" s="182">
        <v>113</v>
      </c>
      <c r="M55" s="182">
        <v>26</v>
      </c>
      <c r="N55" s="182">
        <v>26</v>
      </c>
      <c r="O55" t="s">
        <v>138</v>
      </c>
      <c r="P55" t="s">
        <v>139</v>
      </c>
      <c r="Q55" t="s">
        <v>140</v>
      </c>
      <c r="R55" t="s">
        <v>145</v>
      </c>
      <c r="S55" t="s">
        <v>145</v>
      </c>
    </row>
    <row r="56" spans="1:19" x14ac:dyDescent="0.25">
      <c r="A56">
        <v>56</v>
      </c>
      <c r="B56" t="s">
        <v>1995</v>
      </c>
      <c r="C56" t="s">
        <v>385</v>
      </c>
      <c r="D56" t="s">
        <v>386</v>
      </c>
      <c r="E56" t="s">
        <v>1935</v>
      </c>
      <c r="F56" t="s">
        <v>387</v>
      </c>
      <c r="G56" t="s">
        <v>145</v>
      </c>
      <c r="H56" t="s">
        <v>388</v>
      </c>
      <c r="I56" t="s">
        <v>129</v>
      </c>
      <c r="J56" t="s">
        <v>389</v>
      </c>
      <c r="K56" s="182">
        <v>259</v>
      </c>
      <c r="L56" s="182">
        <v>2</v>
      </c>
      <c r="M56" s="182">
        <v>0</v>
      </c>
      <c r="N56" s="182">
        <v>0</v>
      </c>
      <c r="O56" t="s">
        <v>182</v>
      </c>
      <c r="P56" t="s">
        <v>183</v>
      </c>
      <c r="Q56" t="s">
        <v>184</v>
      </c>
      <c r="R56" t="s">
        <v>145</v>
      </c>
      <c r="S56" t="s">
        <v>145</v>
      </c>
    </row>
    <row r="57" spans="1:19" x14ac:dyDescent="0.25">
      <c r="A57">
        <v>57</v>
      </c>
      <c r="B57" t="s">
        <v>1996</v>
      </c>
      <c r="C57" t="s">
        <v>390</v>
      </c>
      <c r="D57" t="s">
        <v>391</v>
      </c>
      <c r="E57" t="s">
        <v>1935</v>
      </c>
      <c r="F57" t="s">
        <v>392</v>
      </c>
      <c r="G57" t="s">
        <v>145</v>
      </c>
      <c r="H57" t="s">
        <v>393</v>
      </c>
      <c r="I57" t="s">
        <v>129</v>
      </c>
      <c r="J57" t="s">
        <v>394</v>
      </c>
      <c r="K57" s="182">
        <v>447</v>
      </c>
      <c r="L57" s="182">
        <v>0</v>
      </c>
      <c r="M57" s="182">
        <v>0</v>
      </c>
      <c r="N57" s="182">
        <v>0</v>
      </c>
      <c r="O57" t="s">
        <v>1945</v>
      </c>
      <c r="P57" t="s">
        <v>1946</v>
      </c>
      <c r="Q57" t="s">
        <v>1947</v>
      </c>
      <c r="R57" t="s">
        <v>145</v>
      </c>
      <c r="S57" t="s">
        <v>145</v>
      </c>
    </row>
    <row r="58" spans="1:19" x14ac:dyDescent="0.25">
      <c r="A58">
        <v>58</v>
      </c>
      <c r="B58" t="s">
        <v>1997</v>
      </c>
      <c r="C58" t="s">
        <v>395</v>
      </c>
      <c r="D58" t="s">
        <v>396</v>
      </c>
      <c r="E58" t="s">
        <v>1935</v>
      </c>
      <c r="F58" t="s">
        <v>397</v>
      </c>
      <c r="G58" t="s">
        <v>145</v>
      </c>
      <c r="H58" t="s">
        <v>398</v>
      </c>
      <c r="I58" t="s">
        <v>129</v>
      </c>
      <c r="J58" t="s">
        <v>399</v>
      </c>
      <c r="K58" s="182">
        <v>1262</v>
      </c>
      <c r="L58" s="182">
        <v>3</v>
      </c>
      <c r="M58" s="182">
        <v>5</v>
      </c>
      <c r="N58" s="182">
        <v>5</v>
      </c>
      <c r="O58" t="s">
        <v>182</v>
      </c>
      <c r="P58" t="s">
        <v>183</v>
      </c>
      <c r="Q58" t="s">
        <v>184</v>
      </c>
      <c r="R58" t="s">
        <v>145</v>
      </c>
      <c r="S58" t="s">
        <v>145</v>
      </c>
    </row>
    <row r="59" spans="1:19" x14ac:dyDescent="0.25">
      <c r="A59">
        <v>59</v>
      </c>
      <c r="B59" t="s">
        <v>1998</v>
      </c>
      <c r="C59" t="s">
        <v>400</v>
      </c>
      <c r="D59" t="s">
        <v>401</v>
      </c>
      <c r="E59" t="s">
        <v>1935</v>
      </c>
      <c r="F59" t="s">
        <v>402</v>
      </c>
      <c r="G59" t="s">
        <v>145</v>
      </c>
      <c r="H59" t="s">
        <v>401</v>
      </c>
      <c r="I59" t="s">
        <v>129</v>
      </c>
      <c r="J59" t="s">
        <v>403</v>
      </c>
      <c r="K59" s="182">
        <v>16171</v>
      </c>
      <c r="L59" s="182">
        <v>4243</v>
      </c>
      <c r="M59" s="182">
        <v>584</v>
      </c>
      <c r="N59" s="182">
        <v>576</v>
      </c>
      <c r="O59" t="s">
        <v>150</v>
      </c>
      <c r="P59" t="s">
        <v>151</v>
      </c>
      <c r="Q59" t="s">
        <v>152</v>
      </c>
      <c r="R59" t="s">
        <v>1732</v>
      </c>
      <c r="S59" t="s">
        <v>145</v>
      </c>
    </row>
    <row r="60" spans="1:19" x14ac:dyDescent="0.25">
      <c r="A60">
        <v>60</v>
      </c>
      <c r="B60" t="s">
        <v>1999</v>
      </c>
      <c r="C60" t="s">
        <v>404</v>
      </c>
      <c r="D60" t="s">
        <v>405</v>
      </c>
      <c r="E60" t="s">
        <v>1935</v>
      </c>
      <c r="F60" t="s">
        <v>406</v>
      </c>
      <c r="G60" t="s">
        <v>145</v>
      </c>
      <c r="H60" t="s">
        <v>407</v>
      </c>
      <c r="I60" t="s">
        <v>129</v>
      </c>
      <c r="J60" t="s">
        <v>408</v>
      </c>
      <c r="K60" s="182">
        <v>1842</v>
      </c>
      <c r="L60" s="182">
        <v>133</v>
      </c>
      <c r="M60" s="182">
        <v>0</v>
      </c>
      <c r="N60" s="182">
        <v>0</v>
      </c>
      <c r="O60" t="s">
        <v>206</v>
      </c>
      <c r="P60" t="s">
        <v>207</v>
      </c>
      <c r="Q60" t="s">
        <v>208</v>
      </c>
      <c r="R60" t="s">
        <v>145</v>
      </c>
      <c r="S60" t="s">
        <v>145</v>
      </c>
    </row>
    <row r="61" spans="1:19" x14ac:dyDescent="0.25">
      <c r="A61">
        <v>61</v>
      </c>
      <c r="B61" t="s">
        <v>2000</v>
      </c>
      <c r="C61" t="s">
        <v>409</v>
      </c>
      <c r="D61" t="s">
        <v>410</v>
      </c>
      <c r="E61" t="s">
        <v>1935</v>
      </c>
      <c r="F61" t="s">
        <v>411</v>
      </c>
      <c r="G61" t="s">
        <v>145</v>
      </c>
      <c r="H61" t="s">
        <v>388</v>
      </c>
      <c r="I61" t="s">
        <v>129</v>
      </c>
      <c r="J61" t="s">
        <v>389</v>
      </c>
      <c r="K61" s="182">
        <v>284</v>
      </c>
      <c r="L61" s="182">
        <v>1</v>
      </c>
      <c r="M61" s="182">
        <v>3</v>
      </c>
      <c r="N61" s="182">
        <v>3</v>
      </c>
      <c r="O61" t="s">
        <v>182</v>
      </c>
      <c r="P61" t="s">
        <v>183</v>
      </c>
      <c r="Q61" t="s">
        <v>184</v>
      </c>
      <c r="R61" t="s">
        <v>145</v>
      </c>
      <c r="S61" t="s">
        <v>145</v>
      </c>
    </row>
    <row r="62" spans="1:19" x14ac:dyDescent="0.25">
      <c r="A62">
        <v>62</v>
      </c>
      <c r="B62" t="s">
        <v>2001</v>
      </c>
      <c r="C62" t="s">
        <v>412</v>
      </c>
      <c r="D62" t="s">
        <v>413</v>
      </c>
      <c r="E62" t="s">
        <v>1935</v>
      </c>
      <c r="F62" t="s">
        <v>414</v>
      </c>
      <c r="G62" t="s">
        <v>145</v>
      </c>
      <c r="H62" t="s">
        <v>413</v>
      </c>
      <c r="I62" t="s">
        <v>129</v>
      </c>
      <c r="J62" t="s">
        <v>415</v>
      </c>
      <c r="K62" s="182">
        <v>7646</v>
      </c>
      <c r="L62" s="182">
        <v>878</v>
      </c>
      <c r="M62" s="182">
        <v>21</v>
      </c>
      <c r="N62" s="182">
        <v>21</v>
      </c>
      <c r="O62" t="s">
        <v>206</v>
      </c>
      <c r="P62" t="s">
        <v>207</v>
      </c>
      <c r="Q62" t="s">
        <v>208</v>
      </c>
      <c r="R62" t="s">
        <v>145</v>
      </c>
      <c r="S62" t="s">
        <v>145</v>
      </c>
    </row>
    <row r="63" spans="1:19" x14ac:dyDescent="0.25">
      <c r="A63">
        <v>63</v>
      </c>
      <c r="B63" t="s">
        <v>2002</v>
      </c>
      <c r="C63" t="s">
        <v>416</v>
      </c>
      <c r="D63" t="s">
        <v>417</v>
      </c>
      <c r="E63" t="s">
        <v>1935</v>
      </c>
      <c r="F63" t="s">
        <v>418</v>
      </c>
      <c r="G63" t="s">
        <v>145</v>
      </c>
      <c r="H63" t="s">
        <v>417</v>
      </c>
      <c r="I63" t="s">
        <v>129</v>
      </c>
      <c r="J63" t="s">
        <v>419</v>
      </c>
      <c r="K63" s="182">
        <v>3528</v>
      </c>
      <c r="L63" s="182">
        <v>161</v>
      </c>
      <c r="M63" s="182">
        <v>7</v>
      </c>
      <c r="N63" s="182">
        <v>7</v>
      </c>
      <c r="O63" t="s">
        <v>150</v>
      </c>
      <c r="P63" t="s">
        <v>151</v>
      </c>
      <c r="Q63" t="s">
        <v>152</v>
      </c>
      <c r="R63" t="s">
        <v>145</v>
      </c>
      <c r="S63" t="s">
        <v>145</v>
      </c>
    </row>
    <row r="64" spans="1:19" x14ac:dyDescent="0.25">
      <c r="A64">
        <v>64</v>
      </c>
      <c r="B64" t="s">
        <v>2003</v>
      </c>
      <c r="C64" t="s">
        <v>420</v>
      </c>
      <c r="D64" t="s">
        <v>280</v>
      </c>
      <c r="E64" t="s">
        <v>1935</v>
      </c>
      <c r="F64" t="s">
        <v>421</v>
      </c>
      <c r="G64" t="s">
        <v>145</v>
      </c>
      <c r="H64" t="s">
        <v>280</v>
      </c>
      <c r="I64" t="s">
        <v>129</v>
      </c>
      <c r="J64" t="s">
        <v>422</v>
      </c>
      <c r="K64" s="182">
        <v>6602</v>
      </c>
      <c r="L64" s="182">
        <v>548</v>
      </c>
      <c r="M64" s="182">
        <v>231</v>
      </c>
      <c r="N64" s="182">
        <v>224</v>
      </c>
      <c r="O64" t="s">
        <v>138</v>
      </c>
      <c r="P64" t="s">
        <v>139</v>
      </c>
      <c r="Q64" t="s">
        <v>140</v>
      </c>
      <c r="R64" t="s">
        <v>145</v>
      </c>
      <c r="S64" t="s">
        <v>145</v>
      </c>
    </row>
    <row r="65" spans="1:19" x14ac:dyDescent="0.25">
      <c r="A65">
        <v>65</v>
      </c>
      <c r="B65" t="s">
        <v>2004</v>
      </c>
      <c r="C65" t="s">
        <v>423</v>
      </c>
      <c r="D65" t="s">
        <v>334</v>
      </c>
      <c r="E65" t="s">
        <v>1935</v>
      </c>
      <c r="F65" t="s">
        <v>424</v>
      </c>
      <c r="G65" t="s">
        <v>145</v>
      </c>
      <c r="H65" t="s">
        <v>334</v>
      </c>
      <c r="I65" t="s">
        <v>129</v>
      </c>
      <c r="J65" t="s">
        <v>335</v>
      </c>
      <c r="K65" s="182">
        <v>3255</v>
      </c>
      <c r="L65" s="182">
        <v>83</v>
      </c>
      <c r="M65" s="182">
        <v>26</v>
      </c>
      <c r="N65" s="182">
        <v>24</v>
      </c>
      <c r="O65" t="s">
        <v>189</v>
      </c>
      <c r="P65" t="s">
        <v>190</v>
      </c>
      <c r="Q65" t="s">
        <v>191</v>
      </c>
      <c r="R65" t="s">
        <v>145</v>
      </c>
      <c r="S65" t="s">
        <v>145</v>
      </c>
    </row>
    <row r="66" spans="1:19" x14ac:dyDescent="0.25">
      <c r="A66">
        <v>66</v>
      </c>
      <c r="B66" t="s">
        <v>2005</v>
      </c>
      <c r="C66" t="s">
        <v>425</v>
      </c>
      <c r="D66" t="s">
        <v>426</v>
      </c>
      <c r="E66" t="s">
        <v>1935</v>
      </c>
      <c r="F66" t="s">
        <v>427</v>
      </c>
      <c r="G66" t="s">
        <v>145</v>
      </c>
      <c r="H66" t="s">
        <v>428</v>
      </c>
      <c r="I66" t="s">
        <v>129</v>
      </c>
      <c r="J66" t="s">
        <v>429</v>
      </c>
      <c r="K66" s="182">
        <v>243</v>
      </c>
      <c r="L66" s="182">
        <v>1</v>
      </c>
      <c r="M66" s="182">
        <v>0</v>
      </c>
      <c r="N66" s="182">
        <v>0</v>
      </c>
      <c r="O66" t="s">
        <v>189</v>
      </c>
      <c r="P66" t="s">
        <v>190</v>
      </c>
      <c r="Q66" t="s">
        <v>191</v>
      </c>
      <c r="R66" t="s">
        <v>145</v>
      </c>
      <c r="S66" t="s">
        <v>145</v>
      </c>
    </row>
    <row r="67" spans="1:19" x14ac:dyDescent="0.25">
      <c r="A67">
        <v>67</v>
      </c>
      <c r="B67" t="s">
        <v>2006</v>
      </c>
      <c r="C67" t="s">
        <v>430</v>
      </c>
      <c r="D67" t="s">
        <v>431</v>
      </c>
      <c r="E67" t="s">
        <v>1935</v>
      </c>
      <c r="F67" t="s">
        <v>432</v>
      </c>
      <c r="G67" t="s">
        <v>145</v>
      </c>
      <c r="H67" t="s">
        <v>433</v>
      </c>
      <c r="I67" t="s">
        <v>129</v>
      </c>
      <c r="J67" t="s">
        <v>429</v>
      </c>
      <c r="K67" s="182">
        <v>570</v>
      </c>
      <c r="L67" s="182">
        <v>17</v>
      </c>
      <c r="M67" s="182">
        <v>0</v>
      </c>
      <c r="N67" s="182">
        <v>0</v>
      </c>
      <c r="O67" t="s">
        <v>206</v>
      </c>
      <c r="P67" t="s">
        <v>207</v>
      </c>
      <c r="Q67" t="s">
        <v>208</v>
      </c>
      <c r="R67" t="s">
        <v>145</v>
      </c>
      <c r="S67" t="s">
        <v>145</v>
      </c>
    </row>
    <row r="68" spans="1:19" x14ac:dyDescent="0.25">
      <c r="A68">
        <v>68</v>
      </c>
      <c r="B68" t="s">
        <v>2007</v>
      </c>
      <c r="C68" t="s">
        <v>434</v>
      </c>
      <c r="D68" t="s">
        <v>435</v>
      </c>
      <c r="E68" t="s">
        <v>1952</v>
      </c>
      <c r="F68" t="s">
        <v>436</v>
      </c>
      <c r="G68" t="s">
        <v>145</v>
      </c>
      <c r="H68" t="s">
        <v>435</v>
      </c>
      <c r="I68" t="s">
        <v>129</v>
      </c>
      <c r="J68" t="s">
        <v>437</v>
      </c>
      <c r="K68" s="182">
        <v>601</v>
      </c>
      <c r="L68" s="182">
        <v>18</v>
      </c>
      <c r="M68" s="182">
        <v>0</v>
      </c>
      <c r="N68" s="182">
        <v>0</v>
      </c>
      <c r="O68" t="s">
        <v>1945</v>
      </c>
      <c r="P68" t="s">
        <v>1946</v>
      </c>
      <c r="Q68" t="s">
        <v>1947</v>
      </c>
      <c r="R68" t="s">
        <v>145</v>
      </c>
      <c r="S68" t="s">
        <v>145</v>
      </c>
    </row>
    <row r="69" spans="1:19" x14ac:dyDescent="0.25">
      <c r="A69">
        <v>69</v>
      </c>
      <c r="B69" t="s">
        <v>2008</v>
      </c>
      <c r="C69" t="s">
        <v>438</v>
      </c>
      <c r="D69" t="s">
        <v>439</v>
      </c>
      <c r="E69" t="s">
        <v>1935</v>
      </c>
      <c r="F69" t="s">
        <v>440</v>
      </c>
      <c r="G69" t="s">
        <v>145</v>
      </c>
      <c r="H69" t="s">
        <v>439</v>
      </c>
      <c r="I69" t="s">
        <v>129</v>
      </c>
      <c r="J69" t="s">
        <v>441</v>
      </c>
      <c r="K69" s="182">
        <v>1521</v>
      </c>
      <c r="L69" s="182">
        <v>20</v>
      </c>
      <c r="M69" s="182">
        <v>1</v>
      </c>
      <c r="N69" s="182">
        <v>1</v>
      </c>
      <c r="O69" t="s">
        <v>1945</v>
      </c>
      <c r="P69" t="s">
        <v>1946</v>
      </c>
      <c r="Q69" t="s">
        <v>1947</v>
      </c>
      <c r="R69" t="s">
        <v>145</v>
      </c>
      <c r="S69" t="s">
        <v>145</v>
      </c>
    </row>
    <row r="70" spans="1:19" x14ac:dyDescent="0.25">
      <c r="A70">
        <v>70</v>
      </c>
      <c r="B70" t="s">
        <v>2009</v>
      </c>
      <c r="C70" t="s">
        <v>442</v>
      </c>
      <c r="D70" t="s">
        <v>443</v>
      </c>
      <c r="E70" t="s">
        <v>1935</v>
      </c>
      <c r="F70" t="s">
        <v>444</v>
      </c>
      <c r="G70" t="s">
        <v>445</v>
      </c>
      <c r="H70" t="s">
        <v>446</v>
      </c>
      <c r="I70" t="s">
        <v>129</v>
      </c>
      <c r="J70" t="s">
        <v>447</v>
      </c>
      <c r="K70" s="182">
        <v>1533</v>
      </c>
      <c r="L70" s="182">
        <v>5</v>
      </c>
      <c r="M70" s="182">
        <v>8</v>
      </c>
      <c r="N70" s="182">
        <v>8</v>
      </c>
      <c r="O70" t="s">
        <v>138</v>
      </c>
      <c r="P70" t="s">
        <v>139</v>
      </c>
      <c r="Q70" t="s">
        <v>140</v>
      </c>
      <c r="R70" t="s">
        <v>145</v>
      </c>
      <c r="S70" t="s">
        <v>145</v>
      </c>
    </row>
    <row r="71" spans="1:19" x14ac:dyDescent="0.25">
      <c r="A71">
        <v>71</v>
      </c>
      <c r="B71" t="s">
        <v>2010</v>
      </c>
      <c r="C71" t="s">
        <v>448</v>
      </c>
      <c r="D71" t="s">
        <v>449</v>
      </c>
      <c r="E71" t="s">
        <v>1935</v>
      </c>
      <c r="F71" t="s">
        <v>450</v>
      </c>
      <c r="G71" t="s">
        <v>145</v>
      </c>
      <c r="H71" t="s">
        <v>449</v>
      </c>
      <c r="I71" t="s">
        <v>129</v>
      </c>
      <c r="J71" t="s">
        <v>451</v>
      </c>
      <c r="K71" s="182">
        <v>4923</v>
      </c>
      <c r="L71" s="182">
        <v>202</v>
      </c>
      <c r="M71" s="182">
        <v>0</v>
      </c>
      <c r="N71" s="182">
        <v>0</v>
      </c>
      <c r="O71" t="s">
        <v>182</v>
      </c>
      <c r="P71" t="s">
        <v>183</v>
      </c>
      <c r="Q71" t="s">
        <v>184</v>
      </c>
      <c r="R71" t="s">
        <v>145</v>
      </c>
      <c r="S71" t="s">
        <v>145</v>
      </c>
    </row>
    <row r="72" spans="1:19" x14ac:dyDescent="0.25">
      <c r="A72">
        <v>72</v>
      </c>
      <c r="B72" t="s">
        <v>2011</v>
      </c>
      <c r="C72" t="s">
        <v>452</v>
      </c>
      <c r="D72" t="s">
        <v>453</v>
      </c>
      <c r="E72" t="s">
        <v>1935</v>
      </c>
      <c r="F72" t="s">
        <v>454</v>
      </c>
      <c r="G72" t="s">
        <v>455</v>
      </c>
      <c r="H72" t="s">
        <v>453</v>
      </c>
      <c r="I72" t="s">
        <v>129</v>
      </c>
      <c r="J72" t="s">
        <v>456</v>
      </c>
      <c r="K72" s="182">
        <v>5941</v>
      </c>
      <c r="L72" s="182">
        <v>2191</v>
      </c>
      <c r="M72" s="182">
        <v>513</v>
      </c>
      <c r="N72" s="182">
        <v>506</v>
      </c>
      <c r="O72" t="s">
        <v>206</v>
      </c>
      <c r="P72" t="s">
        <v>207</v>
      </c>
      <c r="Q72" t="s">
        <v>208</v>
      </c>
      <c r="R72" t="s">
        <v>1732</v>
      </c>
      <c r="S72" t="s">
        <v>145</v>
      </c>
    </row>
    <row r="73" spans="1:19" x14ac:dyDescent="0.25">
      <c r="A73">
        <v>73</v>
      </c>
      <c r="B73" t="s">
        <v>2012</v>
      </c>
      <c r="C73" t="s">
        <v>457</v>
      </c>
      <c r="D73" t="s">
        <v>458</v>
      </c>
      <c r="E73" t="s">
        <v>1952</v>
      </c>
      <c r="F73" t="s">
        <v>2013</v>
      </c>
      <c r="G73" t="s">
        <v>145</v>
      </c>
      <c r="H73" t="s">
        <v>2014</v>
      </c>
      <c r="I73" t="s">
        <v>129</v>
      </c>
      <c r="J73" t="s">
        <v>2015</v>
      </c>
      <c r="K73" s="182">
        <v>114</v>
      </c>
      <c r="L73" s="182">
        <v>0</v>
      </c>
      <c r="M73" s="182">
        <v>0</v>
      </c>
      <c r="N73" s="182">
        <v>0</v>
      </c>
      <c r="O73" t="s">
        <v>1945</v>
      </c>
      <c r="P73" t="s">
        <v>1946</v>
      </c>
      <c r="Q73" t="s">
        <v>1947</v>
      </c>
      <c r="R73" t="s">
        <v>145</v>
      </c>
      <c r="S73" t="s">
        <v>145</v>
      </c>
    </row>
    <row r="74" spans="1:19" x14ac:dyDescent="0.25">
      <c r="A74">
        <v>74</v>
      </c>
      <c r="B74" t="s">
        <v>2016</v>
      </c>
      <c r="C74" t="s">
        <v>462</v>
      </c>
      <c r="D74" t="s">
        <v>463</v>
      </c>
      <c r="E74" t="s">
        <v>1935</v>
      </c>
      <c r="F74" t="s">
        <v>464</v>
      </c>
      <c r="G74" t="s">
        <v>145</v>
      </c>
      <c r="H74" t="s">
        <v>463</v>
      </c>
      <c r="I74" t="s">
        <v>129</v>
      </c>
      <c r="J74" t="s">
        <v>465</v>
      </c>
      <c r="K74" s="182">
        <v>7167</v>
      </c>
      <c r="L74" s="182">
        <v>453</v>
      </c>
      <c r="M74" s="182">
        <v>178</v>
      </c>
      <c r="N74" s="182">
        <v>175</v>
      </c>
      <c r="O74" t="s">
        <v>198</v>
      </c>
      <c r="P74" t="s">
        <v>199</v>
      </c>
      <c r="Q74" t="s">
        <v>200</v>
      </c>
      <c r="R74" t="s">
        <v>145</v>
      </c>
      <c r="S74" t="s">
        <v>145</v>
      </c>
    </row>
    <row r="75" spans="1:19" x14ac:dyDescent="0.25">
      <c r="A75">
        <v>75</v>
      </c>
      <c r="B75" t="s">
        <v>2017</v>
      </c>
      <c r="C75" t="s">
        <v>466</v>
      </c>
      <c r="D75" t="s">
        <v>467</v>
      </c>
      <c r="E75" t="s">
        <v>1935</v>
      </c>
      <c r="F75" t="s">
        <v>468</v>
      </c>
      <c r="G75" t="s">
        <v>145</v>
      </c>
      <c r="H75" t="s">
        <v>469</v>
      </c>
      <c r="I75" t="s">
        <v>129</v>
      </c>
      <c r="J75" t="s">
        <v>470</v>
      </c>
      <c r="K75" s="182">
        <v>391</v>
      </c>
      <c r="L75" s="182">
        <v>10</v>
      </c>
      <c r="M75" s="182">
        <v>0</v>
      </c>
      <c r="N75" s="182">
        <v>0</v>
      </c>
      <c r="O75" t="s">
        <v>150</v>
      </c>
      <c r="P75" t="s">
        <v>151</v>
      </c>
      <c r="Q75" t="s">
        <v>152</v>
      </c>
      <c r="R75" t="s">
        <v>145</v>
      </c>
      <c r="S75" t="s">
        <v>145</v>
      </c>
    </row>
    <row r="76" spans="1:19" x14ac:dyDescent="0.25">
      <c r="A76">
        <v>76</v>
      </c>
      <c r="B76" t="s">
        <v>2018</v>
      </c>
      <c r="C76" t="s">
        <v>471</v>
      </c>
      <c r="D76" t="s">
        <v>472</v>
      </c>
      <c r="E76" t="s">
        <v>1935</v>
      </c>
      <c r="F76" t="s">
        <v>473</v>
      </c>
      <c r="G76" t="s">
        <v>156</v>
      </c>
      <c r="H76" t="s">
        <v>339</v>
      </c>
      <c r="I76" t="s">
        <v>129</v>
      </c>
      <c r="J76" t="s">
        <v>340</v>
      </c>
      <c r="K76" s="182">
        <v>252</v>
      </c>
      <c r="L76" s="182">
        <v>37</v>
      </c>
      <c r="M76" s="182">
        <v>2</v>
      </c>
      <c r="N76" s="182">
        <v>2</v>
      </c>
      <c r="O76" t="s">
        <v>206</v>
      </c>
      <c r="P76" t="s">
        <v>207</v>
      </c>
      <c r="Q76" t="s">
        <v>208</v>
      </c>
      <c r="R76" t="s">
        <v>145</v>
      </c>
      <c r="S76" t="s">
        <v>145</v>
      </c>
    </row>
    <row r="77" spans="1:19" x14ac:dyDescent="0.25">
      <c r="A77">
        <v>77</v>
      </c>
      <c r="B77" t="s">
        <v>2019</v>
      </c>
      <c r="C77" t="s">
        <v>474</v>
      </c>
      <c r="D77" t="s">
        <v>475</v>
      </c>
      <c r="E77" t="s">
        <v>1935</v>
      </c>
      <c r="F77" t="s">
        <v>473</v>
      </c>
      <c r="G77" t="s">
        <v>2020</v>
      </c>
      <c r="H77" t="s">
        <v>339</v>
      </c>
      <c r="I77" t="s">
        <v>129</v>
      </c>
      <c r="J77" t="s">
        <v>340</v>
      </c>
      <c r="K77" s="182">
        <v>241</v>
      </c>
      <c r="L77" s="182">
        <v>53</v>
      </c>
      <c r="M77" s="182">
        <v>7</v>
      </c>
      <c r="N77" s="182">
        <v>7</v>
      </c>
      <c r="O77" t="s">
        <v>206</v>
      </c>
      <c r="P77" t="s">
        <v>207</v>
      </c>
      <c r="Q77" t="s">
        <v>208</v>
      </c>
      <c r="R77" t="s">
        <v>145</v>
      </c>
      <c r="S77" t="s">
        <v>145</v>
      </c>
    </row>
    <row r="78" spans="1:19" x14ac:dyDescent="0.25">
      <c r="A78">
        <v>78</v>
      </c>
      <c r="B78" t="s">
        <v>2021</v>
      </c>
      <c r="C78" t="s">
        <v>476</v>
      </c>
      <c r="D78" t="s">
        <v>477</v>
      </c>
      <c r="E78" t="s">
        <v>1935</v>
      </c>
      <c r="F78" t="s">
        <v>473</v>
      </c>
      <c r="G78" t="s">
        <v>156</v>
      </c>
      <c r="H78" t="s">
        <v>337</v>
      </c>
      <c r="I78" t="s">
        <v>129</v>
      </c>
      <c r="J78" t="s">
        <v>340</v>
      </c>
      <c r="K78" s="182">
        <v>199</v>
      </c>
      <c r="L78" s="182">
        <v>44</v>
      </c>
      <c r="M78" s="182">
        <v>2</v>
      </c>
      <c r="N78" s="182">
        <v>2</v>
      </c>
      <c r="O78" t="s">
        <v>206</v>
      </c>
      <c r="P78" t="s">
        <v>207</v>
      </c>
      <c r="Q78" t="s">
        <v>208</v>
      </c>
      <c r="R78" t="s">
        <v>1732</v>
      </c>
      <c r="S78" t="s">
        <v>145</v>
      </c>
    </row>
    <row r="79" spans="1:19" x14ac:dyDescent="0.25">
      <c r="A79">
        <v>79</v>
      </c>
      <c r="B79" t="s">
        <v>2022</v>
      </c>
      <c r="C79" t="s">
        <v>478</v>
      </c>
      <c r="D79" t="s">
        <v>479</v>
      </c>
      <c r="E79" t="s">
        <v>1935</v>
      </c>
      <c r="F79" t="s">
        <v>480</v>
      </c>
      <c r="G79" t="s">
        <v>145</v>
      </c>
      <c r="H79" t="s">
        <v>479</v>
      </c>
      <c r="I79" t="s">
        <v>129</v>
      </c>
      <c r="J79" t="s">
        <v>481</v>
      </c>
      <c r="K79" s="182">
        <v>183</v>
      </c>
      <c r="L79" s="182">
        <v>0</v>
      </c>
      <c r="M79" s="182">
        <v>0</v>
      </c>
      <c r="N79" s="182">
        <v>0</v>
      </c>
      <c r="O79" t="s">
        <v>150</v>
      </c>
      <c r="P79" t="s">
        <v>151</v>
      </c>
      <c r="Q79" t="s">
        <v>152</v>
      </c>
      <c r="R79" t="s">
        <v>145</v>
      </c>
      <c r="S79" t="s">
        <v>145</v>
      </c>
    </row>
    <row r="80" spans="1:19" x14ac:dyDescent="0.25">
      <c r="A80">
        <v>80</v>
      </c>
      <c r="B80" t="s">
        <v>2023</v>
      </c>
      <c r="C80" t="s">
        <v>482</v>
      </c>
      <c r="D80" t="s">
        <v>483</v>
      </c>
      <c r="E80" t="s">
        <v>1935</v>
      </c>
      <c r="F80" t="s">
        <v>484</v>
      </c>
      <c r="G80" t="s">
        <v>145</v>
      </c>
      <c r="H80" t="s">
        <v>483</v>
      </c>
      <c r="I80" t="s">
        <v>129</v>
      </c>
      <c r="J80" t="s">
        <v>485</v>
      </c>
      <c r="K80" s="182">
        <v>1829</v>
      </c>
      <c r="L80" s="182">
        <v>216</v>
      </c>
      <c r="M80" s="182">
        <v>8</v>
      </c>
      <c r="N80" s="182">
        <v>8</v>
      </c>
      <c r="O80" t="s">
        <v>138</v>
      </c>
      <c r="P80" t="s">
        <v>139</v>
      </c>
      <c r="Q80" t="s">
        <v>140</v>
      </c>
      <c r="R80" t="s">
        <v>145</v>
      </c>
      <c r="S80" t="s">
        <v>145</v>
      </c>
    </row>
    <row r="81" spans="1:19" x14ac:dyDescent="0.25">
      <c r="A81">
        <v>81</v>
      </c>
      <c r="B81" t="s">
        <v>2024</v>
      </c>
      <c r="C81" t="s">
        <v>486</v>
      </c>
      <c r="D81" t="s">
        <v>487</v>
      </c>
      <c r="E81" t="s">
        <v>1935</v>
      </c>
      <c r="F81" t="s">
        <v>488</v>
      </c>
      <c r="G81" t="s">
        <v>145</v>
      </c>
      <c r="H81" t="s">
        <v>344</v>
      </c>
      <c r="I81" t="s">
        <v>129</v>
      </c>
      <c r="J81" t="s">
        <v>489</v>
      </c>
      <c r="K81" s="182">
        <v>325</v>
      </c>
      <c r="L81" s="182">
        <v>23</v>
      </c>
      <c r="M81" s="182">
        <v>21</v>
      </c>
      <c r="N81" s="182">
        <v>21</v>
      </c>
      <c r="O81" t="s">
        <v>206</v>
      </c>
      <c r="P81" t="s">
        <v>207</v>
      </c>
      <c r="Q81" t="s">
        <v>208</v>
      </c>
      <c r="R81" t="s">
        <v>145</v>
      </c>
      <c r="S81" t="s">
        <v>145</v>
      </c>
    </row>
    <row r="82" spans="1:19" x14ac:dyDescent="0.25">
      <c r="A82">
        <v>82</v>
      </c>
      <c r="B82" t="s">
        <v>2025</v>
      </c>
      <c r="C82" t="s">
        <v>490</v>
      </c>
      <c r="D82" t="s">
        <v>491</v>
      </c>
      <c r="E82" t="s">
        <v>1935</v>
      </c>
      <c r="F82" t="s">
        <v>492</v>
      </c>
      <c r="G82" t="s">
        <v>145</v>
      </c>
      <c r="H82" t="s">
        <v>491</v>
      </c>
      <c r="I82" t="s">
        <v>129</v>
      </c>
      <c r="J82" t="s">
        <v>493</v>
      </c>
      <c r="K82" s="182">
        <v>1536</v>
      </c>
      <c r="L82" s="182">
        <v>4</v>
      </c>
      <c r="M82" s="182">
        <v>0</v>
      </c>
      <c r="N82" s="182">
        <v>0</v>
      </c>
      <c r="O82" t="s">
        <v>189</v>
      </c>
      <c r="P82" t="s">
        <v>190</v>
      </c>
      <c r="Q82" t="s">
        <v>191</v>
      </c>
      <c r="R82" t="s">
        <v>145</v>
      </c>
      <c r="S82" t="s">
        <v>145</v>
      </c>
    </row>
    <row r="83" spans="1:19" x14ac:dyDescent="0.25">
      <c r="A83">
        <v>83</v>
      </c>
      <c r="B83" t="s">
        <v>2026</v>
      </c>
      <c r="C83" t="s">
        <v>494</v>
      </c>
      <c r="D83" t="s">
        <v>495</v>
      </c>
      <c r="E83" t="s">
        <v>1935</v>
      </c>
      <c r="F83" t="s">
        <v>496</v>
      </c>
      <c r="G83" t="s">
        <v>145</v>
      </c>
      <c r="H83" t="s">
        <v>497</v>
      </c>
      <c r="I83" t="s">
        <v>129</v>
      </c>
      <c r="J83" t="s">
        <v>498</v>
      </c>
      <c r="K83" s="182">
        <v>844</v>
      </c>
      <c r="L83" s="182">
        <v>220</v>
      </c>
      <c r="M83" s="182">
        <v>0</v>
      </c>
      <c r="N83" s="182">
        <v>0</v>
      </c>
      <c r="O83" t="s">
        <v>150</v>
      </c>
      <c r="P83" t="s">
        <v>151</v>
      </c>
      <c r="Q83" t="s">
        <v>152</v>
      </c>
      <c r="R83" t="s">
        <v>145</v>
      </c>
      <c r="S83" t="s">
        <v>145</v>
      </c>
    </row>
    <row r="84" spans="1:19" x14ac:dyDescent="0.25">
      <c r="A84">
        <v>84</v>
      </c>
      <c r="B84" t="s">
        <v>2027</v>
      </c>
      <c r="C84" t="s">
        <v>499</v>
      </c>
      <c r="D84" t="s">
        <v>500</v>
      </c>
      <c r="E84" t="s">
        <v>1935</v>
      </c>
      <c r="F84" t="s">
        <v>501</v>
      </c>
      <c r="G84" t="s">
        <v>145</v>
      </c>
      <c r="H84" t="s">
        <v>280</v>
      </c>
      <c r="I84" t="s">
        <v>129</v>
      </c>
      <c r="J84" t="s">
        <v>422</v>
      </c>
      <c r="K84" s="182">
        <v>330</v>
      </c>
      <c r="L84" s="182">
        <v>13</v>
      </c>
      <c r="M84" s="182">
        <v>5</v>
      </c>
      <c r="N84" s="182">
        <v>5</v>
      </c>
      <c r="O84" t="s">
        <v>1945</v>
      </c>
      <c r="P84" t="s">
        <v>1946</v>
      </c>
      <c r="Q84" t="s">
        <v>1947</v>
      </c>
      <c r="R84" t="s">
        <v>145</v>
      </c>
      <c r="S84" t="s">
        <v>145</v>
      </c>
    </row>
    <row r="85" spans="1:19" x14ac:dyDescent="0.25">
      <c r="A85">
        <v>85</v>
      </c>
      <c r="B85" t="s">
        <v>2028</v>
      </c>
      <c r="C85" t="s">
        <v>502</v>
      </c>
      <c r="D85" t="s">
        <v>503</v>
      </c>
      <c r="E85" t="s">
        <v>1935</v>
      </c>
      <c r="F85" t="s">
        <v>504</v>
      </c>
      <c r="G85" t="s">
        <v>145</v>
      </c>
      <c r="H85" t="s">
        <v>505</v>
      </c>
      <c r="I85" t="s">
        <v>129</v>
      </c>
      <c r="J85" t="s">
        <v>506</v>
      </c>
      <c r="K85" s="182">
        <v>320</v>
      </c>
      <c r="L85" s="182">
        <v>74</v>
      </c>
      <c r="M85" s="182">
        <v>0</v>
      </c>
      <c r="N85" s="182">
        <v>0</v>
      </c>
      <c r="O85" t="s">
        <v>131</v>
      </c>
      <c r="P85" t="s">
        <v>132</v>
      </c>
      <c r="Q85" t="s">
        <v>133</v>
      </c>
      <c r="R85" t="s">
        <v>145</v>
      </c>
      <c r="S85" t="s">
        <v>145</v>
      </c>
    </row>
    <row r="86" spans="1:19" x14ac:dyDescent="0.25">
      <c r="A86">
        <v>86</v>
      </c>
      <c r="B86" t="s">
        <v>2029</v>
      </c>
      <c r="C86" t="s">
        <v>507</v>
      </c>
      <c r="D86" t="s">
        <v>508</v>
      </c>
      <c r="E86" t="s">
        <v>1935</v>
      </c>
      <c r="F86" t="s">
        <v>504</v>
      </c>
      <c r="G86" t="s">
        <v>145</v>
      </c>
      <c r="H86" t="s">
        <v>505</v>
      </c>
      <c r="I86" t="s">
        <v>129</v>
      </c>
      <c r="J86" t="s">
        <v>506</v>
      </c>
      <c r="K86" s="182">
        <v>379</v>
      </c>
      <c r="L86" s="182">
        <v>121</v>
      </c>
      <c r="M86" s="182">
        <v>0</v>
      </c>
      <c r="N86" s="182">
        <v>0</v>
      </c>
      <c r="O86" t="s">
        <v>131</v>
      </c>
      <c r="P86" t="s">
        <v>132</v>
      </c>
      <c r="Q86" t="s">
        <v>133</v>
      </c>
      <c r="R86" t="s">
        <v>145</v>
      </c>
      <c r="S86" t="s">
        <v>145</v>
      </c>
    </row>
    <row r="87" spans="1:19" x14ac:dyDescent="0.25">
      <c r="A87">
        <v>87</v>
      </c>
      <c r="B87" t="s">
        <v>2030</v>
      </c>
      <c r="C87" t="s">
        <v>509</v>
      </c>
      <c r="D87" t="s">
        <v>510</v>
      </c>
      <c r="E87" t="s">
        <v>1935</v>
      </c>
      <c r="F87" t="s">
        <v>504</v>
      </c>
      <c r="G87" t="s">
        <v>145</v>
      </c>
      <c r="H87" t="s">
        <v>505</v>
      </c>
      <c r="I87" t="s">
        <v>129</v>
      </c>
      <c r="J87" t="s">
        <v>506</v>
      </c>
      <c r="K87" s="182">
        <v>318</v>
      </c>
      <c r="L87" s="182">
        <v>80</v>
      </c>
      <c r="M87" s="182">
        <v>0</v>
      </c>
      <c r="N87" s="182">
        <v>0</v>
      </c>
      <c r="O87" t="s">
        <v>131</v>
      </c>
      <c r="P87" t="s">
        <v>132</v>
      </c>
      <c r="Q87" t="s">
        <v>133</v>
      </c>
      <c r="R87" t="s">
        <v>145</v>
      </c>
      <c r="S87" t="s">
        <v>145</v>
      </c>
    </row>
    <row r="88" spans="1:19" x14ac:dyDescent="0.25">
      <c r="A88">
        <v>88</v>
      </c>
      <c r="B88" t="s">
        <v>2031</v>
      </c>
      <c r="C88" t="s">
        <v>511</v>
      </c>
      <c r="D88" t="s">
        <v>512</v>
      </c>
      <c r="E88" t="s">
        <v>1935</v>
      </c>
      <c r="F88" t="s">
        <v>513</v>
      </c>
      <c r="G88" t="s">
        <v>145</v>
      </c>
      <c r="H88" t="s">
        <v>512</v>
      </c>
      <c r="I88" t="s">
        <v>129</v>
      </c>
      <c r="J88" t="s">
        <v>514</v>
      </c>
      <c r="K88" s="182">
        <v>2100</v>
      </c>
      <c r="L88" s="182">
        <v>55</v>
      </c>
      <c r="M88" s="182">
        <v>0</v>
      </c>
      <c r="N88" s="182">
        <v>0</v>
      </c>
      <c r="O88" t="s">
        <v>1945</v>
      </c>
      <c r="P88" t="s">
        <v>1946</v>
      </c>
      <c r="Q88" t="s">
        <v>1947</v>
      </c>
      <c r="R88" t="s">
        <v>145</v>
      </c>
      <c r="S88" t="s">
        <v>145</v>
      </c>
    </row>
    <row r="89" spans="1:19" x14ac:dyDescent="0.25">
      <c r="A89">
        <v>89</v>
      </c>
      <c r="B89" t="s">
        <v>2032</v>
      </c>
      <c r="C89" t="s">
        <v>515</v>
      </c>
      <c r="D89" t="s">
        <v>516</v>
      </c>
      <c r="E89" t="s">
        <v>1935</v>
      </c>
      <c r="F89" t="s">
        <v>513</v>
      </c>
      <c r="G89" t="s">
        <v>145</v>
      </c>
      <c r="H89" t="s">
        <v>512</v>
      </c>
      <c r="I89" t="s">
        <v>129</v>
      </c>
      <c r="J89" t="s">
        <v>514</v>
      </c>
      <c r="K89" s="182">
        <v>1310</v>
      </c>
      <c r="L89" s="182">
        <v>6</v>
      </c>
      <c r="M89" s="182">
        <v>1</v>
      </c>
      <c r="N89" s="182">
        <v>1</v>
      </c>
      <c r="O89" t="s">
        <v>1945</v>
      </c>
      <c r="P89" t="s">
        <v>1946</v>
      </c>
      <c r="Q89" t="s">
        <v>1947</v>
      </c>
      <c r="R89" t="s">
        <v>145</v>
      </c>
      <c r="S89" t="s">
        <v>145</v>
      </c>
    </row>
    <row r="90" spans="1:19" x14ac:dyDescent="0.25">
      <c r="A90">
        <v>90</v>
      </c>
      <c r="B90" t="s">
        <v>2033</v>
      </c>
      <c r="C90" t="s">
        <v>517</v>
      </c>
      <c r="D90" t="s">
        <v>518</v>
      </c>
      <c r="E90" t="s">
        <v>1935</v>
      </c>
      <c r="F90" t="s">
        <v>519</v>
      </c>
      <c r="G90" t="s">
        <v>145</v>
      </c>
      <c r="H90" t="s">
        <v>344</v>
      </c>
      <c r="I90" t="s">
        <v>129</v>
      </c>
      <c r="J90" t="s">
        <v>489</v>
      </c>
      <c r="K90" s="182">
        <v>399</v>
      </c>
      <c r="L90" s="182">
        <v>72</v>
      </c>
      <c r="M90" s="182">
        <v>0</v>
      </c>
      <c r="N90" s="182">
        <v>0</v>
      </c>
      <c r="O90" t="s">
        <v>198</v>
      </c>
      <c r="P90" t="s">
        <v>199</v>
      </c>
      <c r="Q90" t="s">
        <v>200</v>
      </c>
      <c r="R90" t="s">
        <v>145</v>
      </c>
      <c r="S90" t="s">
        <v>145</v>
      </c>
    </row>
    <row r="91" spans="1:19" x14ac:dyDescent="0.25">
      <c r="A91">
        <v>91</v>
      </c>
      <c r="B91" t="s">
        <v>2034</v>
      </c>
      <c r="C91" t="s">
        <v>520</v>
      </c>
      <c r="D91" t="s">
        <v>521</v>
      </c>
      <c r="E91" t="s">
        <v>1935</v>
      </c>
      <c r="F91" t="s">
        <v>522</v>
      </c>
      <c r="G91" t="s">
        <v>145</v>
      </c>
      <c r="H91" t="s">
        <v>523</v>
      </c>
      <c r="I91" t="s">
        <v>129</v>
      </c>
      <c r="J91" t="s">
        <v>524</v>
      </c>
      <c r="K91" s="182">
        <v>118</v>
      </c>
      <c r="L91" s="182">
        <v>0</v>
      </c>
      <c r="M91" s="182">
        <v>0</v>
      </c>
      <c r="N91" s="182">
        <v>0</v>
      </c>
      <c r="O91" t="s">
        <v>138</v>
      </c>
      <c r="P91" t="s">
        <v>139</v>
      </c>
      <c r="Q91" t="s">
        <v>140</v>
      </c>
      <c r="R91" t="s">
        <v>145</v>
      </c>
      <c r="S91" t="s">
        <v>145</v>
      </c>
    </row>
    <row r="92" spans="1:19" x14ac:dyDescent="0.25">
      <c r="A92">
        <v>92</v>
      </c>
      <c r="B92" t="s">
        <v>2035</v>
      </c>
      <c r="C92" t="s">
        <v>525</v>
      </c>
      <c r="D92" t="s">
        <v>526</v>
      </c>
      <c r="E92" t="s">
        <v>1935</v>
      </c>
      <c r="F92" t="s">
        <v>527</v>
      </c>
      <c r="G92" t="s">
        <v>145</v>
      </c>
      <c r="H92" t="s">
        <v>526</v>
      </c>
      <c r="I92" t="s">
        <v>129</v>
      </c>
      <c r="J92" t="s">
        <v>528</v>
      </c>
      <c r="K92" s="182">
        <v>3420</v>
      </c>
      <c r="L92" s="182">
        <v>38</v>
      </c>
      <c r="M92" s="182">
        <v>0</v>
      </c>
      <c r="N92" s="182">
        <v>0</v>
      </c>
      <c r="O92" t="s">
        <v>150</v>
      </c>
      <c r="P92" t="s">
        <v>151</v>
      </c>
      <c r="Q92" t="s">
        <v>152</v>
      </c>
      <c r="R92" t="s">
        <v>145</v>
      </c>
      <c r="S92" t="s">
        <v>145</v>
      </c>
    </row>
    <row r="93" spans="1:19" x14ac:dyDescent="0.25">
      <c r="A93">
        <v>93</v>
      </c>
      <c r="B93" t="s">
        <v>2036</v>
      </c>
      <c r="C93" t="s">
        <v>529</v>
      </c>
      <c r="D93" t="s">
        <v>530</v>
      </c>
      <c r="E93" t="s">
        <v>1935</v>
      </c>
      <c r="F93" t="s">
        <v>531</v>
      </c>
      <c r="G93" t="s">
        <v>145</v>
      </c>
      <c r="H93" t="s">
        <v>530</v>
      </c>
      <c r="I93" t="s">
        <v>129</v>
      </c>
      <c r="J93" t="s">
        <v>532</v>
      </c>
      <c r="K93" s="182">
        <v>3582</v>
      </c>
      <c r="L93" s="182">
        <v>94</v>
      </c>
      <c r="M93" s="182">
        <v>11</v>
      </c>
      <c r="N93" s="182">
        <v>11</v>
      </c>
      <c r="O93" t="s">
        <v>150</v>
      </c>
      <c r="P93" t="s">
        <v>151</v>
      </c>
      <c r="Q93" t="s">
        <v>152</v>
      </c>
      <c r="R93" t="s">
        <v>145</v>
      </c>
      <c r="S93" t="s">
        <v>145</v>
      </c>
    </row>
    <row r="94" spans="1:19" x14ac:dyDescent="0.25">
      <c r="A94">
        <v>94</v>
      </c>
      <c r="B94" t="s">
        <v>2037</v>
      </c>
      <c r="C94" t="s">
        <v>533</v>
      </c>
      <c r="D94" t="s">
        <v>534</v>
      </c>
      <c r="E94" t="s">
        <v>1935</v>
      </c>
      <c r="F94" t="s">
        <v>535</v>
      </c>
      <c r="G94" t="s">
        <v>145</v>
      </c>
      <c r="H94" t="s">
        <v>534</v>
      </c>
      <c r="I94" t="s">
        <v>129</v>
      </c>
      <c r="J94" t="s">
        <v>536</v>
      </c>
      <c r="K94" s="182">
        <v>2601</v>
      </c>
      <c r="L94" s="182">
        <v>179</v>
      </c>
      <c r="M94" s="182">
        <v>39</v>
      </c>
      <c r="N94" s="182">
        <v>39</v>
      </c>
      <c r="O94" t="s">
        <v>198</v>
      </c>
      <c r="P94" t="s">
        <v>199</v>
      </c>
      <c r="Q94" t="s">
        <v>200</v>
      </c>
      <c r="R94" t="s">
        <v>145</v>
      </c>
      <c r="S94" t="s">
        <v>145</v>
      </c>
    </row>
    <row r="95" spans="1:19" x14ac:dyDescent="0.25">
      <c r="A95">
        <v>95</v>
      </c>
      <c r="B95" t="s">
        <v>2038</v>
      </c>
      <c r="C95" t="s">
        <v>537</v>
      </c>
      <c r="D95" t="s">
        <v>538</v>
      </c>
      <c r="E95" t="s">
        <v>1935</v>
      </c>
      <c r="F95" t="s">
        <v>522</v>
      </c>
      <c r="G95" t="s">
        <v>145</v>
      </c>
      <c r="H95" t="s">
        <v>523</v>
      </c>
      <c r="I95" t="s">
        <v>129</v>
      </c>
      <c r="J95" t="s">
        <v>524</v>
      </c>
      <c r="K95" s="182">
        <v>355</v>
      </c>
      <c r="L95" s="182">
        <v>4</v>
      </c>
      <c r="M95" s="182">
        <v>0</v>
      </c>
      <c r="N95" s="182">
        <v>0</v>
      </c>
      <c r="O95" t="s">
        <v>138</v>
      </c>
      <c r="P95" t="s">
        <v>139</v>
      </c>
      <c r="Q95" t="s">
        <v>140</v>
      </c>
      <c r="R95" t="s">
        <v>145</v>
      </c>
      <c r="S95" t="s">
        <v>145</v>
      </c>
    </row>
    <row r="96" spans="1:19" x14ac:dyDescent="0.25">
      <c r="A96">
        <v>96</v>
      </c>
      <c r="B96" t="s">
        <v>2039</v>
      </c>
      <c r="C96" t="s">
        <v>539</v>
      </c>
      <c r="D96" t="s">
        <v>540</v>
      </c>
      <c r="E96" t="s">
        <v>1935</v>
      </c>
      <c r="F96" t="s">
        <v>541</v>
      </c>
      <c r="G96" t="s">
        <v>145</v>
      </c>
      <c r="H96" t="s">
        <v>542</v>
      </c>
      <c r="I96" t="s">
        <v>129</v>
      </c>
      <c r="J96" t="s">
        <v>543</v>
      </c>
      <c r="K96" s="182">
        <v>2965</v>
      </c>
      <c r="L96" s="182">
        <v>288</v>
      </c>
      <c r="M96" s="182">
        <v>156</v>
      </c>
      <c r="N96" s="182">
        <v>154</v>
      </c>
      <c r="O96" t="s">
        <v>150</v>
      </c>
      <c r="P96" t="s">
        <v>151</v>
      </c>
      <c r="Q96" t="s">
        <v>152</v>
      </c>
      <c r="R96" t="s">
        <v>145</v>
      </c>
      <c r="S96" t="s">
        <v>145</v>
      </c>
    </row>
    <row r="97" spans="1:19" x14ac:dyDescent="0.25">
      <c r="A97">
        <v>97</v>
      </c>
      <c r="B97" t="s">
        <v>2040</v>
      </c>
      <c r="C97" t="s">
        <v>544</v>
      </c>
      <c r="D97" t="s">
        <v>545</v>
      </c>
      <c r="E97" t="s">
        <v>1935</v>
      </c>
      <c r="F97" t="s">
        <v>546</v>
      </c>
      <c r="G97" t="s">
        <v>145</v>
      </c>
      <c r="H97" t="s">
        <v>547</v>
      </c>
      <c r="I97" t="s">
        <v>129</v>
      </c>
      <c r="J97" t="s">
        <v>548</v>
      </c>
      <c r="K97" s="182">
        <v>2875</v>
      </c>
      <c r="L97" s="182">
        <v>10</v>
      </c>
      <c r="M97" s="182">
        <v>9</v>
      </c>
      <c r="N97" s="182">
        <v>9</v>
      </c>
      <c r="O97" t="s">
        <v>206</v>
      </c>
      <c r="P97" t="s">
        <v>207</v>
      </c>
      <c r="Q97" t="s">
        <v>208</v>
      </c>
      <c r="R97" t="s">
        <v>145</v>
      </c>
      <c r="S97" t="s">
        <v>145</v>
      </c>
    </row>
    <row r="98" spans="1:19" x14ac:dyDescent="0.25">
      <c r="A98">
        <v>98</v>
      </c>
      <c r="B98" t="s">
        <v>2041</v>
      </c>
      <c r="C98" t="s">
        <v>549</v>
      </c>
      <c r="D98" t="s">
        <v>550</v>
      </c>
      <c r="E98" t="s">
        <v>1935</v>
      </c>
      <c r="F98" t="s">
        <v>551</v>
      </c>
      <c r="G98" t="s">
        <v>145</v>
      </c>
      <c r="H98" t="s">
        <v>550</v>
      </c>
      <c r="I98" t="s">
        <v>129</v>
      </c>
      <c r="J98" t="s">
        <v>552</v>
      </c>
      <c r="K98" s="182">
        <v>1252</v>
      </c>
      <c r="L98" s="182">
        <v>9</v>
      </c>
      <c r="M98" s="182">
        <v>0</v>
      </c>
      <c r="N98" s="182">
        <v>0</v>
      </c>
      <c r="O98" t="s">
        <v>138</v>
      </c>
      <c r="P98" t="s">
        <v>139</v>
      </c>
      <c r="Q98" t="s">
        <v>140</v>
      </c>
      <c r="R98" t="s">
        <v>145</v>
      </c>
      <c r="S98" t="s">
        <v>145</v>
      </c>
    </row>
    <row r="99" spans="1:19" x14ac:dyDescent="0.25">
      <c r="A99">
        <v>99</v>
      </c>
      <c r="B99" t="s">
        <v>2042</v>
      </c>
      <c r="C99" t="s">
        <v>553</v>
      </c>
      <c r="D99" t="s">
        <v>554</v>
      </c>
      <c r="E99" t="s">
        <v>1935</v>
      </c>
      <c r="F99" t="s">
        <v>555</v>
      </c>
      <c r="G99" t="s">
        <v>145</v>
      </c>
      <c r="H99" t="s">
        <v>554</v>
      </c>
      <c r="I99" t="s">
        <v>129</v>
      </c>
      <c r="J99" t="s">
        <v>556</v>
      </c>
      <c r="K99" s="182">
        <v>482</v>
      </c>
      <c r="L99" s="182">
        <v>16</v>
      </c>
      <c r="M99" s="182">
        <v>0</v>
      </c>
      <c r="N99" s="182">
        <v>0</v>
      </c>
      <c r="O99" t="s">
        <v>198</v>
      </c>
      <c r="P99" t="s">
        <v>199</v>
      </c>
      <c r="Q99" t="s">
        <v>200</v>
      </c>
      <c r="R99" t="s">
        <v>145</v>
      </c>
      <c r="S99" t="s">
        <v>145</v>
      </c>
    </row>
    <row r="100" spans="1:19" x14ac:dyDescent="0.25">
      <c r="A100">
        <v>100</v>
      </c>
      <c r="B100" t="s">
        <v>2043</v>
      </c>
      <c r="C100" t="s">
        <v>557</v>
      </c>
      <c r="D100" t="s">
        <v>558</v>
      </c>
      <c r="E100" t="s">
        <v>1935</v>
      </c>
      <c r="F100" t="s">
        <v>555</v>
      </c>
      <c r="G100" t="s">
        <v>145</v>
      </c>
      <c r="H100" t="s">
        <v>554</v>
      </c>
      <c r="I100" t="s">
        <v>129</v>
      </c>
      <c r="J100" t="s">
        <v>556</v>
      </c>
      <c r="K100" s="182">
        <v>1225</v>
      </c>
      <c r="L100" s="182">
        <v>4</v>
      </c>
      <c r="M100" s="182">
        <v>0</v>
      </c>
      <c r="N100" s="182">
        <v>0</v>
      </c>
      <c r="O100" t="s">
        <v>198</v>
      </c>
      <c r="P100" t="s">
        <v>199</v>
      </c>
      <c r="Q100" t="s">
        <v>200</v>
      </c>
      <c r="R100" t="s">
        <v>145</v>
      </c>
      <c r="S100" t="s">
        <v>145</v>
      </c>
    </row>
    <row r="101" spans="1:19" x14ac:dyDescent="0.25">
      <c r="A101">
        <v>101</v>
      </c>
      <c r="B101" t="s">
        <v>2044</v>
      </c>
      <c r="C101" t="s">
        <v>559</v>
      </c>
      <c r="D101" t="s">
        <v>560</v>
      </c>
      <c r="E101" t="s">
        <v>1935</v>
      </c>
      <c r="F101" t="s">
        <v>561</v>
      </c>
      <c r="G101" t="s">
        <v>145</v>
      </c>
      <c r="H101" t="s">
        <v>560</v>
      </c>
      <c r="I101" t="s">
        <v>129</v>
      </c>
      <c r="J101" t="s">
        <v>562</v>
      </c>
      <c r="K101" s="182">
        <v>3619</v>
      </c>
      <c r="L101" s="182">
        <v>65</v>
      </c>
      <c r="M101" s="182">
        <v>15</v>
      </c>
      <c r="N101" s="182">
        <v>15</v>
      </c>
      <c r="O101" t="s">
        <v>131</v>
      </c>
      <c r="P101" t="s">
        <v>132</v>
      </c>
      <c r="Q101" t="s">
        <v>133</v>
      </c>
      <c r="R101" t="s">
        <v>145</v>
      </c>
      <c r="S101" t="s">
        <v>145</v>
      </c>
    </row>
    <row r="102" spans="1:19" x14ac:dyDescent="0.25">
      <c r="A102">
        <v>102</v>
      </c>
      <c r="B102" t="s">
        <v>2045</v>
      </c>
      <c r="C102" t="s">
        <v>563</v>
      </c>
      <c r="D102" t="s">
        <v>564</v>
      </c>
      <c r="E102" t="s">
        <v>1935</v>
      </c>
      <c r="F102" t="s">
        <v>565</v>
      </c>
      <c r="G102" t="s">
        <v>145</v>
      </c>
      <c r="H102" t="s">
        <v>337</v>
      </c>
      <c r="I102" t="s">
        <v>129</v>
      </c>
      <c r="J102" t="s">
        <v>340</v>
      </c>
      <c r="K102" s="182">
        <v>225</v>
      </c>
      <c r="L102" s="182">
        <v>68</v>
      </c>
      <c r="M102" s="182">
        <v>0</v>
      </c>
      <c r="N102" s="182">
        <v>0</v>
      </c>
      <c r="O102" t="s">
        <v>198</v>
      </c>
      <c r="P102" t="s">
        <v>199</v>
      </c>
      <c r="Q102" t="s">
        <v>200</v>
      </c>
      <c r="R102" t="s">
        <v>145</v>
      </c>
      <c r="S102" t="s">
        <v>145</v>
      </c>
    </row>
    <row r="103" spans="1:19" x14ac:dyDescent="0.25">
      <c r="A103">
        <v>103</v>
      </c>
      <c r="B103" t="s">
        <v>2046</v>
      </c>
      <c r="C103" t="s">
        <v>566</v>
      </c>
      <c r="D103" t="s">
        <v>567</v>
      </c>
      <c r="E103" t="s">
        <v>1935</v>
      </c>
      <c r="F103" t="s">
        <v>568</v>
      </c>
      <c r="G103" t="s">
        <v>145</v>
      </c>
      <c r="H103" t="s">
        <v>569</v>
      </c>
      <c r="I103" t="s">
        <v>129</v>
      </c>
      <c r="J103" t="s">
        <v>570</v>
      </c>
      <c r="K103" s="182">
        <v>3726</v>
      </c>
      <c r="L103" s="182">
        <v>94</v>
      </c>
      <c r="M103" s="182">
        <v>21</v>
      </c>
      <c r="N103" s="182">
        <v>20</v>
      </c>
      <c r="O103" t="s">
        <v>150</v>
      </c>
      <c r="P103" t="s">
        <v>151</v>
      </c>
      <c r="Q103" t="s">
        <v>152</v>
      </c>
      <c r="R103" t="s">
        <v>145</v>
      </c>
      <c r="S103" t="s">
        <v>145</v>
      </c>
    </row>
    <row r="104" spans="1:19" x14ac:dyDescent="0.25">
      <c r="A104">
        <v>104</v>
      </c>
      <c r="B104" t="s">
        <v>2047</v>
      </c>
      <c r="C104" t="s">
        <v>571</v>
      </c>
      <c r="D104" t="s">
        <v>572</v>
      </c>
      <c r="E104" t="s">
        <v>1935</v>
      </c>
      <c r="F104" t="s">
        <v>573</v>
      </c>
      <c r="G104" t="s">
        <v>145</v>
      </c>
      <c r="H104" t="s">
        <v>572</v>
      </c>
      <c r="I104" t="s">
        <v>129</v>
      </c>
      <c r="J104" t="s">
        <v>574</v>
      </c>
      <c r="K104" s="182">
        <v>2982</v>
      </c>
      <c r="L104" s="182">
        <v>9</v>
      </c>
      <c r="M104" s="182">
        <v>1</v>
      </c>
      <c r="N104" s="182">
        <v>1</v>
      </c>
      <c r="O104" t="s">
        <v>1945</v>
      </c>
      <c r="P104" t="s">
        <v>1946</v>
      </c>
      <c r="Q104" t="s">
        <v>1947</v>
      </c>
      <c r="R104" t="s">
        <v>145</v>
      </c>
      <c r="S104" t="s">
        <v>145</v>
      </c>
    </row>
    <row r="105" spans="1:19" x14ac:dyDescent="0.25">
      <c r="A105">
        <v>105</v>
      </c>
      <c r="B105" t="s">
        <v>2048</v>
      </c>
      <c r="C105" t="s">
        <v>575</v>
      </c>
      <c r="D105" t="s">
        <v>576</v>
      </c>
      <c r="E105" t="s">
        <v>1935</v>
      </c>
      <c r="F105" t="s">
        <v>577</v>
      </c>
      <c r="G105" t="s">
        <v>145</v>
      </c>
      <c r="H105" t="s">
        <v>576</v>
      </c>
      <c r="I105" t="s">
        <v>129</v>
      </c>
      <c r="J105" t="s">
        <v>578</v>
      </c>
      <c r="K105" s="182">
        <v>2145</v>
      </c>
      <c r="L105" s="182">
        <v>20</v>
      </c>
      <c r="M105" s="182">
        <v>9</v>
      </c>
      <c r="N105" s="182">
        <v>9</v>
      </c>
      <c r="O105" t="s">
        <v>182</v>
      </c>
      <c r="P105" t="s">
        <v>183</v>
      </c>
      <c r="Q105" t="s">
        <v>184</v>
      </c>
      <c r="R105" t="s">
        <v>145</v>
      </c>
      <c r="S105" t="s">
        <v>145</v>
      </c>
    </row>
    <row r="106" spans="1:19" x14ac:dyDescent="0.25">
      <c r="A106">
        <v>106</v>
      </c>
      <c r="B106" t="s">
        <v>2049</v>
      </c>
      <c r="C106" t="s">
        <v>579</v>
      </c>
      <c r="D106" t="s">
        <v>580</v>
      </c>
      <c r="E106" t="s">
        <v>1935</v>
      </c>
      <c r="F106" t="s">
        <v>581</v>
      </c>
      <c r="G106" t="s">
        <v>145</v>
      </c>
      <c r="H106" t="s">
        <v>580</v>
      </c>
      <c r="I106" t="s">
        <v>129</v>
      </c>
      <c r="J106" t="s">
        <v>582</v>
      </c>
      <c r="K106" s="182">
        <v>2621</v>
      </c>
      <c r="L106" s="182">
        <v>51</v>
      </c>
      <c r="M106" s="182">
        <v>0</v>
      </c>
      <c r="N106" s="182">
        <v>0</v>
      </c>
      <c r="O106" t="s">
        <v>182</v>
      </c>
      <c r="P106" t="s">
        <v>183</v>
      </c>
      <c r="Q106" t="s">
        <v>184</v>
      </c>
      <c r="R106" t="s">
        <v>145</v>
      </c>
      <c r="S106" t="s">
        <v>145</v>
      </c>
    </row>
    <row r="107" spans="1:19" x14ac:dyDescent="0.25">
      <c r="A107">
        <v>107</v>
      </c>
      <c r="B107" t="s">
        <v>2050</v>
      </c>
      <c r="C107" t="s">
        <v>583</v>
      </c>
      <c r="D107" t="s">
        <v>584</v>
      </c>
      <c r="E107" t="s">
        <v>1935</v>
      </c>
      <c r="F107" t="s">
        <v>374</v>
      </c>
      <c r="G107" t="s">
        <v>145</v>
      </c>
      <c r="H107" t="s">
        <v>375</v>
      </c>
      <c r="I107" t="s">
        <v>129</v>
      </c>
      <c r="J107" t="s">
        <v>376</v>
      </c>
      <c r="K107" s="182">
        <v>157</v>
      </c>
      <c r="L107" s="182">
        <v>5</v>
      </c>
      <c r="M107" s="182">
        <v>0</v>
      </c>
      <c r="N107" s="182">
        <v>0</v>
      </c>
      <c r="O107" t="s">
        <v>206</v>
      </c>
      <c r="P107" t="s">
        <v>207</v>
      </c>
      <c r="Q107" t="s">
        <v>208</v>
      </c>
      <c r="R107" t="s">
        <v>145</v>
      </c>
      <c r="S107" t="s">
        <v>145</v>
      </c>
    </row>
    <row r="108" spans="1:19" x14ac:dyDescent="0.25">
      <c r="A108">
        <v>108</v>
      </c>
      <c r="B108" t="s">
        <v>2051</v>
      </c>
      <c r="C108" t="s">
        <v>585</v>
      </c>
      <c r="D108" t="s">
        <v>586</v>
      </c>
      <c r="E108" t="s">
        <v>1935</v>
      </c>
      <c r="F108" t="s">
        <v>587</v>
      </c>
      <c r="G108" t="s">
        <v>588</v>
      </c>
      <c r="H108" t="s">
        <v>586</v>
      </c>
      <c r="I108" t="s">
        <v>129</v>
      </c>
      <c r="J108" t="s">
        <v>461</v>
      </c>
      <c r="K108" s="182">
        <v>1535</v>
      </c>
      <c r="L108" s="182">
        <v>41</v>
      </c>
      <c r="M108" s="182">
        <v>11</v>
      </c>
      <c r="N108" s="182">
        <v>11</v>
      </c>
      <c r="O108" t="s">
        <v>198</v>
      </c>
      <c r="P108" t="s">
        <v>199</v>
      </c>
      <c r="Q108" t="s">
        <v>200</v>
      </c>
      <c r="R108" t="s">
        <v>145</v>
      </c>
      <c r="S108" t="s">
        <v>145</v>
      </c>
    </row>
    <row r="109" spans="1:19" x14ac:dyDescent="0.25">
      <c r="A109">
        <v>109</v>
      </c>
      <c r="B109" t="s">
        <v>2052</v>
      </c>
      <c r="C109" t="s">
        <v>589</v>
      </c>
      <c r="D109" t="s">
        <v>590</v>
      </c>
      <c r="E109" t="s">
        <v>1935</v>
      </c>
      <c r="F109" t="s">
        <v>591</v>
      </c>
      <c r="G109" t="s">
        <v>145</v>
      </c>
      <c r="H109" t="s">
        <v>592</v>
      </c>
      <c r="I109" t="s">
        <v>129</v>
      </c>
      <c r="J109" t="s">
        <v>593</v>
      </c>
      <c r="K109" s="182">
        <v>3607</v>
      </c>
      <c r="L109" s="182">
        <v>65</v>
      </c>
      <c r="M109" s="182">
        <v>10</v>
      </c>
      <c r="N109" s="182">
        <v>10</v>
      </c>
      <c r="O109" t="s">
        <v>138</v>
      </c>
      <c r="P109" t="s">
        <v>139</v>
      </c>
      <c r="Q109" t="s">
        <v>140</v>
      </c>
      <c r="R109" t="s">
        <v>145</v>
      </c>
      <c r="S109" t="s">
        <v>145</v>
      </c>
    </row>
    <row r="110" spans="1:19" x14ac:dyDescent="0.25">
      <c r="A110">
        <v>110</v>
      </c>
      <c r="B110" t="s">
        <v>2053</v>
      </c>
      <c r="C110" t="s">
        <v>594</v>
      </c>
      <c r="D110" t="s">
        <v>595</v>
      </c>
      <c r="E110" t="s">
        <v>1935</v>
      </c>
      <c r="F110" t="s">
        <v>596</v>
      </c>
      <c r="G110" t="s">
        <v>145</v>
      </c>
      <c r="H110" t="s">
        <v>597</v>
      </c>
      <c r="I110" t="s">
        <v>129</v>
      </c>
      <c r="J110" t="s">
        <v>598</v>
      </c>
      <c r="K110" s="182">
        <v>361</v>
      </c>
      <c r="L110" s="182">
        <v>81</v>
      </c>
      <c r="M110" s="182">
        <v>0</v>
      </c>
      <c r="N110" s="182">
        <v>0</v>
      </c>
      <c r="O110" t="s">
        <v>150</v>
      </c>
      <c r="P110" t="s">
        <v>151</v>
      </c>
      <c r="Q110" t="s">
        <v>152</v>
      </c>
      <c r="R110" t="s">
        <v>145</v>
      </c>
      <c r="S110" t="s">
        <v>145</v>
      </c>
    </row>
    <row r="111" spans="1:19" x14ac:dyDescent="0.25">
      <c r="A111">
        <v>111</v>
      </c>
      <c r="B111" t="s">
        <v>2054</v>
      </c>
      <c r="C111" t="s">
        <v>599</v>
      </c>
      <c r="D111" t="s">
        <v>600</v>
      </c>
      <c r="E111" t="s">
        <v>1935</v>
      </c>
      <c r="F111" t="s">
        <v>601</v>
      </c>
      <c r="G111" t="s">
        <v>602</v>
      </c>
      <c r="H111" t="s">
        <v>337</v>
      </c>
      <c r="I111" t="s">
        <v>129</v>
      </c>
      <c r="J111" t="s">
        <v>603</v>
      </c>
      <c r="K111" s="182">
        <v>378</v>
      </c>
      <c r="L111" s="182">
        <v>63</v>
      </c>
      <c r="M111" s="182">
        <v>0</v>
      </c>
      <c r="N111" s="182">
        <v>0</v>
      </c>
      <c r="O111" t="s">
        <v>150</v>
      </c>
      <c r="P111" t="s">
        <v>151</v>
      </c>
      <c r="Q111" t="s">
        <v>152</v>
      </c>
      <c r="R111" t="s">
        <v>145</v>
      </c>
      <c r="S111" t="s">
        <v>145</v>
      </c>
    </row>
    <row r="112" spans="1:19" x14ac:dyDescent="0.25">
      <c r="A112">
        <v>112</v>
      </c>
      <c r="B112" t="s">
        <v>2055</v>
      </c>
      <c r="C112" t="s">
        <v>604</v>
      </c>
      <c r="D112" t="s">
        <v>605</v>
      </c>
      <c r="E112" t="s">
        <v>1935</v>
      </c>
      <c r="F112" t="s">
        <v>606</v>
      </c>
      <c r="G112" t="s">
        <v>145</v>
      </c>
      <c r="H112" t="s">
        <v>605</v>
      </c>
      <c r="I112" t="s">
        <v>129</v>
      </c>
      <c r="J112" t="s">
        <v>607</v>
      </c>
      <c r="K112" s="182">
        <v>106</v>
      </c>
      <c r="L112" s="182">
        <v>2</v>
      </c>
      <c r="M112" s="182">
        <v>0</v>
      </c>
      <c r="N112" s="182">
        <v>0</v>
      </c>
      <c r="O112" t="s">
        <v>1945</v>
      </c>
      <c r="P112" t="s">
        <v>1946</v>
      </c>
      <c r="Q112" t="s">
        <v>1947</v>
      </c>
      <c r="R112" t="s">
        <v>145</v>
      </c>
      <c r="S112" t="s">
        <v>145</v>
      </c>
    </row>
    <row r="113" spans="1:19" x14ac:dyDescent="0.25">
      <c r="A113">
        <v>113</v>
      </c>
      <c r="B113" t="s">
        <v>2056</v>
      </c>
      <c r="C113" t="s">
        <v>608</v>
      </c>
      <c r="D113" t="s">
        <v>609</v>
      </c>
      <c r="E113" t="s">
        <v>1935</v>
      </c>
      <c r="F113" t="s">
        <v>610</v>
      </c>
      <c r="G113" t="s">
        <v>611</v>
      </c>
      <c r="H113" t="s">
        <v>612</v>
      </c>
      <c r="I113" t="s">
        <v>129</v>
      </c>
      <c r="J113" t="s">
        <v>613</v>
      </c>
      <c r="K113" s="182">
        <v>1391</v>
      </c>
      <c r="L113" s="182">
        <v>2</v>
      </c>
      <c r="M113" s="182">
        <v>4</v>
      </c>
      <c r="N113" s="182">
        <v>4</v>
      </c>
      <c r="O113" t="s">
        <v>198</v>
      </c>
      <c r="P113" t="s">
        <v>199</v>
      </c>
      <c r="Q113" t="s">
        <v>200</v>
      </c>
      <c r="R113" t="s">
        <v>145</v>
      </c>
      <c r="S113" t="s">
        <v>145</v>
      </c>
    </row>
    <row r="114" spans="1:19" x14ac:dyDescent="0.25">
      <c r="A114">
        <v>114</v>
      </c>
      <c r="B114" t="s">
        <v>2057</v>
      </c>
      <c r="C114" t="s">
        <v>614</v>
      </c>
      <c r="D114" t="s">
        <v>615</v>
      </c>
      <c r="E114" t="s">
        <v>1935</v>
      </c>
      <c r="F114" t="s">
        <v>616</v>
      </c>
      <c r="G114" t="s">
        <v>145</v>
      </c>
      <c r="H114" t="s">
        <v>615</v>
      </c>
      <c r="I114" t="s">
        <v>129</v>
      </c>
      <c r="J114" t="s">
        <v>617</v>
      </c>
      <c r="K114" s="182">
        <v>6665</v>
      </c>
      <c r="L114" s="182">
        <v>1669</v>
      </c>
      <c r="M114" s="182">
        <v>126</v>
      </c>
      <c r="N114" s="182">
        <v>125</v>
      </c>
      <c r="O114" t="s">
        <v>189</v>
      </c>
      <c r="P114" t="s">
        <v>190</v>
      </c>
      <c r="Q114" t="s">
        <v>191</v>
      </c>
      <c r="R114" t="s">
        <v>145</v>
      </c>
      <c r="S114" t="s">
        <v>145</v>
      </c>
    </row>
    <row r="115" spans="1:19" x14ac:dyDescent="0.25">
      <c r="A115">
        <v>115</v>
      </c>
      <c r="B115" t="s">
        <v>2058</v>
      </c>
      <c r="C115" t="s">
        <v>618</v>
      </c>
      <c r="D115" t="s">
        <v>619</v>
      </c>
      <c r="E115" t="s">
        <v>1935</v>
      </c>
      <c r="F115" t="s">
        <v>620</v>
      </c>
      <c r="G115" t="s">
        <v>145</v>
      </c>
      <c r="H115" t="s">
        <v>621</v>
      </c>
      <c r="I115" t="s">
        <v>129</v>
      </c>
      <c r="J115" t="s">
        <v>622</v>
      </c>
      <c r="K115" s="182">
        <v>1289</v>
      </c>
      <c r="L115" s="182">
        <v>152</v>
      </c>
      <c r="M115" s="182">
        <v>15</v>
      </c>
      <c r="N115" s="182">
        <v>15</v>
      </c>
      <c r="O115" t="s">
        <v>138</v>
      </c>
      <c r="P115" t="s">
        <v>139</v>
      </c>
      <c r="Q115" t="s">
        <v>140</v>
      </c>
      <c r="R115" t="s">
        <v>145</v>
      </c>
      <c r="S115" t="s">
        <v>145</v>
      </c>
    </row>
    <row r="116" spans="1:19" x14ac:dyDescent="0.25">
      <c r="A116">
        <v>116</v>
      </c>
      <c r="B116" t="s">
        <v>2059</v>
      </c>
      <c r="C116" t="s">
        <v>623</v>
      </c>
      <c r="D116" t="s">
        <v>624</v>
      </c>
      <c r="E116" t="s">
        <v>1935</v>
      </c>
      <c r="F116" t="s">
        <v>625</v>
      </c>
      <c r="G116" t="s">
        <v>145</v>
      </c>
      <c r="H116" t="s">
        <v>624</v>
      </c>
      <c r="I116" t="s">
        <v>129</v>
      </c>
      <c r="J116" t="s">
        <v>626</v>
      </c>
      <c r="K116" s="182">
        <v>2010</v>
      </c>
      <c r="L116" s="182">
        <v>33</v>
      </c>
      <c r="M116" s="182">
        <v>7</v>
      </c>
      <c r="N116" s="182">
        <v>7</v>
      </c>
      <c r="O116" t="s">
        <v>182</v>
      </c>
      <c r="P116" t="s">
        <v>183</v>
      </c>
      <c r="Q116" t="s">
        <v>184</v>
      </c>
      <c r="R116" t="s">
        <v>145</v>
      </c>
      <c r="S116" t="s">
        <v>145</v>
      </c>
    </row>
    <row r="117" spans="1:19" x14ac:dyDescent="0.25">
      <c r="A117">
        <v>117</v>
      </c>
      <c r="B117" t="s">
        <v>2060</v>
      </c>
      <c r="C117" t="s">
        <v>627</v>
      </c>
      <c r="D117" t="s">
        <v>204</v>
      </c>
      <c r="E117" t="s">
        <v>1935</v>
      </c>
      <c r="F117" t="s">
        <v>628</v>
      </c>
      <c r="G117" t="s">
        <v>145</v>
      </c>
      <c r="H117" t="s">
        <v>204</v>
      </c>
      <c r="I117" t="s">
        <v>129</v>
      </c>
      <c r="J117" t="s">
        <v>629</v>
      </c>
      <c r="K117" s="182">
        <v>9999</v>
      </c>
      <c r="L117" s="182">
        <v>1714</v>
      </c>
      <c r="M117" s="182">
        <v>439</v>
      </c>
      <c r="N117" s="182">
        <v>434</v>
      </c>
      <c r="O117" t="s">
        <v>150</v>
      </c>
      <c r="P117" t="s">
        <v>151</v>
      </c>
      <c r="Q117" t="s">
        <v>152</v>
      </c>
      <c r="R117" t="s">
        <v>145</v>
      </c>
      <c r="S117" t="s">
        <v>145</v>
      </c>
    </row>
    <row r="118" spans="1:19" x14ac:dyDescent="0.25">
      <c r="A118">
        <v>118</v>
      </c>
      <c r="B118" t="s">
        <v>2061</v>
      </c>
      <c r="C118" t="s">
        <v>630</v>
      </c>
      <c r="D118" t="s">
        <v>631</v>
      </c>
      <c r="E118" t="s">
        <v>1935</v>
      </c>
      <c r="F118" t="s">
        <v>632</v>
      </c>
      <c r="G118" t="s">
        <v>145</v>
      </c>
      <c r="H118" t="s">
        <v>633</v>
      </c>
      <c r="I118" t="s">
        <v>129</v>
      </c>
      <c r="J118" t="s">
        <v>634</v>
      </c>
      <c r="K118" s="182">
        <v>3245</v>
      </c>
      <c r="L118" s="182">
        <v>110</v>
      </c>
      <c r="M118" s="182">
        <v>33</v>
      </c>
      <c r="N118" s="182">
        <v>33</v>
      </c>
      <c r="O118" t="s">
        <v>198</v>
      </c>
      <c r="P118" t="s">
        <v>199</v>
      </c>
      <c r="Q118" t="s">
        <v>200</v>
      </c>
      <c r="R118" t="s">
        <v>145</v>
      </c>
      <c r="S118" t="s">
        <v>145</v>
      </c>
    </row>
    <row r="119" spans="1:19" x14ac:dyDescent="0.25">
      <c r="A119">
        <v>119</v>
      </c>
      <c r="B119" t="s">
        <v>2062</v>
      </c>
      <c r="C119" t="s">
        <v>635</v>
      </c>
      <c r="D119" t="s">
        <v>636</v>
      </c>
      <c r="E119" t="s">
        <v>1935</v>
      </c>
      <c r="F119" t="s">
        <v>637</v>
      </c>
      <c r="G119" t="s">
        <v>638</v>
      </c>
      <c r="H119" t="s">
        <v>639</v>
      </c>
      <c r="I119" t="s">
        <v>129</v>
      </c>
      <c r="J119" t="s">
        <v>640</v>
      </c>
      <c r="K119" s="182">
        <v>91</v>
      </c>
      <c r="L119" s="182">
        <v>0</v>
      </c>
      <c r="M119" s="182">
        <v>0</v>
      </c>
      <c r="N119" s="182">
        <v>0</v>
      </c>
      <c r="O119" t="s">
        <v>189</v>
      </c>
      <c r="P119" t="s">
        <v>190</v>
      </c>
      <c r="Q119" t="s">
        <v>191</v>
      </c>
      <c r="R119" t="s">
        <v>145</v>
      </c>
      <c r="S119" t="s">
        <v>145</v>
      </c>
    </row>
    <row r="120" spans="1:19" x14ac:dyDescent="0.25">
      <c r="A120">
        <v>120</v>
      </c>
      <c r="B120" t="s">
        <v>2063</v>
      </c>
      <c r="C120" t="s">
        <v>641</v>
      </c>
      <c r="D120" t="s">
        <v>642</v>
      </c>
      <c r="E120" t="s">
        <v>1935</v>
      </c>
      <c r="F120" t="s">
        <v>643</v>
      </c>
      <c r="G120" t="s">
        <v>145</v>
      </c>
      <c r="H120" t="s">
        <v>642</v>
      </c>
      <c r="I120" t="s">
        <v>129</v>
      </c>
      <c r="J120" t="s">
        <v>644</v>
      </c>
      <c r="K120" s="182">
        <v>5273</v>
      </c>
      <c r="L120" s="182">
        <v>843</v>
      </c>
      <c r="M120" s="182">
        <v>494</v>
      </c>
      <c r="N120" s="182">
        <v>484</v>
      </c>
      <c r="O120" t="s">
        <v>182</v>
      </c>
      <c r="P120" t="s">
        <v>183</v>
      </c>
      <c r="Q120" t="s">
        <v>184</v>
      </c>
      <c r="R120" t="s">
        <v>145</v>
      </c>
      <c r="S120" t="s">
        <v>145</v>
      </c>
    </row>
    <row r="121" spans="1:19" x14ac:dyDescent="0.25">
      <c r="A121">
        <v>121</v>
      </c>
      <c r="B121" t="s">
        <v>2064</v>
      </c>
      <c r="C121" t="s">
        <v>645</v>
      </c>
      <c r="D121" t="s">
        <v>646</v>
      </c>
      <c r="E121" t="s">
        <v>1935</v>
      </c>
      <c r="F121" t="s">
        <v>647</v>
      </c>
      <c r="G121" t="s">
        <v>145</v>
      </c>
      <c r="H121" t="s">
        <v>646</v>
      </c>
      <c r="I121" t="s">
        <v>129</v>
      </c>
      <c r="J121" t="s">
        <v>481</v>
      </c>
      <c r="K121" s="182">
        <v>73</v>
      </c>
      <c r="L121" s="182">
        <v>0</v>
      </c>
      <c r="M121" s="182">
        <v>0</v>
      </c>
      <c r="N121" s="182">
        <v>0</v>
      </c>
      <c r="O121" t="s">
        <v>150</v>
      </c>
      <c r="P121" t="s">
        <v>151</v>
      </c>
      <c r="Q121" t="s">
        <v>152</v>
      </c>
      <c r="R121" t="s">
        <v>145</v>
      </c>
      <c r="S121" t="s">
        <v>145</v>
      </c>
    </row>
    <row r="122" spans="1:19" x14ac:dyDescent="0.25">
      <c r="A122">
        <v>122</v>
      </c>
      <c r="B122" t="s">
        <v>2065</v>
      </c>
      <c r="C122" t="s">
        <v>648</v>
      </c>
      <c r="D122" t="s">
        <v>649</v>
      </c>
      <c r="E122" t="s">
        <v>1935</v>
      </c>
      <c r="F122" t="s">
        <v>650</v>
      </c>
      <c r="G122" t="s">
        <v>145</v>
      </c>
      <c r="H122" t="s">
        <v>651</v>
      </c>
      <c r="I122" t="s">
        <v>129</v>
      </c>
      <c r="J122" t="s">
        <v>652</v>
      </c>
      <c r="K122" s="182">
        <v>218</v>
      </c>
      <c r="L122" s="182">
        <v>0</v>
      </c>
      <c r="M122" s="182">
        <v>0</v>
      </c>
      <c r="N122" s="182">
        <v>0</v>
      </c>
      <c r="O122" t="s">
        <v>150</v>
      </c>
      <c r="P122" t="s">
        <v>151</v>
      </c>
      <c r="Q122" t="s">
        <v>152</v>
      </c>
      <c r="R122" t="s">
        <v>145</v>
      </c>
      <c r="S122" t="s">
        <v>145</v>
      </c>
    </row>
    <row r="123" spans="1:19" x14ac:dyDescent="0.25">
      <c r="A123">
        <v>123</v>
      </c>
      <c r="B123" t="s">
        <v>2066</v>
      </c>
      <c r="C123" t="s">
        <v>653</v>
      </c>
      <c r="D123" t="s">
        <v>654</v>
      </c>
      <c r="E123" t="s">
        <v>1935</v>
      </c>
      <c r="F123" t="s">
        <v>655</v>
      </c>
      <c r="G123" t="s">
        <v>656</v>
      </c>
      <c r="H123" t="s">
        <v>654</v>
      </c>
      <c r="I123" t="s">
        <v>129</v>
      </c>
      <c r="J123" t="s">
        <v>657</v>
      </c>
      <c r="K123" s="182">
        <v>2500</v>
      </c>
      <c r="L123" s="182">
        <v>66</v>
      </c>
      <c r="M123" s="182">
        <v>19</v>
      </c>
      <c r="N123" s="182">
        <v>19</v>
      </c>
      <c r="O123" t="s">
        <v>189</v>
      </c>
      <c r="P123" t="s">
        <v>190</v>
      </c>
      <c r="Q123" t="s">
        <v>191</v>
      </c>
      <c r="R123" t="s">
        <v>145</v>
      </c>
      <c r="S123" t="s">
        <v>145</v>
      </c>
    </row>
    <row r="124" spans="1:19" x14ac:dyDescent="0.25">
      <c r="A124">
        <v>124</v>
      </c>
      <c r="B124" t="s">
        <v>2067</v>
      </c>
      <c r="C124" t="s">
        <v>658</v>
      </c>
      <c r="D124" t="s">
        <v>659</v>
      </c>
      <c r="E124" t="s">
        <v>1935</v>
      </c>
      <c r="F124" t="s">
        <v>660</v>
      </c>
      <c r="G124" t="s">
        <v>661</v>
      </c>
      <c r="H124" t="s">
        <v>654</v>
      </c>
      <c r="I124" t="s">
        <v>129</v>
      </c>
      <c r="J124" t="s">
        <v>657</v>
      </c>
      <c r="K124" s="182">
        <v>1611</v>
      </c>
      <c r="L124" s="182">
        <v>147</v>
      </c>
      <c r="M124" s="182">
        <v>10</v>
      </c>
      <c r="N124" s="182">
        <v>10</v>
      </c>
      <c r="O124" t="s">
        <v>1945</v>
      </c>
      <c r="P124" t="s">
        <v>1946</v>
      </c>
      <c r="Q124" t="s">
        <v>1947</v>
      </c>
      <c r="R124" t="s">
        <v>145</v>
      </c>
      <c r="S124" t="s">
        <v>145</v>
      </c>
    </row>
    <row r="125" spans="1:19" x14ac:dyDescent="0.25">
      <c r="A125">
        <v>125</v>
      </c>
      <c r="B125" t="s">
        <v>2068</v>
      </c>
      <c r="C125" t="s">
        <v>662</v>
      </c>
      <c r="D125" t="s">
        <v>469</v>
      </c>
      <c r="E125" t="s">
        <v>1935</v>
      </c>
      <c r="F125" t="s">
        <v>663</v>
      </c>
      <c r="G125" t="s">
        <v>664</v>
      </c>
      <c r="H125" t="s">
        <v>469</v>
      </c>
      <c r="I125" t="s">
        <v>129</v>
      </c>
      <c r="J125" t="s">
        <v>665</v>
      </c>
      <c r="K125" s="182">
        <v>8724</v>
      </c>
      <c r="L125" s="182">
        <v>2001</v>
      </c>
      <c r="M125" s="182">
        <v>368</v>
      </c>
      <c r="N125" s="182">
        <v>365</v>
      </c>
      <c r="O125" t="s">
        <v>131</v>
      </c>
      <c r="P125" t="s">
        <v>132</v>
      </c>
      <c r="Q125" t="s">
        <v>133</v>
      </c>
      <c r="R125" t="s">
        <v>145</v>
      </c>
      <c r="S125" t="s">
        <v>145</v>
      </c>
    </row>
    <row r="126" spans="1:19" x14ac:dyDescent="0.25">
      <c r="A126">
        <v>126</v>
      </c>
      <c r="B126" t="s">
        <v>2069</v>
      </c>
      <c r="C126" t="s">
        <v>666</v>
      </c>
      <c r="D126" t="s">
        <v>667</v>
      </c>
      <c r="E126" t="s">
        <v>1952</v>
      </c>
      <c r="F126" t="s">
        <v>668</v>
      </c>
      <c r="G126" t="s">
        <v>145</v>
      </c>
      <c r="H126" t="s">
        <v>669</v>
      </c>
      <c r="I126" t="s">
        <v>129</v>
      </c>
      <c r="J126" t="s">
        <v>670</v>
      </c>
      <c r="K126" s="182">
        <v>394</v>
      </c>
      <c r="L126" s="182">
        <v>0</v>
      </c>
      <c r="M126" s="182">
        <v>0</v>
      </c>
      <c r="N126" s="182">
        <v>0</v>
      </c>
      <c r="O126" t="s">
        <v>206</v>
      </c>
      <c r="P126" t="s">
        <v>207</v>
      </c>
      <c r="Q126" t="s">
        <v>208</v>
      </c>
      <c r="R126" t="s">
        <v>145</v>
      </c>
      <c r="S126" t="s">
        <v>145</v>
      </c>
    </row>
    <row r="127" spans="1:19" x14ac:dyDescent="0.25">
      <c r="A127">
        <v>127</v>
      </c>
      <c r="B127" t="s">
        <v>2070</v>
      </c>
      <c r="C127" t="s">
        <v>671</v>
      </c>
      <c r="D127" t="s">
        <v>285</v>
      </c>
      <c r="E127" t="s">
        <v>1935</v>
      </c>
      <c r="F127" t="s">
        <v>672</v>
      </c>
      <c r="G127" t="s">
        <v>145</v>
      </c>
      <c r="H127" t="s">
        <v>285</v>
      </c>
      <c r="I127" t="s">
        <v>129</v>
      </c>
      <c r="J127" t="s">
        <v>286</v>
      </c>
      <c r="K127" s="182">
        <v>5179</v>
      </c>
      <c r="L127" s="182">
        <v>78</v>
      </c>
      <c r="M127" s="182">
        <v>6</v>
      </c>
      <c r="N127" s="182">
        <v>5</v>
      </c>
      <c r="O127" t="s">
        <v>1945</v>
      </c>
      <c r="P127" t="s">
        <v>1946</v>
      </c>
      <c r="Q127" t="s">
        <v>1947</v>
      </c>
      <c r="R127" t="s">
        <v>145</v>
      </c>
      <c r="S127" t="s">
        <v>145</v>
      </c>
    </row>
    <row r="128" spans="1:19" x14ac:dyDescent="0.25">
      <c r="A128">
        <v>128</v>
      </c>
      <c r="B128" t="s">
        <v>2071</v>
      </c>
      <c r="C128" t="s">
        <v>673</v>
      </c>
      <c r="D128" t="s">
        <v>674</v>
      </c>
      <c r="E128" t="s">
        <v>1935</v>
      </c>
      <c r="F128" t="s">
        <v>675</v>
      </c>
      <c r="G128" t="s">
        <v>145</v>
      </c>
      <c r="H128" t="s">
        <v>676</v>
      </c>
      <c r="I128" t="s">
        <v>129</v>
      </c>
      <c r="J128" t="s">
        <v>677</v>
      </c>
      <c r="K128" s="182">
        <v>484</v>
      </c>
      <c r="L128" s="182">
        <v>0</v>
      </c>
      <c r="M128" s="182">
        <v>12</v>
      </c>
      <c r="N128" s="182">
        <v>12</v>
      </c>
      <c r="O128" t="s">
        <v>150</v>
      </c>
      <c r="P128" t="s">
        <v>151</v>
      </c>
      <c r="Q128" t="s">
        <v>152</v>
      </c>
      <c r="R128" t="s">
        <v>145</v>
      </c>
      <c r="S128" t="s">
        <v>145</v>
      </c>
    </row>
    <row r="129" spans="1:19" x14ac:dyDescent="0.25">
      <c r="A129">
        <v>129</v>
      </c>
      <c r="B129" t="s">
        <v>2072</v>
      </c>
      <c r="C129" t="s">
        <v>678</v>
      </c>
      <c r="D129" t="s">
        <v>679</v>
      </c>
      <c r="E129" t="s">
        <v>1935</v>
      </c>
      <c r="F129" t="s">
        <v>680</v>
      </c>
      <c r="G129" t="s">
        <v>145</v>
      </c>
      <c r="H129" t="s">
        <v>681</v>
      </c>
      <c r="I129" t="s">
        <v>129</v>
      </c>
      <c r="J129" t="s">
        <v>682</v>
      </c>
      <c r="K129" s="182">
        <v>2800</v>
      </c>
      <c r="L129" s="182">
        <v>18</v>
      </c>
      <c r="M129" s="182">
        <v>0</v>
      </c>
      <c r="N129" s="182">
        <v>0</v>
      </c>
      <c r="O129" t="s">
        <v>131</v>
      </c>
      <c r="P129" t="s">
        <v>132</v>
      </c>
      <c r="Q129" t="s">
        <v>133</v>
      </c>
      <c r="R129" t="s">
        <v>145</v>
      </c>
      <c r="S129" t="s">
        <v>145</v>
      </c>
    </row>
    <row r="130" spans="1:19" x14ac:dyDescent="0.25">
      <c r="A130">
        <v>130</v>
      </c>
      <c r="B130" t="s">
        <v>2073</v>
      </c>
      <c r="C130" t="s">
        <v>683</v>
      </c>
      <c r="D130" t="s">
        <v>684</v>
      </c>
      <c r="E130" t="s">
        <v>1935</v>
      </c>
      <c r="F130" t="s">
        <v>522</v>
      </c>
      <c r="G130" t="s">
        <v>145</v>
      </c>
      <c r="H130" t="s">
        <v>523</v>
      </c>
      <c r="I130" t="s">
        <v>129</v>
      </c>
      <c r="J130" t="s">
        <v>524</v>
      </c>
      <c r="K130" s="182">
        <v>661</v>
      </c>
      <c r="L130" s="182">
        <v>7</v>
      </c>
      <c r="M130" s="182">
        <v>0</v>
      </c>
      <c r="N130" s="182">
        <v>0</v>
      </c>
      <c r="O130" t="s">
        <v>138</v>
      </c>
      <c r="P130" t="s">
        <v>139</v>
      </c>
      <c r="Q130" t="s">
        <v>140</v>
      </c>
      <c r="R130" t="s">
        <v>145</v>
      </c>
      <c r="S130" t="s">
        <v>145</v>
      </c>
    </row>
    <row r="131" spans="1:19" x14ac:dyDescent="0.25">
      <c r="A131">
        <v>131</v>
      </c>
      <c r="B131" t="s">
        <v>2074</v>
      </c>
      <c r="C131" t="s">
        <v>685</v>
      </c>
      <c r="D131" t="s">
        <v>686</v>
      </c>
      <c r="E131" t="s">
        <v>1935</v>
      </c>
      <c r="F131" t="s">
        <v>687</v>
      </c>
      <c r="G131" t="s">
        <v>145</v>
      </c>
      <c r="H131" t="s">
        <v>686</v>
      </c>
      <c r="I131" t="s">
        <v>129</v>
      </c>
      <c r="J131" t="s">
        <v>688</v>
      </c>
      <c r="K131" s="182">
        <v>2238</v>
      </c>
      <c r="L131" s="182">
        <v>100</v>
      </c>
      <c r="M131" s="182">
        <v>76</v>
      </c>
      <c r="N131" s="182">
        <v>74</v>
      </c>
      <c r="O131" t="s">
        <v>182</v>
      </c>
      <c r="P131" t="s">
        <v>183</v>
      </c>
      <c r="Q131" t="s">
        <v>184</v>
      </c>
      <c r="R131" t="s">
        <v>145</v>
      </c>
      <c r="S131" t="s">
        <v>145</v>
      </c>
    </row>
    <row r="132" spans="1:19" x14ac:dyDescent="0.25">
      <c r="A132">
        <v>132</v>
      </c>
      <c r="B132" t="s">
        <v>2075</v>
      </c>
      <c r="C132" t="s">
        <v>689</v>
      </c>
      <c r="D132" t="s">
        <v>690</v>
      </c>
      <c r="E132" t="s">
        <v>1935</v>
      </c>
      <c r="F132" t="s">
        <v>691</v>
      </c>
      <c r="G132" t="s">
        <v>145</v>
      </c>
      <c r="H132" t="s">
        <v>692</v>
      </c>
      <c r="I132" t="s">
        <v>129</v>
      </c>
      <c r="J132" t="s">
        <v>693</v>
      </c>
      <c r="K132" s="182">
        <v>786</v>
      </c>
      <c r="L132" s="182">
        <v>18</v>
      </c>
      <c r="M132" s="182">
        <v>13</v>
      </c>
      <c r="N132" s="182">
        <v>12</v>
      </c>
      <c r="O132" t="s">
        <v>182</v>
      </c>
      <c r="P132" t="s">
        <v>183</v>
      </c>
      <c r="Q132" t="s">
        <v>184</v>
      </c>
      <c r="R132" t="s">
        <v>145</v>
      </c>
      <c r="S132" t="s">
        <v>145</v>
      </c>
    </row>
    <row r="133" spans="1:19" x14ac:dyDescent="0.25">
      <c r="A133">
        <v>133</v>
      </c>
      <c r="B133" t="s">
        <v>2076</v>
      </c>
      <c r="C133" t="s">
        <v>694</v>
      </c>
      <c r="D133" t="s">
        <v>695</v>
      </c>
      <c r="E133" t="s">
        <v>1935</v>
      </c>
      <c r="F133" t="s">
        <v>696</v>
      </c>
      <c r="G133" t="s">
        <v>145</v>
      </c>
      <c r="H133" t="s">
        <v>695</v>
      </c>
      <c r="I133" t="s">
        <v>129</v>
      </c>
      <c r="J133" t="s">
        <v>697</v>
      </c>
      <c r="K133" s="182">
        <v>1322</v>
      </c>
      <c r="L133" s="182">
        <v>3</v>
      </c>
      <c r="M133" s="182">
        <v>0</v>
      </c>
      <c r="N133" s="182">
        <v>0</v>
      </c>
      <c r="O133" t="s">
        <v>206</v>
      </c>
      <c r="P133" t="s">
        <v>207</v>
      </c>
      <c r="Q133" t="s">
        <v>208</v>
      </c>
      <c r="R133" t="s">
        <v>145</v>
      </c>
      <c r="S133" t="s">
        <v>145</v>
      </c>
    </row>
    <row r="134" spans="1:19" x14ac:dyDescent="0.25">
      <c r="A134">
        <v>134</v>
      </c>
      <c r="B134" t="s">
        <v>2077</v>
      </c>
      <c r="C134" t="s">
        <v>698</v>
      </c>
      <c r="D134" t="s">
        <v>699</v>
      </c>
      <c r="E134" t="s">
        <v>1935</v>
      </c>
      <c r="F134" t="s">
        <v>700</v>
      </c>
      <c r="G134" t="s">
        <v>145</v>
      </c>
      <c r="H134" t="s">
        <v>676</v>
      </c>
      <c r="I134" t="s">
        <v>129</v>
      </c>
      <c r="J134" t="s">
        <v>677</v>
      </c>
      <c r="K134" s="182">
        <v>911</v>
      </c>
      <c r="L134" s="182">
        <v>52</v>
      </c>
      <c r="M134" s="182">
        <v>3</v>
      </c>
      <c r="N134" s="182">
        <v>3</v>
      </c>
      <c r="O134" t="s">
        <v>198</v>
      </c>
      <c r="P134" t="s">
        <v>199</v>
      </c>
      <c r="Q134" t="s">
        <v>200</v>
      </c>
      <c r="R134" t="s">
        <v>145</v>
      </c>
      <c r="S134" t="s">
        <v>145</v>
      </c>
    </row>
    <row r="135" spans="1:19" x14ac:dyDescent="0.25">
      <c r="A135">
        <v>135</v>
      </c>
      <c r="B135" t="s">
        <v>2078</v>
      </c>
      <c r="C135" t="s">
        <v>701</v>
      </c>
      <c r="D135" t="s">
        <v>702</v>
      </c>
      <c r="E135" t="s">
        <v>1935</v>
      </c>
      <c r="F135" t="s">
        <v>703</v>
      </c>
      <c r="G135" t="s">
        <v>145</v>
      </c>
      <c r="H135" t="s">
        <v>176</v>
      </c>
      <c r="I135" t="s">
        <v>129</v>
      </c>
      <c r="J135" t="s">
        <v>177</v>
      </c>
      <c r="K135" s="182">
        <v>503</v>
      </c>
      <c r="L135" s="182">
        <v>52</v>
      </c>
      <c r="M135" s="182">
        <v>0</v>
      </c>
      <c r="N135" s="182">
        <v>0</v>
      </c>
      <c r="O135" t="s">
        <v>206</v>
      </c>
      <c r="P135" t="s">
        <v>207</v>
      </c>
      <c r="Q135" t="s">
        <v>208</v>
      </c>
      <c r="R135" t="s">
        <v>145</v>
      </c>
      <c r="S135" t="s">
        <v>145</v>
      </c>
    </row>
    <row r="136" spans="1:19" x14ac:dyDescent="0.25">
      <c r="A136">
        <v>136</v>
      </c>
      <c r="B136" t="s">
        <v>2079</v>
      </c>
      <c r="C136" t="s">
        <v>704</v>
      </c>
      <c r="D136" t="s">
        <v>705</v>
      </c>
      <c r="E136" t="s">
        <v>1935</v>
      </c>
      <c r="F136" t="s">
        <v>706</v>
      </c>
      <c r="G136" t="s">
        <v>145</v>
      </c>
      <c r="H136" t="s">
        <v>705</v>
      </c>
      <c r="I136" t="s">
        <v>129</v>
      </c>
      <c r="J136" t="s">
        <v>707</v>
      </c>
      <c r="K136" s="182">
        <v>2817</v>
      </c>
      <c r="L136" s="182">
        <v>185</v>
      </c>
      <c r="M136" s="182">
        <v>0</v>
      </c>
      <c r="N136" s="182">
        <v>0</v>
      </c>
      <c r="O136" t="s">
        <v>198</v>
      </c>
      <c r="P136" t="s">
        <v>199</v>
      </c>
      <c r="Q136" t="s">
        <v>200</v>
      </c>
      <c r="R136" t="s">
        <v>1732</v>
      </c>
      <c r="S136" t="s">
        <v>145</v>
      </c>
    </row>
    <row r="137" spans="1:19" x14ac:dyDescent="0.25">
      <c r="A137">
        <v>137</v>
      </c>
      <c r="B137" t="s">
        <v>2080</v>
      </c>
      <c r="C137" t="s">
        <v>708</v>
      </c>
      <c r="D137" t="s">
        <v>709</v>
      </c>
      <c r="E137" t="s">
        <v>1952</v>
      </c>
      <c r="F137" t="s">
        <v>710</v>
      </c>
      <c r="G137" t="s">
        <v>145</v>
      </c>
      <c r="H137" t="s">
        <v>633</v>
      </c>
      <c r="I137" t="s">
        <v>129</v>
      </c>
      <c r="J137" t="s">
        <v>634</v>
      </c>
      <c r="K137" s="182">
        <v>1</v>
      </c>
      <c r="L137" s="182">
        <v>0</v>
      </c>
      <c r="M137" s="182">
        <v>0</v>
      </c>
      <c r="N137" s="182">
        <v>0</v>
      </c>
      <c r="O137" t="s">
        <v>189</v>
      </c>
      <c r="P137" t="s">
        <v>190</v>
      </c>
      <c r="Q137" t="s">
        <v>191</v>
      </c>
      <c r="R137" t="s">
        <v>145</v>
      </c>
      <c r="S137" t="s">
        <v>145</v>
      </c>
    </row>
    <row r="138" spans="1:19" x14ac:dyDescent="0.25">
      <c r="A138">
        <v>138</v>
      </c>
      <c r="B138" t="s">
        <v>2081</v>
      </c>
      <c r="C138" t="s">
        <v>711</v>
      </c>
      <c r="D138" t="s">
        <v>712</v>
      </c>
      <c r="E138" t="s">
        <v>1935</v>
      </c>
      <c r="F138" t="s">
        <v>713</v>
      </c>
      <c r="G138" t="s">
        <v>145</v>
      </c>
      <c r="H138" t="s">
        <v>712</v>
      </c>
      <c r="I138" t="s">
        <v>129</v>
      </c>
      <c r="J138" t="s">
        <v>714</v>
      </c>
      <c r="K138" s="182">
        <v>3105</v>
      </c>
      <c r="L138" s="182">
        <v>52</v>
      </c>
      <c r="M138" s="182">
        <v>16</v>
      </c>
      <c r="N138" s="182">
        <v>15</v>
      </c>
      <c r="O138" t="s">
        <v>138</v>
      </c>
      <c r="P138" t="s">
        <v>139</v>
      </c>
      <c r="Q138" t="s">
        <v>140</v>
      </c>
      <c r="R138" t="s">
        <v>145</v>
      </c>
      <c r="S138" t="s">
        <v>145</v>
      </c>
    </row>
    <row r="139" spans="1:19" x14ac:dyDescent="0.25">
      <c r="A139">
        <v>139</v>
      </c>
      <c r="B139" t="s">
        <v>2082</v>
      </c>
      <c r="C139" t="s">
        <v>715</v>
      </c>
      <c r="D139" t="s">
        <v>716</v>
      </c>
      <c r="E139" t="s">
        <v>1935</v>
      </c>
      <c r="F139" t="s">
        <v>717</v>
      </c>
      <c r="G139" t="s">
        <v>145</v>
      </c>
      <c r="H139" t="s">
        <v>716</v>
      </c>
      <c r="I139" t="s">
        <v>129</v>
      </c>
      <c r="J139" t="s">
        <v>718</v>
      </c>
      <c r="K139" s="182">
        <v>704</v>
      </c>
      <c r="L139" s="182">
        <v>31</v>
      </c>
      <c r="M139" s="182">
        <v>0</v>
      </c>
      <c r="N139" s="182">
        <v>0</v>
      </c>
      <c r="O139" t="s">
        <v>189</v>
      </c>
      <c r="P139" t="s">
        <v>190</v>
      </c>
      <c r="Q139" t="s">
        <v>191</v>
      </c>
      <c r="R139" t="s">
        <v>145</v>
      </c>
      <c r="S139" t="s">
        <v>145</v>
      </c>
    </row>
    <row r="140" spans="1:19" x14ac:dyDescent="0.25">
      <c r="A140">
        <v>140</v>
      </c>
      <c r="B140" t="s">
        <v>2083</v>
      </c>
      <c r="C140" t="s">
        <v>719</v>
      </c>
      <c r="D140" t="s">
        <v>720</v>
      </c>
      <c r="E140" t="s">
        <v>1935</v>
      </c>
      <c r="F140" t="s">
        <v>721</v>
      </c>
      <c r="G140" t="s">
        <v>145</v>
      </c>
      <c r="H140" t="s">
        <v>204</v>
      </c>
      <c r="I140" t="s">
        <v>129</v>
      </c>
      <c r="J140" t="s">
        <v>722</v>
      </c>
      <c r="K140" s="182">
        <v>1392</v>
      </c>
      <c r="L140" s="182">
        <v>21</v>
      </c>
      <c r="M140" s="182">
        <v>5</v>
      </c>
      <c r="N140" s="182">
        <v>5</v>
      </c>
      <c r="O140" t="s">
        <v>138</v>
      </c>
      <c r="P140" t="s">
        <v>139</v>
      </c>
      <c r="Q140" t="s">
        <v>140</v>
      </c>
      <c r="R140" t="s">
        <v>145</v>
      </c>
      <c r="S140" t="s">
        <v>145</v>
      </c>
    </row>
    <row r="141" spans="1:19" x14ac:dyDescent="0.25">
      <c r="A141">
        <v>141</v>
      </c>
      <c r="B141" t="s">
        <v>2084</v>
      </c>
      <c r="C141" t="s">
        <v>723</v>
      </c>
      <c r="D141" t="s">
        <v>724</v>
      </c>
      <c r="E141" t="s">
        <v>1935</v>
      </c>
      <c r="F141" t="s">
        <v>725</v>
      </c>
      <c r="G141" t="s">
        <v>145</v>
      </c>
      <c r="H141" t="s">
        <v>195</v>
      </c>
      <c r="I141" t="s">
        <v>129</v>
      </c>
      <c r="J141" t="s">
        <v>197</v>
      </c>
      <c r="K141" s="182">
        <v>1543</v>
      </c>
      <c r="L141" s="182">
        <v>202</v>
      </c>
      <c r="M141" s="182">
        <v>55</v>
      </c>
      <c r="N141" s="182">
        <v>55</v>
      </c>
      <c r="O141" t="s">
        <v>189</v>
      </c>
      <c r="P141" t="s">
        <v>190</v>
      </c>
      <c r="Q141" t="s">
        <v>191</v>
      </c>
      <c r="R141" t="s">
        <v>145</v>
      </c>
      <c r="S141" t="s">
        <v>145</v>
      </c>
    </row>
    <row r="142" spans="1:19" x14ac:dyDescent="0.25">
      <c r="A142">
        <v>142</v>
      </c>
      <c r="B142" t="s">
        <v>2085</v>
      </c>
      <c r="C142" t="s">
        <v>726</v>
      </c>
      <c r="D142" t="s">
        <v>727</v>
      </c>
      <c r="E142" t="s">
        <v>1935</v>
      </c>
      <c r="F142" t="s">
        <v>728</v>
      </c>
      <c r="G142" t="s">
        <v>145</v>
      </c>
      <c r="H142" t="s">
        <v>729</v>
      </c>
      <c r="I142" t="s">
        <v>129</v>
      </c>
      <c r="J142" t="s">
        <v>730</v>
      </c>
      <c r="K142" s="182">
        <v>2203</v>
      </c>
      <c r="L142" s="182">
        <v>164</v>
      </c>
      <c r="M142" s="182">
        <v>9</v>
      </c>
      <c r="N142" s="182">
        <v>9</v>
      </c>
      <c r="O142" t="s">
        <v>1945</v>
      </c>
      <c r="P142" t="s">
        <v>1946</v>
      </c>
      <c r="Q142" t="s">
        <v>1947</v>
      </c>
      <c r="R142" t="s">
        <v>145</v>
      </c>
      <c r="S142" t="s">
        <v>145</v>
      </c>
    </row>
    <row r="143" spans="1:19" x14ac:dyDescent="0.25">
      <c r="A143">
        <v>143</v>
      </c>
      <c r="B143" t="s">
        <v>2086</v>
      </c>
      <c r="C143" t="s">
        <v>731</v>
      </c>
      <c r="D143" t="s">
        <v>732</v>
      </c>
      <c r="E143" t="s">
        <v>1935</v>
      </c>
      <c r="F143" t="s">
        <v>733</v>
      </c>
      <c r="G143" t="s">
        <v>145</v>
      </c>
      <c r="H143" t="s">
        <v>176</v>
      </c>
      <c r="I143" t="s">
        <v>129</v>
      </c>
      <c r="J143" t="s">
        <v>734</v>
      </c>
      <c r="K143" s="182">
        <v>2104</v>
      </c>
      <c r="L143" s="182">
        <v>71</v>
      </c>
      <c r="M143" s="182">
        <v>17</v>
      </c>
      <c r="N143" s="182">
        <v>17</v>
      </c>
      <c r="O143" t="s">
        <v>131</v>
      </c>
      <c r="P143" t="s">
        <v>132</v>
      </c>
      <c r="Q143" t="s">
        <v>133</v>
      </c>
      <c r="R143" t="s">
        <v>145</v>
      </c>
      <c r="S143" t="s">
        <v>145</v>
      </c>
    </row>
    <row r="144" spans="1:19" x14ac:dyDescent="0.25">
      <c r="A144">
        <v>144</v>
      </c>
      <c r="B144" t="s">
        <v>2087</v>
      </c>
      <c r="C144" t="s">
        <v>735</v>
      </c>
      <c r="D144" t="s">
        <v>651</v>
      </c>
      <c r="E144" t="s">
        <v>1935</v>
      </c>
      <c r="F144" t="s">
        <v>736</v>
      </c>
      <c r="G144" t="s">
        <v>145</v>
      </c>
      <c r="H144" t="s">
        <v>651</v>
      </c>
      <c r="I144" t="s">
        <v>129</v>
      </c>
      <c r="J144" t="s">
        <v>652</v>
      </c>
      <c r="K144" s="182">
        <v>1640</v>
      </c>
      <c r="L144" s="182">
        <v>99</v>
      </c>
      <c r="M144" s="182">
        <v>55</v>
      </c>
      <c r="N144" s="182">
        <v>52</v>
      </c>
      <c r="O144" t="s">
        <v>138</v>
      </c>
      <c r="P144" t="s">
        <v>139</v>
      </c>
      <c r="Q144" t="s">
        <v>140</v>
      </c>
      <c r="R144" t="s">
        <v>145</v>
      </c>
      <c r="S144" t="s">
        <v>145</v>
      </c>
    </row>
    <row r="145" spans="1:19" x14ac:dyDescent="0.25">
      <c r="A145">
        <v>145</v>
      </c>
      <c r="B145" t="s">
        <v>2088</v>
      </c>
      <c r="C145" t="s">
        <v>737</v>
      </c>
      <c r="D145" t="s">
        <v>738</v>
      </c>
      <c r="E145" t="s">
        <v>1935</v>
      </c>
      <c r="F145" t="s">
        <v>2089</v>
      </c>
      <c r="G145" t="s">
        <v>2090</v>
      </c>
      <c r="H145" t="s">
        <v>651</v>
      </c>
      <c r="I145" t="s">
        <v>129</v>
      </c>
      <c r="J145" t="s">
        <v>652</v>
      </c>
      <c r="K145" s="182">
        <v>580</v>
      </c>
      <c r="L145" s="182">
        <v>12</v>
      </c>
      <c r="M145" s="182">
        <v>7</v>
      </c>
      <c r="N145" s="182">
        <v>7</v>
      </c>
      <c r="O145" t="s">
        <v>1945</v>
      </c>
      <c r="P145" t="s">
        <v>1946</v>
      </c>
      <c r="Q145" t="s">
        <v>1947</v>
      </c>
      <c r="R145" t="s">
        <v>145</v>
      </c>
      <c r="S145" t="s">
        <v>145</v>
      </c>
    </row>
    <row r="146" spans="1:19" x14ac:dyDescent="0.25">
      <c r="A146">
        <v>146</v>
      </c>
      <c r="B146" t="s">
        <v>2091</v>
      </c>
      <c r="C146" t="s">
        <v>739</v>
      </c>
      <c r="D146" t="s">
        <v>740</v>
      </c>
      <c r="E146" t="s">
        <v>1952</v>
      </c>
      <c r="F146" t="s">
        <v>741</v>
      </c>
      <c r="G146" t="s">
        <v>145</v>
      </c>
      <c r="H146" t="s">
        <v>742</v>
      </c>
      <c r="I146" t="s">
        <v>129</v>
      </c>
      <c r="J146" t="s">
        <v>743</v>
      </c>
      <c r="K146" s="182">
        <v>2368</v>
      </c>
      <c r="L146" s="182">
        <v>25</v>
      </c>
      <c r="M146" s="182">
        <v>0</v>
      </c>
      <c r="N146" s="182">
        <v>0</v>
      </c>
      <c r="O146" t="s">
        <v>206</v>
      </c>
      <c r="P146" t="s">
        <v>207</v>
      </c>
      <c r="Q146" t="s">
        <v>208</v>
      </c>
      <c r="R146" t="s">
        <v>145</v>
      </c>
      <c r="S146" t="s">
        <v>145</v>
      </c>
    </row>
    <row r="147" spans="1:19" x14ac:dyDescent="0.25">
      <c r="A147">
        <v>147</v>
      </c>
      <c r="B147" t="s">
        <v>2092</v>
      </c>
      <c r="C147" t="s">
        <v>744</v>
      </c>
      <c r="D147" t="s">
        <v>745</v>
      </c>
      <c r="E147" t="s">
        <v>1935</v>
      </c>
      <c r="F147" t="s">
        <v>746</v>
      </c>
      <c r="G147" t="s">
        <v>145</v>
      </c>
      <c r="H147" t="s">
        <v>745</v>
      </c>
      <c r="I147" t="s">
        <v>129</v>
      </c>
      <c r="J147" t="s">
        <v>747</v>
      </c>
      <c r="K147" s="182">
        <v>511</v>
      </c>
      <c r="L147" s="182">
        <v>32</v>
      </c>
      <c r="M147" s="182">
        <v>0</v>
      </c>
      <c r="N147" s="182">
        <v>0</v>
      </c>
      <c r="O147" t="s">
        <v>1945</v>
      </c>
      <c r="P147" t="s">
        <v>1946</v>
      </c>
      <c r="Q147" t="s">
        <v>1947</v>
      </c>
      <c r="R147" t="s">
        <v>145</v>
      </c>
      <c r="S147" t="s">
        <v>145</v>
      </c>
    </row>
    <row r="148" spans="1:19" x14ac:dyDescent="0.25">
      <c r="A148">
        <v>148</v>
      </c>
      <c r="B148" t="s">
        <v>2093</v>
      </c>
      <c r="C148" t="s">
        <v>748</v>
      </c>
      <c r="D148" t="s">
        <v>749</v>
      </c>
      <c r="E148" t="s">
        <v>1935</v>
      </c>
      <c r="F148" t="s">
        <v>750</v>
      </c>
      <c r="G148" t="s">
        <v>145</v>
      </c>
      <c r="H148" t="s">
        <v>751</v>
      </c>
      <c r="I148" t="s">
        <v>129</v>
      </c>
      <c r="J148" t="s">
        <v>752</v>
      </c>
      <c r="K148" s="182">
        <v>627</v>
      </c>
      <c r="L148" s="182">
        <v>7</v>
      </c>
      <c r="M148" s="182">
        <v>0</v>
      </c>
      <c r="N148" s="182">
        <v>0</v>
      </c>
      <c r="O148" t="s">
        <v>1945</v>
      </c>
      <c r="P148" t="s">
        <v>1946</v>
      </c>
      <c r="Q148" t="s">
        <v>1947</v>
      </c>
      <c r="R148" t="s">
        <v>145</v>
      </c>
      <c r="S148" t="s">
        <v>145</v>
      </c>
    </row>
    <row r="149" spans="1:19" x14ac:dyDescent="0.25">
      <c r="A149">
        <v>149</v>
      </c>
      <c r="B149" t="s">
        <v>2094</v>
      </c>
      <c r="C149" t="s">
        <v>753</v>
      </c>
      <c r="D149" t="s">
        <v>754</v>
      </c>
      <c r="E149" t="s">
        <v>1935</v>
      </c>
      <c r="F149" t="s">
        <v>755</v>
      </c>
      <c r="G149" t="s">
        <v>145</v>
      </c>
      <c r="H149" t="s">
        <v>756</v>
      </c>
      <c r="I149" t="s">
        <v>129</v>
      </c>
      <c r="J149" t="s">
        <v>757</v>
      </c>
      <c r="K149" s="182">
        <v>1778</v>
      </c>
      <c r="L149" s="182">
        <v>11</v>
      </c>
      <c r="M149" s="182">
        <v>0</v>
      </c>
      <c r="N149" s="182">
        <v>0</v>
      </c>
      <c r="O149" t="s">
        <v>150</v>
      </c>
      <c r="P149" t="s">
        <v>151</v>
      </c>
      <c r="Q149" t="s">
        <v>152</v>
      </c>
      <c r="R149" t="s">
        <v>145</v>
      </c>
      <c r="S149" t="s">
        <v>145</v>
      </c>
    </row>
    <row r="150" spans="1:19" x14ac:dyDescent="0.25">
      <c r="A150">
        <v>150</v>
      </c>
      <c r="B150" t="s">
        <v>2095</v>
      </c>
      <c r="C150" t="s">
        <v>758</v>
      </c>
      <c r="D150" t="s">
        <v>759</v>
      </c>
      <c r="E150" t="s">
        <v>1935</v>
      </c>
      <c r="F150" t="s">
        <v>760</v>
      </c>
      <c r="G150" t="s">
        <v>145</v>
      </c>
      <c r="H150" t="s">
        <v>463</v>
      </c>
      <c r="I150" t="s">
        <v>129</v>
      </c>
      <c r="J150" t="s">
        <v>761</v>
      </c>
      <c r="K150" s="182">
        <v>489</v>
      </c>
      <c r="L150" s="182">
        <v>17</v>
      </c>
      <c r="M150" s="182">
        <v>0</v>
      </c>
      <c r="N150" s="182">
        <v>0</v>
      </c>
      <c r="O150" t="s">
        <v>198</v>
      </c>
      <c r="P150" t="s">
        <v>199</v>
      </c>
      <c r="Q150" t="s">
        <v>200</v>
      </c>
      <c r="R150" t="s">
        <v>145</v>
      </c>
      <c r="S150" t="s">
        <v>145</v>
      </c>
    </row>
    <row r="151" spans="1:19" x14ac:dyDescent="0.25">
      <c r="A151">
        <v>151</v>
      </c>
      <c r="B151" t="s">
        <v>2096</v>
      </c>
      <c r="C151" t="s">
        <v>762</v>
      </c>
      <c r="D151" t="s">
        <v>763</v>
      </c>
      <c r="E151" t="s">
        <v>1935</v>
      </c>
      <c r="F151" t="s">
        <v>2097</v>
      </c>
      <c r="G151" t="s">
        <v>145</v>
      </c>
      <c r="H151" t="s">
        <v>1601</v>
      </c>
      <c r="I151" t="s">
        <v>129</v>
      </c>
      <c r="J151" t="s">
        <v>1603</v>
      </c>
      <c r="K151" s="182">
        <v>212</v>
      </c>
      <c r="L151" s="182">
        <v>26</v>
      </c>
      <c r="M151" s="182">
        <v>0</v>
      </c>
      <c r="N151" s="182">
        <v>0</v>
      </c>
      <c r="O151" t="s">
        <v>198</v>
      </c>
      <c r="P151" t="s">
        <v>199</v>
      </c>
      <c r="Q151" t="s">
        <v>200</v>
      </c>
      <c r="R151" t="s">
        <v>145</v>
      </c>
      <c r="S151" t="s">
        <v>145</v>
      </c>
    </row>
    <row r="152" spans="1:19" x14ac:dyDescent="0.25">
      <c r="A152">
        <v>152</v>
      </c>
      <c r="B152" t="s">
        <v>2098</v>
      </c>
      <c r="C152" t="s">
        <v>764</v>
      </c>
      <c r="D152" t="s">
        <v>765</v>
      </c>
      <c r="E152" t="s">
        <v>1935</v>
      </c>
      <c r="F152" t="s">
        <v>766</v>
      </c>
      <c r="G152" t="s">
        <v>145</v>
      </c>
      <c r="H152" t="s">
        <v>767</v>
      </c>
      <c r="I152" t="s">
        <v>129</v>
      </c>
      <c r="J152" t="s">
        <v>768</v>
      </c>
      <c r="K152" s="182">
        <v>2986</v>
      </c>
      <c r="L152" s="182">
        <v>25</v>
      </c>
      <c r="M152" s="182">
        <v>0</v>
      </c>
      <c r="N152" s="182">
        <v>0</v>
      </c>
      <c r="O152" t="s">
        <v>138</v>
      </c>
      <c r="P152" t="s">
        <v>139</v>
      </c>
      <c r="Q152" t="s">
        <v>140</v>
      </c>
      <c r="R152" t="s">
        <v>145</v>
      </c>
      <c r="S152" t="s">
        <v>145</v>
      </c>
    </row>
    <row r="153" spans="1:19" x14ac:dyDescent="0.25">
      <c r="A153">
        <v>153</v>
      </c>
      <c r="B153" t="s">
        <v>2099</v>
      </c>
      <c r="C153" t="s">
        <v>769</v>
      </c>
      <c r="D153" t="s">
        <v>770</v>
      </c>
      <c r="E153" t="s">
        <v>1935</v>
      </c>
      <c r="F153" t="s">
        <v>459</v>
      </c>
      <c r="G153" t="s">
        <v>145</v>
      </c>
      <c r="H153" t="s">
        <v>460</v>
      </c>
      <c r="I153" t="s">
        <v>129</v>
      </c>
      <c r="J153" t="s">
        <v>461</v>
      </c>
      <c r="K153" s="182">
        <v>731</v>
      </c>
      <c r="L153" s="182">
        <v>11</v>
      </c>
      <c r="M153" s="182">
        <v>0</v>
      </c>
      <c r="N153" s="182">
        <v>0</v>
      </c>
      <c r="O153" t="s">
        <v>1945</v>
      </c>
      <c r="P153" t="s">
        <v>1946</v>
      </c>
      <c r="Q153" t="s">
        <v>1947</v>
      </c>
      <c r="R153" t="s">
        <v>145</v>
      </c>
      <c r="S153" t="s">
        <v>145</v>
      </c>
    </row>
    <row r="154" spans="1:19" x14ac:dyDescent="0.25">
      <c r="A154">
        <v>154</v>
      </c>
      <c r="B154" t="s">
        <v>2100</v>
      </c>
      <c r="C154" t="s">
        <v>771</v>
      </c>
      <c r="D154" t="s">
        <v>772</v>
      </c>
      <c r="E154" t="s">
        <v>1935</v>
      </c>
      <c r="F154" t="s">
        <v>773</v>
      </c>
      <c r="G154" t="s">
        <v>145</v>
      </c>
      <c r="H154" t="s">
        <v>774</v>
      </c>
      <c r="I154" t="s">
        <v>129</v>
      </c>
      <c r="J154" t="s">
        <v>775</v>
      </c>
      <c r="K154" s="182">
        <v>33</v>
      </c>
      <c r="L154" s="182">
        <v>0</v>
      </c>
      <c r="M154" s="182">
        <v>0</v>
      </c>
      <c r="N154" s="182">
        <v>0</v>
      </c>
      <c r="O154" t="s">
        <v>206</v>
      </c>
      <c r="P154" t="s">
        <v>207</v>
      </c>
      <c r="Q154" t="s">
        <v>208</v>
      </c>
      <c r="R154" t="s">
        <v>145</v>
      </c>
      <c r="S154" t="s">
        <v>145</v>
      </c>
    </row>
    <row r="155" spans="1:19" x14ac:dyDescent="0.25">
      <c r="A155">
        <v>155</v>
      </c>
      <c r="B155" t="s">
        <v>2101</v>
      </c>
      <c r="C155" t="s">
        <v>776</v>
      </c>
      <c r="D155" t="s">
        <v>777</v>
      </c>
      <c r="E155" t="s">
        <v>1935</v>
      </c>
      <c r="F155" t="s">
        <v>778</v>
      </c>
      <c r="G155" t="s">
        <v>145</v>
      </c>
      <c r="H155" t="s">
        <v>777</v>
      </c>
      <c r="I155" t="s">
        <v>129</v>
      </c>
      <c r="J155" t="s">
        <v>779</v>
      </c>
      <c r="K155" s="182">
        <v>2594</v>
      </c>
      <c r="L155" s="182">
        <v>24</v>
      </c>
      <c r="M155" s="182">
        <v>2</v>
      </c>
      <c r="N155" s="182">
        <v>1</v>
      </c>
      <c r="O155" t="s">
        <v>198</v>
      </c>
      <c r="P155" t="s">
        <v>199</v>
      </c>
      <c r="Q155" t="s">
        <v>200</v>
      </c>
      <c r="R155" t="s">
        <v>145</v>
      </c>
      <c r="S155" t="s">
        <v>145</v>
      </c>
    </row>
    <row r="156" spans="1:19" x14ac:dyDescent="0.25">
      <c r="A156">
        <v>156</v>
      </c>
      <c r="B156" t="s">
        <v>2102</v>
      </c>
      <c r="C156" t="s">
        <v>780</v>
      </c>
      <c r="D156" t="s">
        <v>781</v>
      </c>
      <c r="E156" t="s">
        <v>1935</v>
      </c>
      <c r="F156" t="s">
        <v>782</v>
      </c>
      <c r="G156" t="s">
        <v>145</v>
      </c>
      <c r="H156" t="s">
        <v>781</v>
      </c>
      <c r="I156" t="s">
        <v>129</v>
      </c>
      <c r="J156" t="s">
        <v>783</v>
      </c>
      <c r="K156" s="182">
        <v>1073</v>
      </c>
      <c r="L156" s="182">
        <v>17</v>
      </c>
      <c r="M156" s="182">
        <v>30</v>
      </c>
      <c r="N156" s="182">
        <v>30</v>
      </c>
      <c r="O156" t="s">
        <v>150</v>
      </c>
      <c r="P156" t="s">
        <v>151</v>
      </c>
      <c r="Q156" t="s">
        <v>152</v>
      </c>
      <c r="R156" t="s">
        <v>145</v>
      </c>
      <c r="S156" t="s">
        <v>145</v>
      </c>
    </row>
    <row r="157" spans="1:19" x14ac:dyDescent="0.25">
      <c r="A157">
        <v>157</v>
      </c>
      <c r="B157" t="s">
        <v>2103</v>
      </c>
      <c r="C157" t="s">
        <v>784</v>
      </c>
      <c r="D157" t="s">
        <v>785</v>
      </c>
      <c r="E157" t="s">
        <v>1935</v>
      </c>
      <c r="F157" t="s">
        <v>786</v>
      </c>
      <c r="G157" t="s">
        <v>145</v>
      </c>
      <c r="H157" t="s">
        <v>785</v>
      </c>
      <c r="I157" t="s">
        <v>129</v>
      </c>
      <c r="J157" t="s">
        <v>787</v>
      </c>
      <c r="K157" s="182">
        <v>422</v>
      </c>
      <c r="L157" s="182">
        <v>0</v>
      </c>
      <c r="M157" s="182">
        <v>0</v>
      </c>
      <c r="N157" s="182">
        <v>0</v>
      </c>
      <c r="O157" t="s">
        <v>138</v>
      </c>
      <c r="P157" t="s">
        <v>139</v>
      </c>
      <c r="Q157" t="s">
        <v>140</v>
      </c>
      <c r="R157" t="s">
        <v>145</v>
      </c>
      <c r="S157" t="s">
        <v>145</v>
      </c>
    </row>
    <row r="158" spans="1:19" x14ac:dyDescent="0.25">
      <c r="A158">
        <v>158</v>
      </c>
      <c r="B158" t="s">
        <v>2104</v>
      </c>
      <c r="C158" t="s">
        <v>788</v>
      </c>
      <c r="D158" t="s">
        <v>789</v>
      </c>
      <c r="E158" t="s">
        <v>1935</v>
      </c>
      <c r="F158" t="s">
        <v>790</v>
      </c>
      <c r="G158" t="s">
        <v>145</v>
      </c>
      <c r="H158" t="s">
        <v>789</v>
      </c>
      <c r="I158" t="s">
        <v>129</v>
      </c>
      <c r="J158" t="s">
        <v>791</v>
      </c>
      <c r="K158" s="182">
        <v>7955</v>
      </c>
      <c r="L158" s="182">
        <v>771</v>
      </c>
      <c r="M158" s="182">
        <v>257</v>
      </c>
      <c r="N158" s="182">
        <v>249</v>
      </c>
      <c r="O158" t="s">
        <v>189</v>
      </c>
      <c r="P158" t="s">
        <v>190</v>
      </c>
      <c r="Q158" t="s">
        <v>191</v>
      </c>
      <c r="R158" t="s">
        <v>1732</v>
      </c>
      <c r="S158" t="s">
        <v>145</v>
      </c>
    </row>
    <row r="159" spans="1:19" x14ac:dyDescent="0.25">
      <c r="A159">
        <v>159</v>
      </c>
      <c r="B159" t="s">
        <v>1722</v>
      </c>
      <c r="C159" t="s">
        <v>792</v>
      </c>
      <c r="D159" t="s">
        <v>112</v>
      </c>
      <c r="E159" t="s">
        <v>1935</v>
      </c>
      <c r="F159" t="s">
        <v>793</v>
      </c>
      <c r="G159" t="s">
        <v>145</v>
      </c>
      <c r="H159" t="s">
        <v>794</v>
      </c>
      <c r="I159" t="s">
        <v>129</v>
      </c>
      <c r="J159" t="s">
        <v>795</v>
      </c>
      <c r="K159" s="182">
        <v>121</v>
      </c>
      <c r="L159" s="182">
        <v>0</v>
      </c>
      <c r="M159" s="182">
        <v>0</v>
      </c>
      <c r="N159" s="182">
        <v>0</v>
      </c>
      <c r="O159" t="s">
        <v>138</v>
      </c>
      <c r="P159" t="s">
        <v>139</v>
      </c>
      <c r="Q159" t="s">
        <v>140</v>
      </c>
      <c r="R159" t="s">
        <v>145</v>
      </c>
      <c r="S159" t="s">
        <v>145</v>
      </c>
    </row>
    <row r="160" spans="1:19" x14ac:dyDescent="0.25">
      <c r="A160">
        <v>160</v>
      </c>
      <c r="B160" t="s">
        <v>2105</v>
      </c>
      <c r="C160" t="s">
        <v>796</v>
      </c>
      <c r="D160" t="s">
        <v>797</v>
      </c>
      <c r="E160" t="s">
        <v>1935</v>
      </c>
      <c r="F160" t="s">
        <v>798</v>
      </c>
      <c r="G160" t="s">
        <v>145</v>
      </c>
      <c r="H160" t="s">
        <v>337</v>
      </c>
      <c r="I160" t="s">
        <v>129</v>
      </c>
      <c r="J160" t="s">
        <v>799</v>
      </c>
      <c r="K160" s="182">
        <v>191</v>
      </c>
      <c r="L160" s="182">
        <v>16</v>
      </c>
      <c r="M160" s="182">
        <v>0</v>
      </c>
      <c r="N160" s="182">
        <v>0</v>
      </c>
      <c r="O160" t="s">
        <v>138</v>
      </c>
      <c r="P160" t="s">
        <v>139</v>
      </c>
      <c r="Q160" t="s">
        <v>140</v>
      </c>
      <c r="R160" t="s">
        <v>1732</v>
      </c>
      <c r="S160" t="s">
        <v>145</v>
      </c>
    </row>
    <row r="161" spans="1:19" x14ac:dyDescent="0.25">
      <c r="A161">
        <v>161</v>
      </c>
      <c r="B161" t="s">
        <v>2106</v>
      </c>
      <c r="C161" t="s">
        <v>800</v>
      </c>
      <c r="D161" t="s">
        <v>801</v>
      </c>
      <c r="E161" t="s">
        <v>1935</v>
      </c>
      <c r="F161" t="s">
        <v>802</v>
      </c>
      <c r="G161" t="s">
        <v>803</v>
      </c>
      <c r="H161" t="s">
        <v>789</v>
      </c>
      <c r="I161" t="s">
        <v>129</v>
      </c>
      <c r="J161" t="s">
        <v>804</v>
      </c>
      <c r="K161" s="182">
        <v>306</v>
      </c>
      <c r="L161" s="182">
        <v>33</v>
      </c>
      <c r="M161" s="182">
        <v>0</v>
      </c>
      <c r="N161" s="182">
        <v>0</v>
      </c>
      <c r="O161" t="s">
        <v>189</v>
      </c>
      <c r="P161" t="s">
        <v>190</v>
      </c>
      <c r="Q161" t="s">
        <v>191</v>
      </c>
      <c r="R161" t="s">
        <v>145</v>
      </c>
      <c r="S161" t="s">
        <v>145</v>
      </c>
    </row>
    <row r="162" spans="1:19" x14ac:dyDescent="0.25">
      <c r="A162">
        <v>162</v>
      </c>
      <c r="B162" t="s">
        <v>2107</v>
      </c>
      <c r="C162" t="s">
        <v>805</v>
      </c>
      <c r="D162" t="s">
        <v>806</v>
      </c>
      <c r="E162" t="s">
        <v>1935</v>
      </c>
      <c r="F162" t="s">
        <v>807</v>
      </c>
      <c r="G162" t="s">
        <v>145</v>
      </c>
      <c r="H162" t="s">
        <v>586</v>
      </c>
      <c r="I162" t="s">
        <v>129</v>
      </c>
      <c r="J162" t="s">
        <v>808</v>
      </c>
      <c r="K162" s="182">
        <v>217</v>
      </c>
      <c r="L162" s="182">
        <v>0</v>
      </c>
      <c r="M162" s="182">
        <v>0</v>
      </c>
      <c r="N162" s="182">
        <v>0</v>
      </c>
      <c r="O162" t="s">
        <v>198</v>
      </c>
      <c r="P162" t="s">
        <v>199</v>
      </c>
      <c r="Q162" t="s">
        <v>200</v>
      </c>
      <c r="R162" t="s">
        <v>145</v>
      </c>
      <c r="S162" t="s">
        <v>145</v>
      </c>
    </row>
    <row r="163" spans="1:19" x14ac:dyDescent="0.25">
      <c r="A163">
        <v>163</v>
      </c>
      <c r="B163" t="s">
        <v>2108</v>
      </c>
      <c r="C163" t="s">
        <v>809</v>
      </c>
      <c r="D163" t="s">
        <v>810</v>
      </c>
      <c r="E163" t="s">
        <v>1935</v>
      </c>
      <c r="F163" t="s">
        <v>811</v>
      </c>
      <c r="G163" t="s">
        <v>145</v>
      </c>
      <c r="H163" t="s">
        <v>810</v>
      </c>
      <c r="I163" t="s">
        <v>129</v>
      </c>
      <c r="J163" t="s">
        <v>812</v>
      </c>
      <c r="K163" s="182">
        <v>4224</v>
      </c>
      <c r="L163" s="182">
        <v>15</v>
      </c>
      <c r="M163" s="182">
        <v>0</v>
      </c>
      <c r="N163" s="182">
        <v>0</v>
      </c>
      <c r="O163" t="s">
        <v>189</v>
      </c>
      <c r="P163" t="s">
        <v>190</v>
      </c>
      <c r="Q163" t="s">
        <v>191</v>
      </c>
      <c r="R163" t="s">
        <v>145</v>
      </c>
      <c r="S163" t="s">
        <v>145</v>
      </c>
    </row>
    <row r="164" spans="1:19" x14ac:dyDescent="0.25">
      <c r="A164">
        <v>164</v>
      </c>
      <c r="B164" t="s">
        <v>2109</v>
      </c>
      <c r="C164" t="s">
        <v>813</v>
      </c>
      <c r="D164" t="s">
        <v>814</v>
      </c>
      <c r="E164" t="s">
        <v>1935</v>
      </c>
      <c r="F164" t="s">
        <v>815</v>
      </c>
      <c r="G164" t="s">
        <v>145</v>
      </c>
      <c r="H164" t="s">
        <v>814</v>
      </c>
      <c r="I164" t="s">
        <v>129</v>
      </c>
      <c r="J164" t="s">
        <v>816</v>
      </c>
      <c r="K164" s="182">
        <v>1239</v>
      </c>
      <c r="L164" s="182">
        <v>95</v>
      </c>
      <c r="M164" s="182">
        <v>0</v>
      </c>
      <c r="N164" s="182">
        <v>0</v>
      </c>
      <c r="O164" t="s">
        <v>1945</v>
      </c>
      <c r="P164" t="s">
        <v>1946</v>
      </c>
      <c r="Q164" t="s">
        <v>1947</v>
      </c>
      <c r="R164" t="s">
        <v>145</v>
      </c>
      <c r="S164" t="s">
        <v>145</v>
      </c>
    </row>
    <row r="165" spans="1:19" x14ac:dyDescent="0.25">
      <c r="A165">
        <v>165</v>
      </c>
      <c r="B165" t="s">
        <v>2110</v>
      </c>
      <c r="C165" t="s">
        <v>817</v>
      </c>
      <c r="D165" t="s">
        <v>818</v>
      </c>
      <c r="E165" t="s">
        <v>1935</v>
      </c>
      <c r="F165" t="s">
        <v>411</v>
      </c>
      <c r="G165" t="s">
        <v>145</v>
      </c>
      <c r="H165" t="s">
        <v>388</v>
      </c>
      <c r="I165" t="s">
        <v>129</v>
      </c>
      <c r="J165" t="s">
        <v>389</v>
      </c>
      <c r="K165" s="182">
        <v>204</v>
      </c>
      <c r="L165" s="182">
        <v>0</v>
      </c>
      <c r="M165" s="182">
        <v>0</v>
      </c>
      <c r="N165" s="182">
        <v>0</v>
      </c>
      <c r="O165" t="s">
        <v>182</v>
      </c>
      <c r="P165" t="s">
        <v>183</v>
      </c>
      <c r="Q165" t="s">
        <v>184</v>
      </c>
      <c r="R165" t="s">
        <v>145</v>
      </c>
      <c r="S165" t="s">
        <v>145</v>
      </c>
    </row>
    <row r="166" spans="1:19" x14ac:dyDescent="0.25">
      <c r="A166">
        <v>166</v>
      </c>
      <c r="B166" t="s">
        <v>2111</v>
      </c>
      <c r="C166" t="s">
        <v>819</v>
      </c>
      <c r="D166" t="s">
        <v>820</v>
      </c>
      <c r="E166" t="s">
        <v>1935</v>
      </c>
      <c r="F166" t="s">
        <v>821</v>
      </c>
      <c r="G166" t="s">
        <v>145</v>
      </c>
      <c r="H166" t="s">
        <v>820</v>
      </c>
      <c r="I166" t="s">
        <v>129</v>
      </c>
      <c r="J166" t="s">
        <v>822</v>
      </c>
      <c r="K166" s="182">
        <v>2833</v>
      </c>
      <c r="L166" s="182">
        <v>67</v>
      </c>
      <c r="M166" s="182">
        <v>0</v>
      </c>
      <c r="N166" s="182">
        <v>0</v>
      </c>
      <c r="O166" t="s">
        <v>206</v>
      </c>
      <c r="P166" t="s">
        <v>207</v>
      </c>
      <c r="Q166" t="s">
        <v>208</v>
      </c>
      <c r="R166" t="s">
        <v>145</v>
      </c>
      <c r="S166" t="s">
        <v>145</v>
      </c>
    </row>
    <row r="167" spans="1:19" x14ac:dyDescent="0.25">
      <c r="A167">
        <v>167</v>
      </c>
      <c r="B167" t="s">
        <v>2112</v>
      </c>
      <c r="C167" t="s">
        <v>823</v>
      </c>
      <c r="D167" t="s">
        <v>824</v>
      </c>
      <c r="E167" t="s">
        <v>1935</v>
      </c>
      <c r="F167" t="s">
        <v>825</v>
      </c>
      <c r="G167" t="s">
        <v>145</v>
      </c>
      <c r="H167" t="s">
        <v>824</v>
      </c>
      <c r="I167" t="s">
        <v>129</v>
      </c>
      <c r="J167" t="s">
        <v>826</v>
      </c>
      <c r="K167" s="182">
        <v>4998</v>
      </c>
      <c r="L167" s="182">
        <v>1163</v>
      </c>
      <c r="M167" s="182">
        <v>789</v>
      </c>
      <c r="N167" s="182">
        <v>754</v>
      </c>
      <c r="O167" t="s">
        <v>138</v>
      </c>
      <c r="P167" t="s">
        <v>139</v>
      </c>
      <c r="Q167" t="s">
        <v>140</v>
      </c>
      <c r="R167" t="s">
        <v>1732</v>
      </c>
      <c r="S167" t="s">
        <v>145</v>
      </c>
    </row>
    <row r="168" spans="1:19" x14ac:dyDescent="0.25">
      <c r="A168">
        <v>168</v>
      </c>
      <c r="B168" t="s">
        <v>2113</v>
      </c>
      <c r="C168" t="s">
        <v>827</v>
      </c>
      <c r="D168" t="s">
        <v>828</v>
      </c>
      <c r="E168" t="s">
        <v>1935</v>
      </c>
      <c r="F168" t="s">
        <v>829</v>
      </c>
      <c r="G168" t="s">
        <v>145</v>
      </c>
      <c r="H168" t="s">
        <v>824</v>
      </c>
      <c r="I168" t="s">
        <v>129</v>
      </c>
      <c r="J168" t="s">
        <v>826</v>
      </c>
      <c r="K168" s="182">
        <v>701</v>
      </c>
      <c r="L168" s="182">
        <v>107</v>
      </c>
      <c r="M168" s="182">
        <v>9</v>
      </c>
      <c r="N168" s="182">
        <v>9</v>
      </c>
      <c r="O168" t="s">
        <v>138</v>
      </c>
      <c r="P168" t="s">
        <v>139</v>
      </c>
      <c r="Q168" t="s">
        <v>140</v>
      </c>
      <c r="R168" t="s">
        <v>145</v>
      </c>
      <c r="S168" t="s">
        <v>145</v>
      </c>
    </row>
    <row r="169" spans="1:19" x14ac:dyDescent="0.25">
      <c r="A169">
        <v>169</v>
      </c>
      <c r="B169" t="s">
        <v>2114</v>
      </c>
      <c r="C169" t="s">
        <v>830</v>
      </c>
      <c r="D169" t="s">
        <v>831</v>
      </c>
      <c r="E169" t="s">
        <v>1935</v>
      </c>
      <c r="F169" t="s">
        <v>832</v>
      </c>
      <c r="G169" t="s">
        <v>145</v>
      </c>
      <c r="H169" t="s">
        <v>831</v>
      </c>
      <c r="I169" t="s">
        <v>129</v>
      </c>
      <c r="J169" t="s">
        <v>833</v>
      </c>
      <c r="K169" s="182">
        <v>1011</v>
      </c>
      <c r="L169" s="182">
        <v>20</v>
      </c>
      <c r="M169" s="182">
        <v>0</v>
      </c>
      <c r="N169" s="182">
        <v>0</v>
      </c>
      <c r="O169" t="s">
        <v>150</v>
      </c>
      <c r="P169" t="s">
        <v>151</v>
      </c>
      <c r="Q169" t="s">
        <v>152</v>
      </c>
      <c r="R169" t="s">
        <v>145</v>
      </c>
      <c r="S169" t="s">
        <v>145</v>
      </c>
    </row>
    <row r="170" spans="1:19" x14ac:dyDescent="0.25">
      <c r="A170">
        <v>170</v>
      </c>
      <c r="B170" t="s">
        <v>2115</v>
      </c>
      <c r="C170" t="s">
        <v>834</v>
      </c>
      <c r="D170" t="s">
        <v>835</v>
      </c>
      <c r="E170" t="s">
        <v>1935</v>
      </c>
      <c r="F170" t="s">
        <v>836</v>
      </c>
      <c r="G170" t="s">
        <v>145</v>
      </c>
      <c r="H170" t="s">
        <v>835</v>
      </c>
      <c r="I170" t="s">
        <v>129</v>
      </c>
      <c r="J170" t="s">
        <v>837</v>
      </c>
      <c r="K170" s="182">
        <v>3670</v>
      </c>
      <c r="L170" s="182">
        <v>193</v>
      </c>
      <c r="M170" s="182">
        <v>0</v>
      </c>
      <c r="N170" s="182">
        <v>0</v>
      </c>
      <c r="O170" t="s">
        <v>138</v>
      </c>
      <c r="P170" t="s">
        <v>139</v>
      </c>
      <c r="Q170" t="s">
        <v>140</v>
      </c>
      <c r="R170" t="s">
        <v>145</v>
      </c>
      <c r="S170" t="s">
        <v>145</v>
      </c>
    </row>
    <row r="171" spans="1:19" x14ac:dyDescent="0.25">
      <c r="A171">
        <v>171</v>
      </c>
      <c r="B171" t="s">
        <v>2116</v>
      </c>
      <c r="C171" t="s">
        <v>838</v>
      </c>
      <c r="D171" t="s">
        <v>839</v>
      </c>
      <c r="E171" t="s">
        <v>1935</v>
      </c>
      <c r="F171" t="s">
        <v>840</v>
      </c>
      <c r="G171" t="s">
        <v>145</v>
      </c>
      <c r="H171" t="s">
        <v>839</v>
      </c>
      <c r="I171" t="s">
        <v>129</v>
      </c>
      <c r="J171" t="s">
        <v>841</v>
      </c>
      <c r="K171" s="182">
        <v>2564</v>
      </c>
      <c r="L171" s="182">
        <v>242</v>
      </c>
      <c r="M171" s="182">
        <v>15</v>
      </c>
      <c r="N171" s="182">
        <v>15</v>
      </c>
      <c r="O171" t="s">
        <v>189</v>
      </c>
      <c r="P171" t="s">
        <v>190</v>
      </c>
      <c r="Q171" t="s">
        <v>191</v>
      </c>
      <c r="R171" t="s">
        <v>145</v>
      </c>
      <c r="S171" t="s">
        <v>145</v>
      </c>
    </row>
    <row r="172" spans="1:19" x14ac:dyDescent="0.25">
      <c r="A172">
        <v>172</v>
      </c>
      <c r="B172" t="s">
        <v>2117</v>
      </c>
      <c r="C172" t="s">
        <v>842</v>
      </c>
      <c r="D172" t="s">
        <v>843</v>
      </c>
      <c r="E172" t="s">
        <v>1935</v>
      </c>
      <c r="F172" t="s">
        <v>2118</v>
      </c>
      <c r="G172" t="s">
        <v>145</v>
      </c>
      <c r="H172" t="s">
        <v>843</v>
      </c>
      <c r="I172" t="s">
        <v>129</v>
      </c>
      <c r="J172" t="s">
        <v>844</v>
      </c>
      <c r="K172" s="182">
        <v>847</v>
      </c>
      <c r="L172" s="182">
        <v>3</v>
      </c>
      <c r="M172" s="182">
        <v>0</v>
      </c>
      <c r="N172" s="182">
        <v>0</v>
      </c>
      <c r="O172" t="s">
        <v>131</v>
      </c>
      <c r="P172" t="s">
        <v>132</v>
      </c>
      <c r="Q172" t="s">
        <v>133</v>
      </c>
      <c r="R172" t="s">
        <v>145</v>
      </c>
      <c r="S172" t="s">
        <v>145</v>
      </c>
    </row>
    <row r="173" spans="1:19" x14ac:dyDescent="0.25">
      <c r="A173">
        <v>173</v>
      </c>
      <c r="B173" t="s">
        <v>2119</v>
      </c>
      <c r="C173" t="s">
        <v>845</v>
      </c>
      <c r="D173" t="s">
        <v>846</v>
      </c>
      <c r="E173" t="s">
        <v>1935</v>
      </c>
      <c r="F173" t="s">
        <v>847</v>
      </c>
      <c r="G173" t="s">
        <v>145</v>
      </c>
      <c r="H173" t="s">
        <v>729</v>
      </c>
      <c r="I173" t="s">
        <v>129</v>
      </c>
      <c r="J173" t="s">
        <v>730</v>
      </c>
      <c r="K173" s="182">
        <v>792</v>
      </c>
      <c r="L173" s="182">
        <v>14</v>
      </c>
      <c r="M173" s="182">
        <v>0</v>
      </c>
      <c r="N173" s="182">
        <v>0</v>
      </c>
      <c r="O173" t="s">
        <v>131</v>
      </c>
      <c r="P173" t="s">
        <v>132</v>
      </c>
      <c r="Q173" t="s">
        <v>133</v>
      </c>
      <c r="R173" t="s">
        <v>145</v>
      </c>
      <c r="S173" t="s">
        <v>145</v>
      </c>
    </row>
    <row r="174" spans="1:19" x14ac:dyDescent="0.25">
      <c r="A174">
        <v>174</v>
      </c>
      <c r="B174" t="s">
        <v>2120</v>
      </c>
      <c r="C174" t="s">
        <v>850</v>
      </c>
      <c r="D174" t="s">
        <v>851</v>
      </c>
      <c r="E174" t="s">
        <v>1935</v>
      </c>
      <c r="F174" t="s">
        <v>852</v>
      </c>
      <c r="G174" t="s">
        <v>145</v>
      </c>
      <c r="H174" t="s">
        <v>851</v>
      </c>
      <c r="I174" t="s">
        <v>129</v>
      </c>
      <c r="J174" t="s">
        <v>853</v>
      </c>
      <c r="K174" s="182">
        <v>1691</v>
      </c>
      <c r="L174" s="182">
        <v>34</v>
      </c>
      <c r="M174" s="182">
        <v>22</v>
      </c>
      <c r="N174" s="182">
        <v>19</v>
      </c>
      <c r="O174" t="s">
        <v>1945</v>
      </c>
      <c r="P174" t="s">
        <v>1946</v>
      </c>
      <c r="Q174" t="s">
        <v>1947</v>
      </c>
      <c r="R174" t="s">
        <v>145</v>
      </c>
      <c r="S174" t="s">
        <v>145</v>
      </c>
    </row>
    <row r="175" spans="1:19" x14ac:dyDescent="0.25">
      <c r="A175">
        <v>175</v>
      </c>
      <c r="B175" t="s">
        <v>2121</v>
      </c>
      <c r="C175" t="s">
        <v>854</v>
      </c>
      <c r="D175" t="s">
        <v>855</v>
      </c>
      <c r="E175" t="s">
        <v>1935</v>
      </c>
      <c r="F175" t="s">
        <v>856</v>
      </c>
      <c r="G175" t="s">
        <v>145</v>
      </c>
      <c r="H175" t="s">
        <v>857</v>
      </c>
      <c r="I175" t="s">
        <v>129</v>
      </c>
      <c r="J175" t="s">
        <v>858</v>
      </c>
      <c r="K175" s="182">
        <v>2075</v>
      </c>
      <c r="L175" s="182">
        <v>13</v>
      </c>
      <c r="M175" s="182">
        <v>0</v>
      </c>
      <c r="N175" s="182">
        <v>0</v>
      </c>
      <c r="O175" t="s">
        <v>1945</v>
      </c>
      <c r="P175" t="s">
        <v>1946</v>
      </c>
      <c r="Q175" t="s">
        <v>1947</v>
      </c>
      <c r="R175" t="s">
        <v>145</v>
      </c>
      <c r="S175" t="s">
        <v>145</v>
      </c>
    </row>
    <row r="176" spans="1:19" x14ac:dyDescent="0.25">
      <c r="A176">
        <v>176</v>
      </c>
      <c r="B176" t="s">
        <v>2122</v>
      </c>
      <c r="C176" t="s">
        <v>859</v>
      </c>
      <c r="D176" t="s">
        <v>751</v>
      </c>
      <c r="E176" t="s">
        <v>1935</v>
      </c>
      <c r="F176" t="s">
        <v>750</v>
      </c>
      <c r="G176" t="s">
        <v>145</v>
      </c>
      <c r="H176" t="s">
        <v>751</v>
      </c>
      <c r="I176" t="s">
        <v>129</v>
      </c>
      <c r="J176" t="s">
        <v>752</v>
      </c>
      <c r="K176" s="182">
        <v>1075</v>
      </c>
      <c r="L176" s="182">
        <v>23</v>
      </c>
      <c r="M176" s="182">
        <v>19</v>
      </c>
      <c r="N176" s="182">
        <v>19</v>
      </c>
      <c r="O176" t="s">
        <v>1945</v>
      </c>
      <c r="P176" t="s">
        <v>1946</v>
      </c>
      <c r="Q176" t="s">
        <v>1947</v>
      </c>
      <c r="R176" t="s">
        <v>145</v>
      </c>
      <c r="S176" t="s">
        <v>145</v>
      </c>
    </row>
    <row r="177" spans="1:19" x14ac:dyDescent="0.25">
      <c r="A177">
        <v>177</v>
      </c>
      <c r="B177" t="s">
        <v>2123</v>
      </c>
      <c r="C177" t="s">
        <v>860</v>
      </c>
      <c r="D177" t="s">
        <v>861</v>
      </c>
      <c r="E177" t="s">
        <v>1935</v>
      </c>
      <c r="F177" t="s">
        <v>862</v>
      </c>
      <c r="G177" t="s">
        <v>863</v>
      </c>
      <c r="H177" t="s">
        <v>864</v>
      </c>
      <c r="I177" t="s">
        <v>129</v>
      </c>
      <c r="J177" t="s">
        <v>865</v>
      </c>
      <c r="K177" s="182">
        <v>595</v>
      </c>
      <c r="L177" s="182">
        <v>167</v>
      </c>
      <c r="M177" s="182">
        <v>0</v>
      </c>
      <c r="N177" s="182">
        <v>0</v>
      </c>
      <c r="O177" t="s">
        <v>198</v>
      </c>
      <c r="P177" t="s">
        <v>199</v>
      </c>
      <c r="Q177" t="s">
        <v>200</v>
      </c>
      <c r="R177" t="s">
        <v>145</v>
      </c>
      <c r="S177" t="s">
        <v>145</v>
      </c>
    </row>
    <row r="178" spans="1:19" x14ac:dyDescent="0.25">
      <c r="A178">
        <v>178</v>
      </c>
      <c r="B178" t="s">
        <v>2124</v>
      </c>
      <c r="C178" t="s">
        <v>866</v>
      </c>
      <c r="D178" t="s">
        <v>867</v>
      </c>
      <c r="E178" t="s">
        <v>1935</v>
      </c>
      <c r="F178" t="s">
        <v>868</v>
      </c>
      <c r="G178" t="s">
        <v>145</v>
      </c>
      <c r="H178" t="s">
        <v>869</v>
      </c>
      <c r="I178" t="s">
        <v>129</v>
      </c>
      <c r="J178" t="s">
        <v>870</v>
      </c>
      <c r="K178" s="182">
        <v>1452</v>
      </c>
      <c r="L178" s="182">
        <v>274</v>
      </c>
      <c r="M178" s="182">
        <v>10</v>
      </c>
      <c r="N178" s="182">
        <v>10</v>
      </c>
      <c r="O178" t="s">
        <v>198</v>
      </c>
      <c r="P178" t="s">
        <v>199</v>
      </c>
      <c r="Q178" t="s">
        <v>200</v>
      </c>
      <c r="R178" t="s">
        <v>145</v>
      </c>
      <c r="S178" t="s">
        <v>145</v>
      </c>
    </row>
    <row r="179" spans="1:19" x14ac:dyDescent="0.25">
      <c r="A179">
        <v>179</v>
      </c>
      <c r="B179" t="s">
        <v>2125</v>
      </c>
      <c r="C179" t="s">
        <v>871</v>
      </c>
      <c r="D179" t="s">
        <v>505</v>
      </c>
      <c r="E179" t="s">
        <v>1935</v>
      </c>
      <c r="F179" t="s">
        <v>872</v>
      </c>
      <c r="G179" t="s">
        <v>145</v>
      </c>
      <c r="H179" t="s">
        <v>505</v>
      </c>
      <c r="I179" t="s">
        <v>129</v>
      </c>
      <c r="J179" t="s">
        <v>506</v>
      </c>
      <c r="K179" s="182">
        <v>13376</v>
      </c>
      <c r="L179" s="182">
        <v>4777</v>
      </c>
      <c r="M179" s="182">
        <v>606</v>
      </c>
      <c r="N179" s="182">
        <v>584</v>
      </c>
      <c r="O179" t="s">
        <v>182</v>
      </c>
      <c r="P179" t="s">
        <v>183</v>
      </c>
      <c r="Q179" t="s">
        <v>184</v>
      </c>
      <c r="R179" t="s">
        <v>1732</v>
      </c>
      <c r="S179" t="s">
        <v>145</v>
      </c>
    </row>
    <row r="180" spans="1:19" x14ac:dyDescent="0.25">
      <c r="A180">
        <v>180</v>
      </c>
      <c r="B180" t="s">
        <v>2126</v>
      </c>
      <c r="C180" t="s">
        <v>873</v>
      </c>
      <c r="D180" t="s">
        <v>874</v>
      </c>
      <c r="E180" t="s">
        <v>1935</v>
      </c>
      <c r="F180" t="s">
        <v>875</v>
      </c>
      <c r="G180" t="s">
        <v>145</v>
      </c>
      <c r="H180" t="s">
        <v>505</v>
      </c>
      <c r="I180" t="s">
        <v>129</v>
      </c>
      <c r="J180" t="s">
        <v>876</v>
      </c>
      <c r="K180" s="182">
        <v>674</v>
      </c>
      <c r="L180" s="182">
        <v>166</v>
      </c>
      <c r="M180" s="182">
        <v>0</v>
      </c>
      <c r="N180" s="182">
        <v>0</v>
      </c>
      <c r="O180" t="s">
        <v>189</v>
      </c>
      <c r="P180" t="s">
        <v>190</v>
      </c>
      <c r="Q180" t="s">
        <v>191</v>
      </c>
      <c r="R180" t="s">
        <v>145</v>
      </c>
      <c r="S180" t="s">
        <v>145</v>
      </c>
    </row>
    <row r="181" spans="1:19" x14ac:dyDescent="0.25">
      <c r="A181">
        <v>181</v>
      </c>
      <c r="B181" t="s">
        <v>2127</v>
      </c>
      <c r="C181" t="s">
        <v>877</v>
      </c>
      <c r="D181" t="s">
        <v>878</v>
      </c>
      <c r="E181" t="s">
        <v>1935</v>
      </c>
      <c r="F181" t="s">
        <v>879</v>
      </c>
      <c r="G181" t="s">
        <v>145</v>
      </c>
      <c r="H181" t="s">
        <v>878</v>
      </c>
      <c r="I181" t="s">
        <v>129</v>
      </c>
      <c r="J181" t="s">
        <v>880</v>
      </c>
      <c r="K181" s="182">
        <v>697</v>
      </c>
      <c r="L181" s="182">
        <v>35</v>
      </c>
      <c r="M181" s="182">
        <v>14</v>
      </c>
      <c r="N181" s="182">
        <v>13</v>
      </c>
      <c r="O181" t="s">
        <v>150</v>
      </c>
      <c r="P181" t="s">
        <v>151</v>
      </c>
      <c r="Q181" t="s">
        <v>152</v>
      </c>
      <c r="R181" t="s">
        <v>145</v>
      </c>
      <c r="S181" t="s">
        <v>145</v>
      </c>
    </row>
    <row r="182" spans="1:19" x14ac:dyDescent="0.25">
      <c r="A182">
        <v>182</v>
      </c>
      <c r="B182" t="s">
        <v>2128</v>
      </c>
      <c r="C182" t="s">
        <v>881</v>
      </c>
      <c r="D182" t="s">
        <v>882</v>
      </c>
      <c r="E182" t="s">
        <v>1935</v>
      </c>
      <c r="F182" t="s">
        <v>2129</v>
      </c>
      <c r="G182" t="s">
        <v>2090</v>
      </c>
      <c r="H182" t="s">
        <v>882</v>
      </c>
      <c r="I182" t="s">
        <v>129</v>
      </c>
      <c r="J182" t="s">
        <v>883</v>
      </c>
      <c r="K182" s="182">
        <v>1464</v>
      </c>
      <c r="L182" s="182">
        <v>41</v>
      </c>
      <c r="M182" s="182">
        <v>10</v>
      </c>
      <c r="N182" s="182">
        <v>10</v>
      </c>
      <c r="O182" t="s">
        <v>131</v>
      </c>
      <c r="P182" t="s">
        <v>132</v>
      </c>
      <c r="Q182" t="s">
        <v>133</v>
      </c>
      <c r="R182" t="s">
        <v>145</v>
      </c>
      <c r="S182" t="s">
        <v>145</v>
      </c>
    </row>
    <row r="183" spans="1:19" x14ac:dyDescent="0.25">
      <c r="A183">
        <v>183</v>
      </c>
      <c r="B183" t="s">
        <v>2130</v>
      </c>
      <c r="C183" t="s">
        <v>884</v>
      </c>
      <c r="D183" t="s">
        <v>885</v>
      </c>
      <c r="E183" t="s">
        <v>1935</v>
      </c>
      <c r="F183" t="s">
        <v>886</v>
      </c>
      <c r="G183" t="s">
        <v>145</v>
      </c>
      <c r="H183" t="s">
        <v>885</v>
      </c>
      <c r="I183" t="s">
        <v>129</v>
      </c>
      <c r="J183" t="s">
        <v>887</v>
      </c>
      <c r="K183" s="182">
        <v>730</v>
      </c>
      <c r="L183" s="182">
        <v>18</v>
      </c>
      <c r="M183" s="182">
        <v>0</v>
      </c>
      <c r="N183" s="182">
        <v>0</v>
      </c>
      <c r="O183" t="s">
        <v>189</v>
      </c>
      <c r="P183" t="s">
        <v>190</v>
      </c>
      <c r="Q183" t="s">
        <v>191</v>
      </c>
      <c r="R183" t="s">
        <v>145</v>
      </c>
      <c r="S183" t="s">
        <v>145</v>
      </c>
    </row>
    <row r="184" spans="1:19" x14ac:dyDescent="0.25">
      <c r="A184">
        <v>184</v>
      </c>
      <c r="B184" t="s">
        <v>2131</v>
      </c>
      <c r="C184" t="s">
        <v>888</v>
      </c>
      <c r="D184" t="s">
        <v>889</v>
      </c>
      <c r="E184" t="s">
        <v>1935</v>
      </c>
      <c r="F184" t="s">
        <v>890</v>
      </c>
      <c r="G184" t="s">
        <v>145</v>
      </c>
      <c r="H184" t="s">
        <v>889</v>
      </c>
      <c r="I184" t="s">
        <v>129</v>
      </c>
      <c r="J184" t="s">
        <v>891</v>
      </c>
      <c r="K184" s="182">
        <v>6001</v>
      </c>
      <c r="L184" s="182">
        <v>701</v>
      </c>
      <c r="M184" s="182">
        <v>617</v>
      </c>
      <c r="N184" s="182">
        <v>613</v>
      </c>
      <c r="O184" t="s">
        <v>131</v>
      </c>
      <c r="P184" t="s">
        <v>132</v>
      </c>
      <c r="Q184" t="s">
        <v>133</v>
      </c>
      <c r="R184" t="s">
        <v>145</v>
      </c>
      <c r="S184" t="s">
        <v>145</v>
      </c>
    </row>
    <row r="185" spans="1:19" x14ac:dyDescent="0.25">
      <c r="A185">
        <v>185</v>
      </c>
      <c r="B185" t="s">
        <v>2132</v>
      </c>
      <c r="C185" t="s">
        <v>892</v>
      </c>
      <c r="D185" t="s">
        <v>893</v>
      </c>
      <c r="E185" t="s">
        <v>1952</v>
      </c>
      <c r="F185" t="s">
        <v>606</v>
      </c>
      <c r="G185" t="s">
        <v>145</v>
      </c>
      <c r="H185" t="s">
        <v>605</v>
      </c>
      <c r="I185" t="s">
        <v>129</v>
      </c>
      <c r="J185" t="s">
        <v>607</v>
      </c>
      <c r="K185" s="182">
        <v>118</v>
      </c>
      <c r="L185" s="182">
        <v>3</v>
      </c>
      <c r="M185" s="182">
        <v>0</v>
      </c>
      <c r="N185" s="182">
        <v>0</v>
      </c>
      <c r="O185" t="s">
        <v>1945</v>
      </c>
      <c r="P185" t="s">
        <v>1946</v>
      </c>
      <c r="Q185" t="s">
        <v>1947</v>
      </c>
      <c r="R185" t="s">
        <v>145</v>
      </c>
      <c r="S185" t="s">
        <v>145</v>
      </c>
    </row>
    <row r="186" spans="1:19" x14ac:dyDescent="0.25">
      <c r="A186">
        <v>186</v>
      </c>
      <c r="B186" t="s">
        <v>2133</v>
      </c>
      <c r="C186" t="s">
        <v>894</v>
      </c>
      <c r="D186" t="s">
        <v>895</v>
      </c>
      <c r="E186" t="s">
        <v>1935</v>
      </c>
      <c r="F186" t="s">
        <v>896</v>
      </c>
      <c r="G186" t="s">
        <v>145</v>
      </c>
      <c r="H186" t="s">
        <v>895</v>
      </c>
      <c r="I186" t="s">
        <v>129</v>
      </c>
      <c r="J186" t="s">
        <v>897</v>
      </c>
      <c r="K186" s="182">
        <v>7321</v>
      </c>
      <c r="L186" s="182">
        <v>628</v>
      </c>
      <c r="M186" s="182">
        <v>0</v>
      </c>
      <c r="N186" s="182">
        <v>0</v>
      </c>
      <c r="O186" t="s">
        <v>182</v>
      </c>
      <c r="P186" t="s">
        <v>183</v>
      </c>
      <c r="Q186" t="s">
        <v>184</v>
      </c>
      <c r="R186" t="s">
        <v>145</v>
      </c>
      <c r="S186" t="s">
        <v>145</v>
      </c>
    </row>
    <row r="187" spans="1:19" x14ac:dyDescent="0.25">
      <c r="A187">
        <v>187</v>
      </c>
      <c r="B187" t="s">
        <v>2134</v>
      </c>
      <c r="C187" t="s">
        <v>898</v>
      </c>
      <c r="D187" t="s">
        <v>899</v>
      </c>
      <c r="E187" t="s">
        <v>1935</v>
      </c>
      <c r="F187" t="s">
        <v>900</v>
      </c>
      <c r="G187" t="s">
        <v>145</v>
      </c>
      <c r="H187" t="s">
        <v>259</v>
      </c>
      <c r="I187" t="s">
        <v>129</v>
      </c>
      <c r="J187" t="s">
        <v>901</v>
      </c>
      <c r="K187" s="182">
        <v>165</v>
      </c>
      <c r="L187" s="182">
        <v>76</v>
      </c>
      <c r="M187" s="182">
        <v>0</v>
      </c>
      <c r="N187" s="182">
        <v>0</v>
      </c>
      <c r="O187" t="s">
        <v>189</v>
      </c>
      <c r="P187" t="s">
        <v>190</v>
      </c>
      <c r="Q187" t="s">
        <v>191</v>
      </c>
      <c r="R187" t="s">
        <v>145</v>
      </c>
      <c r="S187" t="s">
        <v>145</v>
      </c>
    </row>
    <row r="188" spans="1:19" x14ac:dyDescent="0.25">
      <c r="A188">
        <v>188</v>
      </c>
      <c r="B188" t="s">
        <v>2135</v>
      </c>
      <c r="C188" t="s">
        <v>902</v>
      </c>
      <c r="D188" t="s">
        <v>903</v>
      </c>
      <c r="E188" t="s">
        <v>1935</v>
      </c>
      <c r="F188" t="s">
        <v>904</v>
      </c>
      <c r="G188" t="s">
        <v>145</v>
      </c>
      <c r="H188" t="s">
        <v>903</v>
      </c>
      <c r="I188" t="s">
        <v>129</v>
      </c>
      <c r="J188" t="s">
        <v>905</v>
      </c>
      <c r="K188" s="182">
        <v>1135</v>
      </c>
      <c r="L188" s="182">
        <v>57</v>
      </c>
      <c r="M188" s="182">
        <v>0</v>
      </c>
      <c r="N188" s="182">
        <v>0</v>
      </c>
      <c r="O188" t="s">
        <v>206</v>
      </c>
      <c r="P188" t="s">
        <v>207</v>
      </c>
      <c r="Q188" t="s">
        <v>208</v>
      </c>
      <c r="R188" t="s">
        <v>145</v>
      </c>
      <c r="S188" t="s">
        <v>145</v>
      </c>
    </row>
    <row r="189" spans="1:19" x14ac:dyDescent="0.25">
      <c r="A189">
        <v>189</v>
      </c>
      <c r="B189" t="s">
        <v>2136</v>
      </c>
      <c r="C189" t="s">
        <v>906</v>
      </c>
      <c r="D189" t="s">
        <v>907</v>
      </c>
      <c r="E189" t="s">
        <v>1935</v>
      </c>
      <c r="F189" t="s">
        <v>908</v>
      </c>
      <c r="G189" t="s">
        <v>145</v>
      </c>
      <c r="H189" t="s">
        <v>909</v>
      </c>
      <c r="I189" t="s">
        <v>129</v>
      </c>
      <c r="J189" t="s">
        <v>910</v>
      </c>
      <c r="K189" s="182">
        <v>1569</v>
      </c>
      <c r="L189" s="182">
        <v>10</v>
      </c>
      <c r="M189" s="182">
        <v>2</v>
      </c>
      <c r="N189" s="182">
        <v>2</v>
      </c>
      <c r="O189" t="s">
        <v>182</v>
      </c>
      <c r="P189" t="s">
        <v>183</v>
      </c>
      <c r="Q189" t="s">
        <v>184</v>
      </c>
      <c r="R189" t="s">
        <v>145</v>
      </c>
      <c r="S189" t="s">
        <v>145</v>
      </c>
    </row>
    <row r="190" spans="1:19" x14ac:dyDescent="0.25">
      <c r="A190">
        <v>190</v>
      </c>
      <c r="B190" t="s">
        <v>2137</v>
      </c>
      <c r="C190" t="s">
        <v>911</v>
      </c>
      <c r="D190" t="s">
        <v>912</v>
      </c>
      <c r="E190" t="s">
        <v>1935</v>
      </c>
      <c r="F190" t="s">
        <v>913</v>
      </c>
      <c r="G190" t="s">
        <v>145</v>
      </c>
      <c r="H190" t="s">
        <v>912</v>
      </c>
      <c r="I190" t="s">
        <v>129</v>
      </c>
      <c r="J190" t="s">
        <v>914</v>
      </c>
      <c r="K190" s="182">
        <v>1615</v>
      </c>
      <c r="L190" s="182">
        <v>30</v>
      </c>
      <c r="M190" s="182">
        <v>2</v>
      </c>
      <c r="N190" s="182">
        <v>2</v>
      </c>
      <c r="O190" t="s">
        <v>198</v>
      </c>
      <c r="P190" t="s">
        <v>199</v>
      </c>
      <c r="Q190" t="s">
        <v>200</v>
      </c>
      <c r="R190" t="s">
        <v>145</v>
      </c>
      <c r="S190" t="s">
        <v>145</v>
      </c>
    </row>
    <row r="191" spans="1:19" x14ac:dyDescent="0.25">
      <c r="A191">
        <v>191</v>
      </c>
      <c r="B191" t="s">
        <v>2138</v>
      </c>
      <c r="C191" t="s">
        <v>915</v>
      </c>
      <c r="D191" t="s">
        <v>916</v>
      </c>
      <c r="E191" t="s">
        <v>1935</v>
      </c>
      <c r="F191" t="s">
        <v>917</v>
      </c>
      <c r="G191" t="s">
        <v>145</v>
      </c>
      <c r="H191" t="s">
        <v>916</v>
      </c>
      <c r="I191" t="s">
        <v>129</v>
      </c>
      <c r="J191" t="s">
        <v>918</v>
      </c>
      <c r="K191" s="182">
        <v>2847</v>
      </c>
      <c r="L191" s="182">
        <v>26</v>
      </c>
      <c r="M191" s="182">
        <v>0</v>
      </c>
      <c r="N191" s="182">
        <v>0</v>
      </c>
      <c r="O191" t="s">
        <v>150</v>
      </c>
      <c r="P191" t="s">
        <v>151</v>
      </c>
      <c r="Q191" t="s">
        <v>152</v>
      </c>
      <c r="R191" t="s">
        <v>145</v>
      </c>
      <c r="S191" t="s">
        <v>145</v>
      </c>
    </row>
    <row r="192" spans="1:19" x14ac:dyDescent="0.25">
      <c r="A192">
        <v>192</v>
      </c>
      <c r="B192" t="s">
        <v>2139</v>
      </c>
      <c r="C192" t="s">
        <v>919</v>
      </c>
      <c r="D192" t="s">
        <v>497</v>
      </c>
      <c r="E192" t="s">
        <v>1935</v>
      </c>
      <c r="F192" t="s">
        <v>920</v>
      </c>
      <c r="G192" t="s">
        <v>145</v>
      </c>
      <c r="H192" t="s">
        <v>497</v>
      </c>
      <c r="I192" t="s">
        <v>129</v>
      </c>
      <c r="J192" t="s">
        <v>921</v>
      </c>
      <c r="K192" s="182">
        <v>14141</v>
      </c>
      <c r="L192" s="182">
        <v>3518</v>
      </c>
      <c r="M192" s="182">
        <v>1057</v>
      </c>
      <c r="N192" s="182">
        <v>1009</v>
      </c>
      <c r="O192" t="s">
        <v>1945</v>
      </c>
      <c r="P192" t="s">
        <v>1946</v>
      </c>
      <c r="Q192" t="s">
        <v>1947</v>
      </c>
      <c r="R192" t="s">
        <v>145</v>
      </c>
      <c r="S192" t="s">
        <v>145</v>
      </c>
    </row>
    <row r="193" spans="1:19" x14ac:dyDescent="0.25">
      <c r="A193">
        <v>193</v>
      </c>
      <c r="B193" t="s">
        <v>2140</v>
      </c>
      <c r="C193" t="s">
        <v>922</v>
      </c>
      <c r="D193" t="s">
        <v>923</v>
      </c>
      <c r="E193" t="s">
        <v>1935</v>
      </c>
      <c r="F193" t="s">
        <v>924</v>
      </c>
      <c r="G193" t="s">
        <v>145</v>
      </c>
      <c r="H193" t="s">
        <v>497</v>
      </c>
      <c r="I193" t="s">
        <v>129</v>
      </c>
      <c r="J193" t="s">
        <v>921</v>
      </c>
      <c r="K193" s="182">
        <v>766</v>
      </c>
      <c r="L193" s="182">
        <v>391</v>
      </c>
      <c r="M193" s="182">
        <v>19</v>
      </c>
      <c r="N193" s="182">
        <v>18</v>
      </c>
      <c r="O193" t="s">
        <v>1945</v>
      </c>
      <c r="P193" t="s">
        <v>1946</v>
      </c>
      <c r="Q193" t="s">
        <v>1947</v>
      </c>
      <c r="R193" t="s">
        <v>145</v>
      </c>
      <c r="S193" t="s">
        <v>145</v>
      </c>
    </row>
    <row r="194" spans="1:19" x14ac:dyDescent="0.25">
      <c r="A194">
        <v>194</v>
      </c>
      <c r="B194" t="s">
        <v>2141</v>
      </c>
      <c r="C194" t="s">
        <v>925</v>
      </c>
      <c r="D194" t="s">
        <v>926</v>
      </c>
      <c r="E194" t="s">
        <v>1935</v>
      </c>
      <c r="F194" t="s">
        <v>927</v>
      </c>
      <c r="G194" t="s">
        <v>145</v>
      </c>
      <c r="H194" t="s">
        <v>497</v>
      </c>
      <c r="I194" t="s">
        <v>129</v>
      </c>
      <c r="J194" t="s">
        <v>921</v>
      </c>
      <c r="K194" s="182">
        <v>92</v>
      </c>
      <c r="L194" s="182">
        <v>8</v>
      </c>
      <c r="M194" s="182">
        <v>0</v>
      </c>
      <c r="N194" s="182">
        <v>0</v>
      </c>
      <c r="O194" t="s">
        <v>182</v>
      </c>
      <c r="P194" t="s">
        <v>183</v>
      </c>
      <c r="Q194" t="s">
        <v>184</v>
      </c>
      <c r="R194" t="s">
        <v>145</v>
      </c>
      <c r="S194" t="s">
        <v>145</v>
      </c>
    </row>
    <row r="195" spans="1:19" x14ac:dyDescent="0.25">
      <c r="A195">
        <v>195</v>
      </c>
      <c r="B195" t="s">
        <v>2142</v>
      </c>
      <c r="C195" t="s">
        <v>928</v>
      </c>
      <c r="D195" t="s">
        <v>929</v>
      </c>
      <c r="E195" t="s">
        <v>1935</v>
      </c>
      <c r="F195" t="s">
        <v>930</v>
      </c>
      <c r="G195" t="s">
        <v>145</v>
      </c>
      <c r="H195" t="s">
        <v>929</v>
      </c>
      <c r="I195" t="s">
        <v>129</v>
      </c>
      <c r="J195" t="s">
        <v>931</v>
      </c>
      <c r="K195" s="182">
        <v>2504</v>
      </c>
      <c r="L195" s="182">
        <v>66</v>
      </c>
      <c r="M195" s="182">
        <v>12</v>
      </c>
      <c r="N195" s="182">
        <v>12</v>
      </c>
      <c r="O195" t="s">
        <v>189</v>
      </c>
      <c r="P195" t="s">
        <v>190</v>
      </c>
      <c r="Q195" t="s">
        <v>191</v>
      </c>
      <c r="R195" t="s">
        <v>145</v>
      </c>
      <c r="S195" t="s">
        <v>145</v>
      </c>
    </row>
    <row r="196" spans="1:19" x14ac:dyDescent="0.25">
      <c r="A196">
        <v>196</v>
      </c>
      <c r="B196" t="s">
        <v>2143</v>
      </c>
      <c r="C196" t="s">
        <v>932</v>
      </c>
      <c r="D196" t="s">
        <v>933</v>
      </c>
      <c r="E196" t="s">
        <v>1935</v>
      </c>
      <c r="F196" t="s">
        <v>934</v>
      </c>
      <c r="G196" t="s">
        <v>145</v>
      </c>
      <c r="H196" t="s">
        <v>933</v>
      </c>
      <c r="I196" t="s">
        <v>129</v>
      </c>
      <c r="J196" t="s">
        <v>935</v>
      </c>
      <c r="K196" s="182">
        <v>1625</v>
      </c>
      <c r="L196" s="182">
        <v>24</v>
      </c>
      <c r="M196" s="182">
        <v>6</v>
      </c>
      <c r="N196" s="182">
        <v>6</v>
      </c>
      <c r="O196" t="s">
        <v>131</v>
      </c>
      <c r="P196" t="s">
        <v>132</v>
      </c>
      <c r="Q196" t="s">
        <v>133</v>
      </c>
      <c r="R196" t="s">
        <v>145</v>
      </c>
      <c r="S196" t="s">
        <v>145</v>
      </c>
    </row>
    <row r="197" spans="1:19" x14ac:dyDescent="0.25">
      <c r="A197">
        <v>197</v>
      </c>
      <c r="B197" t="s">
        <v>2144</v>
      </c>
      <c r="C197" t="s">
        <v>936</v>
      </c>
      <c r="D197" t="s">
        <v>869</v>
      </c>
      <c r="E197" t="s">
        <v>1935</v>
      </c>
      <c r="F197" t="s">
        <v>937</v>
      </c>
      <c r="G197" t="s">
        <v>145</v>
      </c>
      <c r="H197" t="s">
        <v>869</v>
      </c>
      <c r="I197" t="s">
        <v>129</v>
      </c>
      <c r="J197" t="s">
        <v>938</v>
      </c>
      <c r="K197" s="182">
        <v>15761</v>
      </c>
      <c r="L197" s="182">
        <v>4063</v>
      </c>
      <c r="M197" s="182">
        <v>1120</v>
      </c>
      <c r="N197" s="182">
        <v>1114</v>
      </c>
      <c r="O197" t="s">
        <v>131</v>
      </c>
      <c r="P197" t="s">
        <v>132</v>
      </c>
      <c r="Q197" t="s">
        <v>133</v>
      </c>
      <c r="R197" t="s">
        <v>1732</v>
      </c>
      <c r="S197" t="s">
        <v>145</v>
      </c>
    </row>
    <row r="198" spans="1:19" x14ac:dyDescent="0.25">
      <c r="A198">
        <v>198</v>
      </c>
      <c r="B198" t="s">
        <v>2145</v>
      </c>
      <c r="C198" t="s">
        <v>939</v>
      </c>
      <c r="D198" t="s">
        <v>940</v>
      </c>
      <c r="E198" t="s">
        <v>1935</v>
      </c>
      <c r="F198" t="s">
        <v>941</v>
      </c>
      <c r="G198" t="s">
        <v>145</v>
      </c>
      <c r="H198" t="s">
        <v>940</v>
      </c>
      <c r="I198" t="s">
        <v>129</v>
      </c>
      <c r="J198" t="s">
        <v>942</v>
      </c>
      <c r="K198" s="182">
        <v>2183</v>
      </c>
      <c r="L198" s="182">
        <v>47</v>
      </c>
      <c r="M198" s="182">
        <v>0</v>
      </c>
      <c r="N198" s="182">
        <v>0</v>
      </c>
      <c r="O198" t="s">
        <v>182</v>
      </c>
      <c r="P198" t="s">
        <v>183</v>
      </c>
      <c r="Q198" t="s">
        <v>184</v>
      </c>
      <c r="R198" t="s">
        <v>145</v>
      </c>
      <c r="S198" t="s">
        <v>145</v>
      </c>
    </row>
    <row r="199" spans="1:19" x14ac:dyDescent="0.25">
      <c r="A199">
        <v>199</v>
      </c>
      <c r="B199" t="s">
        <v>2146</v>
      </c>
      <c r="C199" t="s">
        <v>943</v>
      </c>
      <c r="D199" t="s">
        <v>944</v>
      </c>
      <c r="E199" t="s">
        <v>1952</v>
      </c>
      <c r="F199" t="s">
        <v>945</v>
      </c>
      <c r="G199" t="s">
        <v>145</v>
      </c>
      <c r="H199" t="s">
        <v>128</v>
      </c>
      <c r="I199" t="s">
        <v>129</v>
      </c>
      <c r="J199" t="s">
        <v>946</v>
      </c>
      <c r="K199" s="182">
        <v>98</v>
      </c>
      <c r="L199" s="182">
        <v>0</v>
      </c>
      <c r="M199" s="182">
        <v>0</v>
      </c>
      <c r="N199" s="182">
        <v>0</v>
      </c>
      <c r="O199" t="s">
        <v>138</v>
      </c>
      <c r="P199" t="s">
        <v>139</v>
      </c>
      <c r="Q199" t="s">
        <v>140</v>
      </c>
      <c r="R199" t="s">
        <v>145</v>
      </c>
      <c r="S199" t="s">
        <v>145</v>
      </c>
    </row>
    <row r="200" spans="1:19" x14ac:dyDescent="0.25">
      <c r="A200">
        <v>200</v>
      </c>
      <c r="B200" t="s">
        <v>2147</v>
      </c>
      <c r="C200" t="s">
        <v>947</v>
      </c>
      <c r="D200" t="s">
        <v>848</v>
      </c>
      <c r="E200" t="s">
        <v>1935</v>
      </c>
      <c r="F200" t="s">
        <v>948</v>
      </c>
      <c r="G200" t="s">
        <v>145</v>
      </c>
      <c r="H200" t="s">
        <v>848</v>
      </c>
      <c r="I200" t="s">
        <v>129</v>
      </c>
      <c r="J200" t="s">
        <v>849</v>
      </c>
      <c r="K200" s="182">
        <v>6306</v>
      </c>
      <c r="L200" s="182">
        <v>1351</v>
      </c>
      <c r="M200" s="182">
        <v>180</v>
      </c>
      <c r="N200" s="182">
        <v>173</v>
      </c>
      <c r="O200" t="s">
        <v>206</v>
      </c>
      <c r="P200" t="s">
        <v>207</v>
      </c>
      <c r="Q200" t="s">
        <v>208</v>
      </c>
      <c r="R200" t="s">
        <v>145</v>
      </c>
      <c r="S200" t="s">
        <v>145</v>
      </c>
    </row>
    <row r="201" spans="1:19" x14ac:dyDescent="0.25">
      <c r="A201">
        <v>201</v>
      </c>
      <c r="B201" t="s">
        <v>2148</v>
      </c>
      <c r="C201" t="s">
        <v>949</v>
      </c>
      <c r="D201" t="s">
        <v>950</v>
      </c>
      <c r="E201" t="s">
        <v>1935</v>
      </c>
      <c r="F201" t="s">
        <v>951</v>
      </c>
      <c r="G201" t="s">
        <v>145</v>
      </c>
      <c r="H201" t="s">
        <v>952</v>
      </c>
      <c r="I201" t="s">
        <v>129</v>
      </c>
      <c r="J201" t="s">
        <v>953</v>
      </c>
      <c r="K201" s="182">
        <v>1385</v>
      </c>
      <c r="L201" s="182">
        <v>8</v>
      </c>
      <c r="M201" s="182">
        <v>0</v>
      </c>
      <c r="N201" s="182">
        <v>0</v>
      </c>
      <c r="O201" t="s">
        <v>206</v>
      </c>
      <c r="P201" t="s">
        <v>207</v>
      </c>
      <c r="Q201" t="s">
        <v>208</v>
      </c>
      <c r="R201" t="s">
        <v>145</v>
      </c>
      <c r="S201" t="s">
        <v>145</v>
      </c>
    </row>
    <row r="202" spans="1:19" x14ac:dyDescent="0.25">
      <c r="A202">
        <v>202</v>
      </c>
      <c r="B202" t="s">
        <v>2149</v>
      </c>
      <c r="C202" t="s">
        <v>954</v>
      </c>
      <c r="D202" t="s">
        <v>955</v>
      </c>
      <c r="E202" t="s">
        <v>1935</v>
      </c>
      <c r="F202" t="s">
        <v>956</v>
      </c>
      <c r="G202" t="s">
        <v>145</v>
      </c>
      <c r="H202" t="s">
        <v>955</v>
      </c>
      <c r="I202" t="s">
        <v>129</v>
      </c>
      <c r="J202" t="s">
        <v>957</v>
      </c>
      <c r="K202" s="182">
        <v>3696</v>
      </c>
      <c r="L202" s="182">
        <v>74</v>
      </c>
      <c r="M202" s="182">
        <v>18</v>
      </c>
      <c r="N202" s="182">
        <v>18</v>
      </c>
      <c r="O202" t="s">
        <v>198</v>
      </c>
      <c r="P202" t="s">
        <v>199</v>
      </c>
      <c r="Q202" t="s">
        <v>200</v>
      </c>
      <c r="R202" t="s">
        <v>145</v>
      </c>
      <c r="S202" t="s">
        <v>145</v>
      </c>
    </row>
    <row r="203" spans="1:19" x14ac:dyDescent="0.25">
      <c r="A203">
        <v>203</v>
      </c>
      <c r="B203" t="s">
        <v>2150</v>
      </c>
      <c r="C203" t="s">
        <v>958</v>
      </c>
      <c r="D203" t="s">
        <v>959</v>
      </c>
      <c r="E203" t="s">
        <v>1935</v>
      </c>
      <c r="F203" t="s">
        <v>2151</v>
      </c>
      <c r="G203" t="s">
        <v>145</v>
      </c>
      <c r="H203" t="s">
        <v>960</v>
      </c>
      <c r="I203" t="s">
        <v>129</v>
      </c>
      <c r="J203" t="s">
        <v>1296</v>
      </c>
      <c r="K203" s="182">
        <v>128</v>
      </c>
      <c r="L203" s="182">
        <v>0</v>
      </c>
      <c r="M203" s="182">
        <v>5</v>
      </c>
      <c r="N203" s="182">
        <v>5</v>
      </c>
      <c r="O203" t="s">
        <v>198</v>
      </c>
      <c r="P203" t="s">
        <v>199</v>
      </c>
      <c r="Q203" t="s">
        <v>200</v>
      </c>
      <c r="R203" t="s">
        <v>145</v>
      </c>
      <c r="S203" t="s">
        <v>145</v>
      </c>
    </row>
    <row r="204" spans="1:19" x14ac:dyDescent="0.25">
      <c r="A204">
        <v>204</v>
      </c>
      <c r="B204" t="s">
        <v>2152</v>
      </c>
      <c r="C204" t="s">
        <v>961</v>
      </c>
      <c r="D204" t="s">
        <v>962</v>
      </c>
      <c r="E204" t="s">
        <v>1935</v>
      </c>
      <c r="F204" t="s">
        <v>963</v>
      </c>
      <c r="G204" t="s">
        <v>145</v>
      </c>
      <c r="H204" t="s">
        <v>962</v>
      </c>
      <c r="I204" t="s">
        <v>129</v>
      </c>
      <c r="J204" t="s">
        <v>964</v>
      </c>
      <c r="K204" s="182">
        <v>3033</v>
      </c>
      <c r="L204" s="182">
        <v>113</v>
      </c>
      <c r="M204" s="182">
        <v>0</v>
      </c>
      <c r="N204" s="182">
        <v>0</v>
      </c>
      <c r="O204" t="s">
        <v>150</v>
      </c>
      <c r="P204" t="s">
        <v>151</v>
      </c>
      <c r="Q204" t="s">
        <v>152</v>
      </c>
      <c r="R204" t="s">
        <v>145</v>
      </c>
      <c r="S204" t="s">
        <v>145</v>
      </c>
    </row>
    <row r="205" spans="1:19" x14ac:dyDescent="0.25">
      <c r="A205">
        <v>205</v>
      </c>
      <c r="B205" t="s">
        <v>2153</v>
      </c>
      <c r="C205" t="s">
        <v>965</v>
      </c>
      <c r="D205" t="s">
        <v>966</v>
      </c>
      <c r="E205" t="s">
        <v>1935</v>
      </c>
      <c r="F205" t="s">
        <v>967</v>
      </c>
      <c r="G205" t="s">
        <v>145</v>
      </c>
      <c r="H205" t="s">
        <v>962</v>
      </c>
      <c r="I205" t="s">
        <v>129</v>
      </c>
      <c r="J205" t="s">
        <v>964</v>
      </c>
      <c r="K205" s="182">
        <v>228</v>
      </c>
      <c r="L205" s="182">
        <v>3</v>
      </c>
      <c r="M205" s="182">
        <v>0</v>
      </c>
      <c r="N205" s="182">
        <v>0</v>
      </c>
      <c r="O205" t="s">
        <v>198</v>
      </c>
      <c r="P205" t="s">
        <v>199</v>
      </c>
      <c r="Q205" t="s">
        <v>200</v>
      </c>
      <c r="R205" t="s">
        <v>145</v>
      </c>
      <c r="S205" t="s">
        <v>145</v>
      </c>
    </row>
    <row r="206" spans="1:19" x14ac:dyDescent="0.25">
      <c r="A206">
        <v>206</v>
      </c>
      <c r="B206" t="s">
        <v>2154</v>
      </c>
      <c r="C206" t="s">
        <v>968</v>
      </c>
      <c r="D206" t="s">
        <v>969</v>
      </c>
      <c r="E206" t="s">
        <v>1935</v>
      </c>
      <c r="F206" t="s">
        <v>970</v>
      </c>
      <c r="G206" t="s">
        <v>145</v>
      </c>
      <c r="H206" t="s">
        <v>971</v>
      </c>
      <c r="I206" t="s">
        <v>129</v>
      </c>
      <c r="J206" t="s">
        <v>972</v>
      </c>
      <c r="K206" s="182">
        <v>434</v>
      </c>
      <c r="L206" s="182">
        <v>1</v>
      </c>
      <c r="M206" s="182">
        <v>2</v>
      </c>
      <c r="N206" s="182">
        <v>2</v>
      </c>
      <c r="O206" t="s">
        <v>131</v>
      </c>
      <c r="P206" t="s">
        <v>132</v>
      </c>
      <c r="Q206" t="s">
        <v>133</v>
      </c>
      <c r="R206" t="s">
        <v>145</v>
      </c>
      <c r="S206" t="s">
        <v>145</v>
      </c>
    </row>
    <row r="207" spans="1:19" x14ac:dyDescent="0.25">
      <c r="A207">
        <v>207</v>
      </c>
      <c r="B207" t="s">
        <v>2155</v>
      </c>
      <c r="C207" t="s">
        <v>973</v>
      </c>
      <c r="D207" t="s">
        <v>166</v>
      </c>
      <c r="E207" t="s">
        <v>1935</v>
      </c>
      <c r="F207" t="s">
        <v>974</v>
      </c>
      <c r="G207" t="s">
        <v>145</v>
      </c>
      <c r="H207" t="s">
        <v>166</v>
      </c>
      <c r="I207" t="s">
        <v>129</v>
      </c>
      <c r="J207" t="s">
        <v>167</v>
      </c>
      <c r="K207" s="182">
        <v>4571</v>
      </c>
      <c r="L207" s="182">
        <v>1088</v>
      </c>
      <c r="M207" s="182">
        <v>128</v>
      </c>
      <c r="N207" s="182">
        <v>128</v>
      </c>
      <c r="O207" t="s">
        <v>189</v>
      </c>
      <c r="P207" t="s">
        <v>190</v>
      </c>
      <c r="Q207" t="s">
        <v>191</v>
      </c>
      <c r="R207" t="s">
        <v>145</v>
      </c>
      <c r="S207" t="s">
        <v>145</v>
      </c>
    </row>
    <row r="208" spans="1:19" x14ac:dyDescent="0.25">
      <c r="A208">
        <v>208</v>
      </c>
      <c r="B208" t="s">
        <v>2156</v>
      </c>
      <c r="C208" t="s">
        <v>975</v>
      </c>
      <c r="D208" t="s">
        <v>976</v>
      </c>
      <c r="E208" t="s">
        <v>1935</v>
      </c>
      <c r="F208" t="s">
        <v>977</v>
      </c>
      <c r="G208" t="s">
        <v>145</v>
      </c>
      <c r="H208" t="s">
        <v>976</v>
      </c>
      <c r="I208" t="s">
        <v>129</v>
      </c>
      <c r="J208" t="s">
        <v>978</v>
      </c>
      <c r="K208" s="182">
        <v>3969</v>
      </c>
      <c r="L208" s="182">
        <v>41</v>
      </c>
      <c r="M208" s="182">
        <v>63</v>
      </c>
      <c r="N208" s="182">
        <v>63</v>
      </c>
      <c r="O208" t="s">
        <v>131</v>
      </c>
      <c r="P208" t="s">
        <v>132</v>
      </c>
      <c r="Q208" t="s">
        <v>133</v>
      </c>
      <c r="R208" t="s">
        <v>145</v>
      </c>
      <c r="S208" t="s">
        <v>145</v>
      </c>
    </row>
    <row r="209" spans="1:19" x14ac:dyDescent="0.25">
      <c r="A209">
        <v>209</v>
      </c>
      <c r="B209" t="s">
        <v>2157</v>
      </c>
      <c r="C209" t="s">
        <v>979</v>
      </c>
      <c r="D209" t="s">
        <v>980</v>
      </c>
      <c r="E209" t="s">
        <v>1935</v>
      </c>
      <c r="F209" t="s">
        <v>596</v>
      </c>
      <c r="G209" t="s">
        <v>145</v>
      </c>
      <c r="H209" t="s">
        <v>597</v>
      </c>
      <c r="I209" t="s">
        <v>129</v>
      </c>
      <c r="J209" t="s">
        <v>598</v>
      </c>
      <c r="K209" s="182">
        <v>632</v>
      </c>
      <c r="L209" s="182">
        <v>52</v>
      </c>
      <c r="M209" s="182">
        <v>0</v>
      </c>
      <c r="N209" s="182">
        <v>0</v>
      </c>
      <c r="O209" t="s">
        <v>150</v>
      </c>
      <c r="P209" t="s">
        <v>151</v>
      </c>
      <c r="Q209" t="s">
        <v>152</v>
      </c>
      <c r="R209" t="s">
        <v>145</v>
      </c>
      <c r="S209" t="s">
        <v>145</v>
      </c>
    </row>
    <row r="210" spans="1:19" x14ac:dyDescent="0.25">
      <c r="A210">
        <v>210</v>
      </c>
      <c r="B210" t="s">
        <v>2158</v>
      </c>
      <c r="C210" t="s">
        <v>981</v>
      </c>
      <c r="D210" t="s">
        <v>982</v>
      </c>
      <c r="E210" t="s">
        <v>1935</v>
      </c>
      <c r="F210" t="s">
        <v>983</v>
      </c>
      <c r="G210" t="s">
        <v>145</v>
      </c>
      <c r="H210" t="s">
        <v>984</v>
      </c>
      <c r="I210" t="s">
        <v>129</v>
      </c>
      <c r="J210" t="s">
        <v>985</v>
      </c>
      <c r="K210" s="182">
        <v>178</v>
      </c>
      <c r="L210" s="182">
        <v>7</v>
      </c>
      <c r="M210" s="182">
        <v>0</v>
      </c>
      <c r="N210" s="182">
        <v>0</v>
      </c>
      <c r="O210" t="s">
        <v>150</v>
      </c>
      <c r="P210" t="s">
        <v>151</v>
      </c>
      <c r="Q210" t="s">
        <v>152</v>
      </c>
      <c r="R210" t="s">
        <v>145</v>
      </c>
      <c r="S210" t="s">
        <v>145</v>
      </c>
    </row>
    <row r="211" spans="1:19" x14ac:dyDescent="0.25">
      <c r="A211">
        <v>211</v>
      </c>
      <c r="B211" t="s">
        <v>2159</v>
      </c>
      <c r="C211" t="s">
        <v>986</v>
      </c>
      <c r="D211" t="s">
        <v>987</v>
      </c>
      <c r="E211" t="s">
        <v>1935</v>
      </c>
      <c r="F211" t="s">
        <v>988</v>
      </c>
      <c r="G211" t="s">
        <v>145</v>
      </c>
      <c r="H211" t="s">
        <v>259</v>
      </c>
      <c r="I211" t="s">
        <v>129</v>
      </c>
      <c r="J211" t="s">
        <v>989</v>
      </c>
      <c r="K211" s="182">
        <v>367</v>
      </c>
      <c r="L211" s="182">
        <v>99</v>
      </c>
      <c r="M211" s="182">
        <v>21</v>
      </c>
      <c r="N211" s="182">
        <v>21</v>
      </c>
      <c r="O211" t="s">
        <v>131</v>
      </c>
      <c r="P211" t="s">
        <v>132</v>
      </c>
      <c r="Q211" t="s">
        <v>133</v>
      </c>
      <c r="R211" t="s">
        <v>145</v>
      </c>
      <c r="S211" t="s">
        <v>145</v>
      </c>
    </row>
    <row r="212" spans="1:19" x14ac:dyDescent="0.25">
      <c r="A212">
        <v>212</v>
      </c>
      <c r="B212" t="s">
        <v>2160</v>
      </c>
      <c r="C212" t="s">
        <v>990</v>
      </c>
      <c r="D212" t="s">
        <v>991</v>
      </c>
      <c r="E212" t="s">
        <v>1935</v>
      </c>
      <c r="F212" t="s">
        <v>992</v>
      </c>
      <c r="G212" t="s">
        <v>145</v>
      </c>
      <c r="H212" t="s">
        <v>365</v>
      </c>
      <c r="I212" t="s">
        <v>129</v>
      </c>
      <c r="J212" t="s">
        <v>367</v>
      </c>
      <c r="K212" s="182">
        <v>1814</v>
      </c>
      <c r="L212" s="182">
        <v>9</v>
      </c>
      <c r="M212" s="182">
        <v>0</v>
      </c>
      <c r="N212" s="182">
        <v>0</v>
      </c>
      <c r="O212" t="s">
        <v>150</v>
      </c>
      <c r="P212" t="s">
        <v>151</v>
      </c>
      <c r="Q212" t="s">
        <v>152</v>
      </c>
      <c r="R212" t="s">
        <v>145</v>
      </c>
      <c r="S212" t="s">
        <v>145</v>
      </c>
    </row>
    <row r="213" spans="1:19" x14ac:dyDescent="0.25">
      <c r="A213">
        <v>213</v>
      </c>
      <c r="B213" t="s">
        <v>2161</v>
      </c>
      <c r="C213" t="s">
        <v>993</v>
      </c>
      <c r="D213" t="s">
        <v>994</v>
      </c>
      <c r="E213" t="s">
        <v>1935</v>
      </c>
      <c r="F213" t="s">
        <v>995</v>
      </c>
      <c r="G213" t="s">
        <v>145</v>
      </c>
      <c r="H213" t="s">
        <v>994</v>
      </c>
      <c r="I213" t="s">
        <v>129</v>
      </c>
      <c r="J213" t="s">
        <v>996</v>
      </c>
      <c r="K213" s="182">
        <v>1521</v>
      </c>
      <c r="L213" s="182">
        <v>46</v>
      </c>
      <c r="M213" s="182">
        <v>0</v>
      </c>
      <c r="N213" s="182">
        <v>0</v>
      </c>
      <c r="O213" t="s">
        <v>1945</v>
      </c>
      <c r="P213" t="s">
        <v>1946</v>
      </c>
      <c r="Q213" t="s">
        <v>1947</v>
      </c>
      <c r="R213" t="s">
        <v>145</v>
      </c>
      <c r="S213" t="s">
        <v>145</v>
      </c>
    </row>
    <row r="214" spans="1:19" x14ac:dyDescent="0.25">
      <c r="A214">
        <v>214</v>
      </c>
      <c r="B214" t="s">
        <v>2162</v>
      </c>
      <c r="C214" t="s">
        <v>997</v>
      </c>
      <c r="D214" t="s">
        <v>998</v>
      </c>
      <c r="E214" t="s">
        <v>1935</v>
      </c>
      <c r="F214" t="s">
        <v>999</v>
      </c>
      <c r="G214" t="s">
        <v>145</v>
      </c>
      <c r="H214" t="s">
        <v>337</v>
      </c>
      <c r="I214" t="s">
        <v>129</v>
      </c>
      <c r="J214" t="s">
        <v>1000</v>
      </c>
      <c r="K214" s="182">
        <v>1162</v>
      </c>
      <c r="L214" s="182">
        <v>299</v>
      </c>
      <c r="M214" s="182">
        <v>0</v>
      </c>
      <c r="N214" s="182">
        <v>0</v>
      </c>
      <c r="O214" t="s">
        <v>189</v>
      </c>
      <c r="P214" t="s">
        <v>190</v>
      </c>
      <c r="Q214" t="s">
        <v>191</v>
      </c>
      <c r="R214" t="s">
        <v>145</v>
      </c>
      <c r="S214" t="s">
        <v>145</v>
      </c>
    </row>
    <row r="215" spans="1:19" x14ac:dyDescent="0.25">
      <c r="A215">
        <v>215</v>
      </c>
      <c r="B215" t="s">
        <v>2163</v>
      </c>
      <c r="C215" t="s">
        <v>1001</v>
      </c>
      <c r="D215" t="s">
        <v>971</v>
      </c>
      <c r="E215" t="s">
        <v>1935</v>
      </c>
      <c r="F215" t="s">
        <v>970</v>
      </c>
      <c r="G215" t="s">
        <v>145</v>
      </c>
      <c r="H215" t="s">
        <v>971</v>
      </c>
      <c r="I215" t="s">
        <v>129</v>
      </c>
      <c r="J215" t="s">
        <v>972</v>
      </c>
      <c r="K215" s="182">
        <v>425</v>
      </c>
      <c r="L215" s="182">
        <v>3</v>
      </c>
      <c r="M215" s="182">
        <v>2</v>
      </c>
      <c r="N215" s="182">
        <v>1</v>
      </c>
      <c r="O215" t="s">
        <v>131</v>
      </c>
      <c r="P215" t="s">
        <v>132</v>
      </c>
      <c r="Q215" t="s">
        <v>133</v>
      </c>
      <c r="R215" t="s">
        <v>145</v>
      </c>
      <c r="S215" t="s">
        <v>145</v>
      </c>
    </row>
    <row r="216" spans="1:19" x14ac:dyDescent="0.25">
      <c r="A216">
        <v>216</v>
      </c>
      <c r="B216" t="s">
        <v>2164</v>
      </c>
      <c r="C216" t="s">
        <v>1002</v>
      </c>
      <c r="D216" t="s">
        <v>1003</v>
      </c>
      <c r="E216" t="s">
        <v>1935</v>
      </c>
      <c r="F216" t="s">
        <v>1004</v>
      </c>
      <c r="G216" t="s">
        <v>145</v>
      </c>
      <c r="H216" t="s">
        <v>1003</v>
      </c>
      <c r="I216" t="s">
        <v>129</v>
      </c>
      <c r="J216" t="s">
        <v>1005</v>
      </c>
      <c r="K216" s="182">
        <v>1312</v>
      </c>
      <c r="L216" s="182">
        <v>56</v>
      </c>
      <c r="M216" s="182">
        <v>6</v>
      </c>
      <c r="N216" s="182">
        <v>4</v>
      </c>
      <c r="O216" t="s">
        <v>206</v>
      </c>
      <c r="P216" t="s">
        <v>207</v>
      </c>
      <c r="Q216" t="s">
        <v>208</v>
      </c>
      <c r="R216" t="s">
        <v>145</v>
      </c>
      <c r="S216" t="s">
        <v>145</v>
      </c>
    </row>
    <row r="217" spans="1:19" x14ac:dyDescent="0.25">
      <c r="A217">
        <v>217</v>
      </c>
      <c r="B217" t="s">
        <v>2165</v>
      </c>
      <c r="C217" t="s">
        <v>1006</v>
      </c>
      <c r="D217" t="s">
        <v>1007</v>
      </c>
      <c r="E217" t="s">
        <v>1952</v>
      </c>
      <c r="F217" t="s">
        <v>1008</v>
      </c>
      <c r="G217" t="s">
        <v>1009</v>
      </c>
      <c r="H217" t="s">
        <v>1007</v>
      </c>
      <c r="I217" t="s">
        <v>129</v>
      </c>
      <c r="J217" t="s">
        <v>1010</v>
      </c>
      <c r="K217" s="182">
        <v>2572</v>
      </c>
      <c r="L217" s="182">
        <v>24</v>
      </c>
      <c r="M217" s="182">
        <v>0</v>
      </c>
      <c r="N217" s="182">
        <v>0</v>
      </c>
      <c r="O217" t="s">
        <v>198</v>
      </c>
      <c r="P217" t="s">
        <v>199</v>
      </c>
      <c r="Q217" t="s">
        <v>200</v>
      </c>
      <c r="R217" t="s">
        <v>145</v>
      </c>
      <c r="S217" t="s">
        <v>145</v>
      </c>
    </row>
    <row r="218" spans="1:19" x14ac:dyDescent="0.25">
      <c r="A218">
        <v>218</v>
      </c>
      <c r="B218" t="s">
        <v>2166</v>
      </c>
      <c r="C218" t="s">
        <v>1011</v>
      </c>
      <c r="D218" t="s">
        <v>1012</v>
      </c>
      <c r="E218" t="s">
        <v>1935</v>
      </c>
      <c r="F218" t="s">
        <v>1013</v>
      </c>
      <c r="G218" t="s">
        <v>145</v>
      </c>
      <c r="H218" t="s">
        <v>1012</v>
      </c>
      <c r="I218" t="s">
        <v>129</v>
      </c>
      <c r="J218" t="s">
        <v>1014</v>
      </c>
      <c r="K218" s="182">
        <v>4128</v>
      </c>
      <c r="L218" s="182">
        <v>443</v>
      </c>
      <c r="M218" s="182">
        <v>79</v>
      </c>
      <c r="N218" s="182">
        <v>74</v>
      </c>
      <c r="O218" t="s">
        <v>150</v>
      </c>
      <c r="P218" t="s">
        <v>151</v>
      </c>
      <c r="Q218" t="s">
        <v>152</v>
      </c>
      <c r="R218" t="s">
        <v>145</v>
      </c>
      <c r="S218" t="s">
        <v>145</v>
      </c>
    </row>
    <row r="219" spans="1:19" x14ac:dyDescent="0.25">
      <c r="A219">
        <v>219</v>
      </c>
      <c r="B219" t="s">
        <v>2167</v>
      </c>
      <c r="C219" t="s">
        <v>1015</v>
      </c>
      <c r="D219" t="s">
        <v>1016</v>
      </c>
      <c r="E219" t="s">
        <v>1935</v>
      </c>
      <c r="F219" t="s">
        <v>1017</v>
      </c>
      <c r="G219" t="s">
        <v>145</v>
      </c>
      <c r="H219" t="s">
        <v>1016</v>
      </c>
      <c r="I219" t="s">
        <v>129</v>
      </c>
      <c r="J219" t="s">
        <v>1018</v>
      </c>
      <c r="K219" s="182">
        <v>2214</v>
      </c>
      <c r="L219" s="182">
        <v>29</v>
      </c>
      <c r="M219" s="182">
        <v>2</v>
      </c>
      <c r="N219" s="182">
        <v>2</v>
      </c>
      <c r="O219" t="s">
        <v>138</v>
      </c>
      <c r="P219" t="s">
        <v>139</v>
      </c>
      <c r="Q219" t="s">
        <v>140</v>
      </c>
      <c r="R219" t="s">
        <v>145</v>
      </c>
      <c r="S219" t="s">
        <v>145</v>
      </c>
    </row>
    <row r="220" spans="1:19" x14ac:dyDescent="0.25">
      <c r="A220">
        <v>220</v>
      </c>
      <c r="B220" t="s">
        <v>2168</v>
      </c>
      <c r="C220" t="s">
        <v>1019</v>
      </c>
      <c r="D220" t="s">
        <v>1020</v>
      </c>
      <c r="E220" t="s">
        <v>1935</v>
      </c>
      <c r="F220" t="s">
        <v>1021</v>
      </c>
      <c r="G220" t="s">
        <v>145</v>
      </c>
      <c r="H220" t="s">
        <v>1020</v>
      </c>
      <c r="I220" t="s">
        <v>129</v>
      </c>
      <c r="J220" t="s">
        <v>1022</v>
      </c>
      <c r="K220" s="182">
        <v>3689</v>
      </c>
      <c r="L220" s="182">
        <v>189</v>
      </c>
      <c r="M220" s="182">
        <v>0</v>
      </c>
      <c r="N220" s="182">
        <v>0</v>
      </c>
      <c r="O220" t="s">
        <v>189</v>
      </c>
      <c r="P220" t="s">
        <v>190</v>
      </c>
      <c r="Q220" t="s">
        <v>191</v>
      </c>
      <c r="R220" t="s">
        <v>145</v>
      </c>
      <c r="S220" t="s">
        <v>145</v>
      </c>
    </row>
    <row r="221" spans="1:19" x14ac:dyDescent="0.25">
      <c r="A221">
        <v>221</v>
      </c>
      <c r="B221" t="s">
        <v>2169</v>
      </c>
      <c r="C221" t="s">
        <v>1023</v>
      </c>
      <c r="D221" t="s">
        <v>1024</v>
      </c>
      <c r="E221" t="s">
        <v>1935</v>
      </c>
      <c r="F221" t="s">
        <v>1025</v>
      </c>
      <c r="G221" t="s">
        <v>145</v>
      </c>
      <c r="H221" t="s">
        <v>1026</v>
      </c>
      <c r="I221" t="s">
        <v>129</v>
      </c>
      <c r="J221" t="s">
        <v>1027</v>
      </c>
      <c r="K221" s="182">
        <v>2274</v>
      </c>
      <c r="L221" s="182">
        <v>32</v>
      </c>
      <c r="M221" s="182">
        <v>0</v>
      </c>
      <c r="N221" s="182">
        <v>0</v>
      </c>
      <c r="O221" t="s">
        <v>138</v>
      </c>
      <c r="P221" t="s">
        <v>139</v>
      </c>
      <c r="Q221" t="s">
        <v>140</v>
      </c>
      <c r="R221" t="s">
        <v>145</v>
      </c>
      <c r="S221" t="s">
        <v>145</v>
      </c>
    </row>
    <row r="222" spans="1:19" x14ac:dyDescent="0.25">
      <c r="A222">
        <v>222</v>
      </c>
      <c r="B222" t="s">
        <v>2170</v>
      </c>
      <c r="C222" t="s">
        <v>1028</v>
      </c>
      <c r="D222" t="s">
        <v>1029</v>
      </c>
      <c r="E222" t="s">
        <v>1935</v>
      </c>
      <c r="F222" t="s">
        <v>1030</v>
      </c>
      <c r="G222" t="s">
        <v>145</v>
      </c>
      <c r="H222" t="s">
        <v>1029</v>
      </c>
      <c r="I222" t="s">
        <v>129</v>
      </c>
      <c r="J222" t="s">
        <v>1031</v>
      </c>
      <c r="K222" s="182">
        <v>6979</v>
      </c>
      <c r="L222" s="182">
        <v>679</v>
      </c>
      <c r="M222" s="182">
        <v>0</v>
      </c>
      <c r="N222" s="182">
        <v>0</v>
      </c>
      <c r="O222" t="s">
        <v>131</v>
      </c>
      <c r="P222" t="s">
        <v>132</v>
      </c>
      <c r="Q222" t="s">
        <v>133</v>
      </c>
      <c r="R222" t="s">
        <v>145</v>
      </c>
      <c r="S222" t="s">
        <v>145</v>
      </c>
    </row>
    <row r="223" spans="1:19" x14ac:dyDescent="0.25">
      <c r="A223">
        <v>223</v>
      </c>
      <c r="B223" t="s">
        <v>2171</v>
      </c>
      <c r="C223" t="s">
        <v>1032</v>
      </c>
      <c r="D223" t="s">
        <v>1033</v>
      </c>
      <c r="E223" t="s">
        <v>1935</v>
      </c>
      <c r="F223" t="s">
        <v>1034</v>
      </c>
      <c r="G223" t="s">
        <v>145</v>
      </c>
      <c r="H223" t="s">
        <v>1033</v>
      </c>
      <c r="I223" t="s">
        <v>129</v>
      </c>
      <c r="J223" t="s">
        <v>1035</v>
      </c>
      <c r="K223" s="182">
        <v>2933</v>
      </c>
      <c r="L223" s="182">
        <v>28</v>
      </c>
      <c r="M223" s="182">
        <v>38</v>
      </c>
      <c r="N223" s="182">
        <v>36</v>
      </c>
      <c r="O223" t="s">
        <v>1945</v>
      </c>
      <c r="P223" t="s">
        <v>1946</v>
      </c>
      <c r="Q223" t="s">
        <v>1947</v>
      </c>
      <c r="R223" t="s">
        <v>145</v>
      </c>
      <c r="S223" t="s">
        <v>145</v>
      </c>
    </row>
    <row r="224" spans="1:19" x14ac:dyDescent="0.25">
      <c r="A224">
        <v>224</v>
      </c>
      <c r="B224" t="s">
        <v>2172</v>
      </c>
      <c r="C224" t="s">
        <v>1036</v>
      </c>
      <c r="D224" t="s">
        <v>1037</v>
      </c>
      <c r="E224" t="s">
        <v>1935</v>
      </c>
      <c r="F224" t="s">
        <v>366</v>
      </c>
      <c r="G224" t="s">
        <v>145</v>
      </c>
      <c r="H224" t="s">
        <v>365</v>
      </c>
      <c r="I224" t="s">
        <v>129</v>
      </c>
      <c r="J224" t="s">
        <v>367</v>
      </c>
      <c r="K224" s="182">
        <v>628</v>
      </c>
      <c r="L224" s="182">
        <v>6</v>
      </c>
      <c r="M224" s="182">
        <v>0</v>
      </c>
      <c r="N224" s="182">
        <v>0</v>
      </c>
      <c r="O224" t="s">
        <v>182</v>
      </c>
      <c r="P224" t="s">
        <v>183</v>
      </c>
      <c r="Q224" t="s">
        <v>184</v>
      </c>
      <c r="R224" t="s">
        <v>145</v>
      </c>
      <c r="S224" t="s">
        <v>145</v>
      </c>
    </row>
    <row r="225" spans="1:19" x14ac:dyDescent="0.25">
      <c r="A225">
        <v>225</v>
      </c>
      <c r="B225" t="s">
        <v>2173</v>
      </c>
      <c r="C225" t="s">
        <v>1038</v>
      </c>
      <c r="D225" t="s">
        <v>1039</v>
      </c>
      <c r="E225" t="s">
        <v>1935</v>
      </c>
      <c r="F225" t="s">
        <v>1040</v>
      </c>
      <c r="G225" t="s">
        <v>145</v>
      </c>
      <c r="H225" t="s">
        <v>1039</v>
      </c>
      <c r="I225" t="s">
        <v>129</v>
      </c>
      <c r="J225" t="s">
        <v>1041</v>
      </c>
      <c r="K225" s="182">
        <v>4229</v>
      </c>
      <c r="L225" s="182">
        <v>746</v>
      </c>
      <c r="M225" s="182">
        <v>118</v>
      </c>
      <c r="N225" s="182">
        <v>117</v>
      </c>
      <c r="O225" t="s">
        <v>206</v>
      </c>
      <c r="P225" t="s">
        <v>207</v>
      </c>
      <c r="Q225" t="s">
        <v>208</v>
      </c>
      <c r="R225" t="s">
        <v>145</v>
      </c>
      <c r="S225" t="s">
        <v>145</v>
      </c>
    </row>
    <row r="226" spans="1:19" x14ac:dyDescent="0.25">
      <c r="A226">
        <v>226</v>
      </c>
      <c r="B226" t="s">
        <v>2174</v>
      </c>
      <c r="C226" t="s">
        <v>1042</v>
      </c>
      <c r="D226" t="s">
        <v>1043</v>
      </c>
      <c r="E226" t="s">
        <v>1935</v>
      </c>
      <c r="F226" t="s">
        <v>1044</v>
      </c>
      <c r="G226" t="s">
        <v>145</v>
      </c>
      <c r="H226" t="s">
        <v>1043</v>
      </c>
      <c r="I226" t="s">
        <v>129</v>
      </c>
      <c r="J226" t="s">
        <v>1045</v>
      </c>
      <c r="K226" s="182">
        <v>1644</v>
      </c>
      <c r="L226" s="182">
        <v>64</v>
      </c>
      <c r="M226" s="182">
        <v>0</v>
      </c>
      <c r="N226" s="182">
        <v>0</v>
      </c>
      <c r="O226" t="s">
        <v>198</v>
      </c>
      <c r="P226" t="s">
        <v>199</v>
      </c>
      <c r="Q226" t="s">
        <v>200</v>
      </c>
      <c r="R226" t="s">
        <v>145</v>
      </c>
      <c r="S226" t="s">
        <v>145</v>
      </c>
    </row>
    <row r="227" spans="1:19" x14ac:dyDescent="0.25">
      <c r="A227">
        <v>227</v>
      </c>
      <c r="B227" t="s">
        <v>2175</v>
      </c>
      <c r="C227" t="s">
        <v>1046</v>
      </c>
      <c r="D227" t="s">
        <v>1047</v>
      </c>
      <c r="E227" t="s">
        <v>1935</v>
      </c>
      <c r="F227" t="s">
        <v>1048</v>
      </c>
      <c r="G227" t="s">
        <v>1049</v>
      </c>
      <c r="H227" t="s">
        <v>1047</v>
      </c>
      <c r="I227" t="s">
        <v>129</v>
      </c>
      <c r="J227" t="s">
        <v>1050</v>
      </c>
      <c r="K227" s="182">
        <v>1185</v>
      </c>
      <c r="L227" s="182">
        <v>18</v>
      </c>
      <c r="M227" s="182">
        <v>5</v>
      </c>
      <c r="N227" s="182">
        <v>4</v>
      </c>
      <c r="O227" t="s">
        <v>150</v>
      </c>
      <c r="P227" t="s">
        <v>151</v>
      </c>
      <c r="Q227" t="s">
        <v>152</v>
      </c>
      <c r="R227" t="s">
        <v>145</v>
      </c>
      <c r="S227" t="s">
        <v>145</v>
      </c>
    </row>
    <row r="228" spans="1:19" x14ac:dyDescent="0.25">
      <c r="A228">
        <v>228</v>
      </c>
      <c r="B228" t="s">
        <v>2176</v>
      </c>
      <c r="C228" t="s">
        <v>1051</v>
      </c>
      <c r="D228" t="s">
        <v>1052</v>
      </c>
      <c r="E228" t="s">
        <v>1935</v>
      </c>
      <c r="F228" t="s">
        <v>1053</v>
      </c>
      <c r="G228" t="s">
        <v>145</v>
      </c>
      <c r="H228" t="s">
        <v>1052</v>
      </c>
      <c r="I228" t="s">
        <v>129</v>
      </c>
      <c r="J228" t="s">
        <v>1054</v>
      </c>
      <c r="K228" s="182">
        <v>4204</v>
      </c>
      <c r="L228" s="182">
        <v>76</v>
      </c>
      <c r="M228" s="182">
        <v>0</v>
      </c>
      <c r="N228" s="182">
        <v>0</v>
      </c>
      <c r="O228" t="s">
        <v>138</v>
      </c>
      <c r="P228" t="s">
        <v>139</v>
      </c>
      <c r="Q228" t="s">
        <v>140</v>
      </c>
      <c r="R228" t="s">
        <v>145</v>
      </c>
      <c r="S228" t="s">
        <v>145</v>
      </c>
    </row>
    <row r="229" spans="1:19" x14ac:dyDescent="0.25">
      <c r="A229">
        <v>229</v>
      </c>
      <c r="B229" t="s">
        <v>2177</v>
      </c>
      <c r="C229" t="s">
        <v>1055</v>
      </c>
      <c r="D229" t="s">
        <v>1056</v>
      </c>
      <c r="E229" t="s">
        <v>1935</v>
      </c>
      <c r="F229" t="s">
        <v>1057</v>
      </c>
      <c r="G229" t="s">
        <v>145</v>
      </c>
      <c r="H229" t="s">
        <v>895</v>
      </c>
      <c r="I229" t="s">
        <v>129</v>
      </c>
      <c r="J229" t="s">
        <v>1058</v>
      </c>
      <c r="K229" s="182">
        <v>513</v>
      </c>
      <c r="L229" s="182">
        <v>11</v>
      </c>
      <c r="M229" s="182">
        <v>0</v>
      </c>
      <c r="N229" s="182">
        <v>0</v>
      </c>
      <c r="O229" t="s">
        <v>206</v>
      </c>
      <c r="P229" t="s">
        <v>207</v>
      </c>
      <c r="Q229" t="s">
        <v>208</v>
      </c>
      <c r="R229" t="s">
        <v>145</v>
      </c>
      <c r="S229" t="s">
        <v>145</v>
      </c>
    </row>
    <row r="230" spans="1:19" x14ac:dyDescent="0.25">
      <c r="A230">
        <v>230</v>
      </c>
      <c r="B230" t="s">
        <v>2178</v>
      </c>
      <c r="C230" t="s">
        <v>1059</v>
      </c>
      <c r="D230" t="s">
        <v>1060</v>
      </c>
      <c r="E230" t="s">
        <v>1935</v>
      </c>
      <c r="F230" t="s">
        <v>793</v>
      </c>
      <c r="G230" t="s">
        <v>145</v>
      </c>
      <c r="H230" t="s">
        <v>794</v>
      </c>
      <c r="I230" t="s">
        <v>129</v>
      </c>
      <c r="J230" t="s">
        <v>795</v>
      </c>
      <c r="K230" s="182">
        <v>821</v>
      </c>
      <c r="L230" s="182">
        <v>3</v>
      </c>
      <c r="M230" s="182">
        <v>0</v>
      </c>
      <c r="N230" s="182">
        <v>0</v>
      </c>
      <c r="O230" t="s">
        <v>1945</v>
      </c>
      <c r="P230" t="s">
        <v>1946</v>
      </c>
      <c r="Q230" t="s">
        <v>1947</v>
      </c>
      <c r="R230" t="s">
        <v>145</v>
      </c>
      <c r="S230" t="s">
        <v>145</v>
      </c>
    </row>
    <row r="231" spans="1:19" x14ac:dyDescent="0.25">
      <c r="A231">
        <v>231</v>
      </c>
      <c r="B231" t="s">
        <v>2179</v>
      </c>
      <c r="C231" t="s">
        <v>1061</v>
      </c>
      <c r="D231" t="s">
        <v>1062</v>
      </c>
      <c r="E231" t="s">
        <v>1935</v>
      </c>
      <c r="F231" t="s">
        <v>1063</v>
      </c>
      <c r="G231" t="s">
        <v>145</v>
      </c>
      <c r="H231" t="s">
        <v>1064</v>
      </c>
      <c r="I231" t="s">
        <v>129</v>
      </c>
      <c r="J231" t="s">
        <v>1065</v>
      </c>
      <c r="K231" s="182">
        <v>1831</v>
      </c>
      <c r="L231" s="182">
        <v>79</v>
      </c>
      <c r="M231" s="182">
        <v>0</v>
      </c>
      <c r="N231" s="182">
        <v>0</v>
      </c>
      <c r="O231" t="s">
        <v>189</v>
      </c>
      <c r="P231" t="s">
        <v>190</v>
      </c>
      <c r="Q231" t="s">
        <v>191</v>
      </c>
      <c r="R231" t="s">
        <v>145</v>
      </c>
      <c r="S231" t="s">
        <v>145</v>
      </c>
    </row>
    <row r="232" spans="1:19" x14ac:dyDescent="0.25">
      <c r="A232">
        <v>232</v>
      </c>
      <c r="B232" t="s">
        <v>2180</v>
      </c>
      <c r="C232" t="s">
        <v>1066</v>
      </c>
      <c r="D232" t="s">
        <v>1067</v>
      </c>
      <c r="E232" t="s">
        <v>1935</v>
      </c>
      <c r="F232" t="s">
        <v>1068</v>
      </c>
      <c r="G232" t="s">
        <v>145</v>
      </c>
      <c r="H232" t="s">
        <v>1067</v>
      </c>
      <c r="I232" t="s">
        <v>129</v>
      </c>
      <c r="J232" t="s">
        <v>1069</v>
      </c>
      <c r="K232" s="182">
        <v>862</v>
      </c>
      <c r="L232" s="182">
        <v>9</v>
      </c>
      <c r="M232" s="182">
        <v>6</v>
      </c>
      <c r="N232" s="182">
        <v>6</v>
      </c>
      <c r="O232" t="s">
        <v>189</v>
      </c>
      <c r="P232" t="s">
        <v>190</v>
      </c>
      <c r="Q232" t="s">
        <v>191</v>
      </c>
      <c r="R232" t="s">
        <v>145</v>
      </c>
      <c r="S232" t="s">
        <v>145</v>
      </c>
    </row>
    <row r="233" spans="1:19" x14ac:dyDescent="0.25">
      <c r="A233">
        <v>233</v>
      </c>
      <c r="B233" t="s">
        <v>2181</v>
      </c>
      <c r="C233" t="s">
        <v>1070</v>
      </c>
      <c r="D233" t="s">
        <v>1071</v>
      </c>
      <c r="E233" t="s">
        <v>1935</v>
      </c>
      <c r="F233" t="s">
        <v>1072</v>
      </c>
      <c r="G233" t="s">
        <v>145</v>
      </c>
      <c r="H233" t="s">
        <v>642</v>
      </c>
      <c r="I233" t="s">
        <v>129</v>
      </c>
      <c r="J233" t="s">
        <v>644</v>
      </c>
      <c r="K233" s="182">
        <v>1403</v>
      </c>
      <c r="L233" s="182">
        <v>15</v>
      </c>
      <c r="M233" s="182">
        <v>7</v>
      </c>
      <c r="N233" s="182">
        <v>7</v>
      </c>
      <c r="O233" t="s">
        <v>198</v>
      </c>
      <c r="P233" t="s">
        <v>199</v>
      </c>
      <c r="Q233" t="s">
        <v>200</v>
      </c>
      <c r="R233" t="s">
        <v>145</v>
      </c>
      <c r="S233" t="s">
        <v>145</v>
      </c>
    </row>
    <row r="234" spans="1:19" x14ac:dyDescent="0.25">
      <c r="A234">
        <v>234</v>
      </c>
      <c r="B234" t="s">
        <v>2182</v>
      </c>
      <c r="C234" t="s">
        <v>1073</v>
      </c>
      <c r="D234" t="s">
        <v>1074</v>
      </c>
      <c r="E234" t="s">
        <v>1935</v>
      </c>
      <c r="F234" t="s">
        <v>1075</v>
      </c>
      <c r="G234" t="s">
        <v>145</v>
      </c>
      <c r="H234" t="s">
        <v>1076</v>
      </c>
      <c r="I234" t="s">
        <v>129</v>
      </c>
      <c r="J234" t="s">
        <v>1077</v>
      </c>
      <c r="K234" s="182">
        <v>1159</v>
      </c>
      <c r="L234" s="182">
        <v>2</v>
      </c>
      <c r="M234" s="182">
        <v>0</v>
      </c>
      <c r="N234" s="182">
        <v>0</v>
      </c>
      <c r="O234" t="s">
        <v>182</v>
      </c>
      <c r="P234" t="s">
        <v>183</v>
      </c>
      <c r="Q234" t="s">
        <v>184</v>
      </c>
      <c r="R234" t="s">
        <v>145</v>
      </c>
      <c r="S234" t="s">
        <v>145</v>
      </c>
    </row>
    <row r="235" spans="1:19" x14ac:dyDescent="0.25">
      <c r="A235">
        <v>235</v>
      </c>
      <c r="B235" t="s">
        <v>2183</v>
      </c>
      <c r="C235" t="s">
        <v>1078</v>
      </c>
      <c r="D235" t="s">
        <v>1079</v>
      </c>
      <c r="E235" t="s">
        <v>1952</v>
      </c>
      <c r="F235" t="s">
        <v>1080</v>
      </c>
      <c r="G235" t="s">
        <v>145</v>
      </c>
      <c r="H235" t="s">
        <v>848</v>
      </c>
      <c r="I235" t="s">
        <v>129</v>
      </c>
      <c r="J235" t="s">
        <v>849</v>
      </c>
      <c r="K235" s="182">
        <v>1575</v>
      </c>
      <c r="L235" s="182">
        <v>41</v>
      </c>
      <c r="M235" s="182">
        <v>0</v>
      </c>
      <c r="N235" s="182">
        <v>0</v>
      </c>
      <c r="O235" t="s">
        <v>131</v>
      </c>
      <c r="P235" t="s">
        <v>132</v>
      </c>
      <c r="Q235" t="s">
        <v>133</v>
      </c>
      <c r="R235" t="s">
        <v>145</v>
      </c>
      <c r="S235" t="s">
        <v>145</v>
      </c>
    </row>
    <row r="236" spans="1:19" x14ac:dyDescent="0.25">
      <c r="A236">
        <v>236</v>
      </c>
      <c r="B236" t="s">
        <v>2184</v>
      </c>
      <c r="C236" t="s">
        <v>1081</v>
      </c>
      <c r="D236" t="s">
        <v>1082</v>
      </c>
      <c r="E236" t="s">
        <v>1935</v>
      </c>
      <c r="F236" t="s">
        <v>1083</v>
      </c>
      <c r="G236" t="s">
        <v>145</v>
      </c>
      <c r="H236" t="s">
        <v>1082</v>
      </c>
      <c r="I236" t="s">
        <v>129</v>
      </c>
      <c r="J236" t="s">
        <v>1084</v>
      </c>
      <c r="K236" s="182">
        <v>120</v>
      </c>
      <c r="L236" s="182">
        <v>0</v>
      </c>
      <c r="M236" s="182">
        <v>0</v>
      </c>
      <c r="N236" s="182">
        <v>0</v>
      </c>
      <c r="O236" t="s">
        <v>131</v>
      </c>
      <c r="P236" t="s">
        <v>132</v>
      </c>
      <c r="Q236" t="s">
        <v>133</v>
      </c>
      <c r="R236" t="s">
        <v>145</v>
      </c>
      <c r="S236" t="s">
        <v>145</v>
      </c>
    </row>
    <row r="237" spans="1:19" x14ac:dyDescent="0.25">
      <c r="A237">
        <v>237</v>
      </c>
      <c r="B237" t="s">
        <v>2185</v>
      </c>
      <c r="C237" t="s">
        <v>1085</v>
      </c>
      <c r="D237" t="s">
        <v>1086</v>
      </c>
      <c r="E237" t="s">
        <v>1935</v>
      </c>
      <c r="F237" t="s">
        <v>1087</v>
      </c>
      <c r="G237" t="s">
        <v>145</v>
      </c>
      <c r="H237" t="s">
        <v>1086</v>
      </c>
      <c r="I237" t="s">
        <v>129</v>
      </c>
      <c r="J237" t="s">
        <v>1088</v>
      </c>
      <c r="K237" s="182">
        <v>1612</v>
      </c>
      <c r="L237" s="182">
        <v>256</v>
      </c>
      <c r="M237" s="182">
        <v>0</v>
      </c>
      <c r="N237" s="182">
        <v>0</v>
      </c>
      <c r="O237" t="s">
        <v>1945</v>
      </c>
      <c r="P237" t="s">
        <v>1946</v>
      </c>
      <c r="Q237" t="s">
        <v>1947</v>
      </c>
      <c r="R237" t="s">
        <v>145</v>
      </c>
      <c r="S237" t="s">
        <v>145</v>
      </c>
    </row>
    <row r="238" spans="1:19" x14ac:dyDescent="0.25">
      <c r="A238">
        <v>238</v>
      </c>
      <c r="B238" t="s">
        <v>2186</v>
      </c>
      <c r="C238" t="s">
        <v>1089</v>
      </c>
      <c r="D238" t="s">
        <v>1090</v>
      </c>
      <c r="E238" t="s">
        <v>1935</v>
      </c>
      <c r="F238" t="s">
        <v>1091</v>
      </c>
      <c r="G238" t="s">
        <v>145</v>
      </c>
      <c r="H238" t="s">
        <v>1092</v>
      </c>
      <c r="I238" t="s">
        <v>129</v>
      </c>
      <c r="J238" t="s">
        <v>1093</v>
      </c>
      <c r="K238" s="182">
        <v>1374</v>
      </c>
      <c r="L238" s="182">
        <v>3</v>
      </c>
      <c r="M238" s="182">
        <v>32</v>
      </c>
      <c r="N238" s="182">
        <v>30</v>
      </c>
      <c r="O238" t="s">
        <v>182</v>
      </c>
      <c r="P238" t="s">
        <v>183</v>
      </c>
      <c r="Q238" t="s">
        <v>184</v>
      </c>
      <c r="R238" t="s">
        <v>145</v>
      </c>
      <c r="S238" t="s">
        <v>145</v>
      </c>
    </row>
    <row r="239" spans="1:19" x14ac:dyDescent="0.25">
      <c r="A239">
        <v>239</v>
      </c>
      <c r="B239" t="s">
        <v>2187</v>
      </c>
      <c r="C239" t="s">
        <v>1094</v>
      </c>
      <c r="D239" t="s">
        <v>1095</v>
      </c>
      <c r="E239" t="s">
        <v>1935</v>
      </c>
      <c r="F239" t="s">
        <v>1096</v>
      </c>
      <c r="G239" t="s">
        <v>145</v>
      </c>
      <c r="H239" t="s">
        <v>1097</v>
      </c>
      <c r="I239" t="s">
        <v>129</v>
      </c>
      <c r="J239" t="s">
        <v>1098</v>
      </c>
      <c r="K239" s="182">
        <v>3181</v>
      </c>
      <c r="L239" s="182">
        <v>73</v>
      </c>
      <c r="M239" s="182">
        <v>1</v>
      </c>
      <c r="N239" s="182">
        <v>1</v>
      </c>
      <c r="O239" t="s">
        <v>206</v>
      </c>
      <c r="P239" t="s">
        <v>207</v>
      </c>
      <c r="Q239" t="s">
        <v>208</v>
      </c>
      <c r="R239" t="s">
        <v>145</v>
      </c>
      <c r="S239" t="s">
        <v>145</v>
      </c>
    </row>
    <row r="240" spans="1:19" x14ac:dyDescent="0.25">
      <c r="A240">
        <v>240</v>
      </c>
      <c r="B240" t="s">
        <v>2188</v>
      </c>
      <c r="C240" t="s">
        <v>1099</v>
      </c>
      <c r="D240" t="s">
        <v>1100</v>
      </c>
      <c r="E240" t="s">
        <v>1935</v>
      </c>
      <c r="F240" t="s">
        <v>1101</v>
      </c>
      <c r="G240" t="s">
        <v>145</v>
      </c>
      <c r="H240" t="s">
        <v>1102</v>
      </c>
      <c r="I240" t="s">
        <v>129</v>
      </c>
      <c r="J240" t="s">
        <v>1103</v>
      </c>
      <c r="K240" s="182">
        <v>684</v>
      </c>
      <c r="L240" s="182">
        <v>5</v>
      </c>
      <c r="M240" s="182">
        <v>0</v>
      </c>
      <c r="N240" s="182">
        <v>0</v>
      </c>
      <c r="O240" t="s">
        <v>138</v>
      </c>
      <c r="P240" t="s">
        <v>139</v>
      </c>
      <c r="Q240" t="s">
        <v>140</v>
      </c>
      <c r="R240" t="s">
        <v>145</v>
      </c>
      <c r="S240" t="s">
        <v>145</v>
      </c>
    </row>
    <row r="241" spans="1:19" x14ac:dyDescent="0.25">
      <c r="A241">
        <v>241</v>
      </c>
      <c r="B241" t="s">
        <v>2189</v>
      </c>
      <c r="C241" t="s">
        <v>1104</v>
      </c>
      <c r="D241" t="s">
        <v>1105</v>
      </c>
      <c r="E241" t="s">
        <v>1935</v>
      </c>
      <c r="F241" t="s">
        <v>1106</v>
      </c>
      <c r="G241" t="s">
        <v>145</v>
      </c>
      <c r="H241" t="s">
        <v>1105</v>
      </c>
      <c r="I241" t="s">
        <v>129</v>
      </c>
      <c r="J241" t="s">
        <v>1107</v>
      </c>
      <c r="K241" s="182">
        <v>5439</v>
      </c>
      <c r="L241" s="182">
        <v>177</v>
      </c>
      <c r="M241" s="182">
        <v>41</v>
      </c>
      <c r="N241" s="182">
        <v>40</v>
      </c>
      <c r="O241" t="s">
        <v>182</v>
      </c>
      <c r="P241" t="s">
        <v>183</v>
      </c>
      <c r="Q241" t="s">
        <v>184</v>
      </c>
      <c r="R241" t="s">
        <v>145</v>
      </c>
      <c r="S241" t="s">
        <v>145</v>
      </c>
    </row>
    <row r="242" spans="1:19" x14ac:dyDescent="0.25">
      <c r="A242">
        <v>242</v>
      </c>
      <c r="B242" t="s">
        <v>2190</v>
      </c>
      <c r="C242" t="s">
        <v>1108</v>
      </c>
      <c r="D242" t="s">
        <v>1109</v>
      </c>
      <c r="E242" t="s">
        <v>1935</v>
      </c>
      <c r="F242" t="s">
        <v>374</v>
      </c>
      <c r="G242" t="s">
        <v>145</v>
      </c>
      <c r="H242" t="s">
        <v>375</v>
      </c>
      <c r="I242" t="s">
        <v>129</v>
      </c>
      <c r="J242" t="s">
        <v>376</v>
      </c>
      <c r="K242" s="182">
        <v>1524</v>
      </c>
      <c r="L242" s="182">
        <v>30</v>
      </c>
      <c r="M242" s="182">
        <v>4</v>
      </c>
      <c r="N242" s="182">
        <v>4</v>
      </c>
      <c r="O242" t="s">
        <v>206</v>
      </c>
      <c r="P242" t="s">
        <v>207</v>
      </c>
      <c r="Q242" t="s">
        <v>208</v>
      </c>
      <c r="R242" t="s">
        <v>145</v>
      </c>
      <c r="S242" t="s">
        <v>145</v>
      </c>
    </row>
    <row r="243" spans="1:19" x14ac:dyDescent="0.25">
      <c r="A243">
        <v>243</v>
      </c>
      <c r="B243" t="s">
        <v>2191</v>
      </c>
      <c r="C243" t="s">
        <v>1110</v>
      </c>
      <c r="D243" t="s">
        <v>1111</v>
      </c>
      <c r="E243" t="s">
        <v>1935</v>
      </c>
      <c r="F243" t="s">
        <v>1112</v>
      </c>
      <c r="G243" t="s">
        <v>145</v>
      </c>
      <c r="H243" t="s">
        <v>1111</v>
      </c>
      <c r="I243" t="s">
        <v>129</v>
      </c>
      <c r="J243" t="s">
        <v>1113</v>
      </c>
      <c r="K243" s="182">
        <v>5709</v>
      </c>
      <c r="L243" s="182">
        <v>152</v>
      </c>
      <c r="M243" s="182">
        <v>0</v>
      </c>
      <c r="N243" s="182">
        <v>0</v>
      </c>
      <c r="O243" t="s">
        <v>206</v>
      </c>
      <c r="P243" t="s">
        <v>207</v>
      </c>
      <c r="Q243" t="s">
        <v>208</v>
      </c>
      <c r="R243" t="s">
        <v>145</v>
      </c>
      <c r="S243" t="s">
        <v>145</v>
      </c>
    </row>
    <row r="244" spans="1:19" x14ac:dyDescent="0.25">
      <c r="A244">
        <v>244</v>
      </c>
      <c r="B244" t="s">
        <v>2192</v>
      </c>
      <c r="C244" t="s">
        <v>1114</v>
      </c>
      <c r="D244" t="s">
        <v>1115</v>
      </c>
      <c r="E244" t="s">
        <v>1935</v>
      </c>
      <c r="F244" t="s">
        <v>1116</v>
      </c>
      <c r="G244" t="s">
        <v>145</v>
      </c>
      <c r="H244" t="s">
        <v>344</v>
      </c>
      <c r="I244" t="s">
        <v>129</v>
      </c>
      <c r="J244" t="s">
        <v>799</v>
      </c>
      <c r="K244" s="182">
        <v>600</v>
      </c>
      <c r="L244" s="182">
        <v>66</v>
      </c>
      <c r="M244" s="182">
        <v>12</v>
      </c>
      <c r="N244" s="182">
        <v>12</v>
      </c>
      <c r="O244" t="s">
        <v>131</v>
      </c>
      <c r="P244" t="s">
        <v>132</v>
      </c>
      <c r="Q244" t="s">
        <v>133</v>
      </c>
      <c r="R244" t="s">
        <v>145</v>
      </c>
      <c r="S244" t="s">
        <v>145</v>
      </c>
    </row>
    <row r="245" spans="1:19" x14ac:dyDescent="0.25">
      <c r="A245">
        <v>245</v>
      </c>
      <c r="B245" t="s">
        <v>2193</v>
      </c>
      <c r="C245" t="s">
        <v>1117</v>
      </c>
      <c r="D245" t="s">
        <v>176</v>
      </c>
      <c r="E245" t="s">
        <v>1935</v>
      </c>
      <c r="F245" t="s">
        <v>1118</v>
      </c>
      <c r="G245" t="s">
        <v>1119</v>
      </c>
      <c r="H245" t="s">
        <v>176</v>
      </c>
      <c r="I245" t="s">
        <v>129</v>
      </c>
      <c r="J245" t="s">
        <v>1120</v>
      </c>
      <c r="K245" s="182">
        <v>12491</v>
      </c>
      <c r="L245" s="182">
        <v>3605</v>
      </c>
      <c r="M245" s="182">
        <v>1340</v>
      </c>
      <c r="N245" s="182">
        <v>1315</v>
      </c>
      <c r="O245" t="s">
        <v>198</v>
      </c>
      <c r="P245" t="s">
        <v>199</v>
      </c>
      <c r="Q245" t="s">
        <v>200</v>
      </c>
      <c r="R245" t="s">
        <v>1732</v>
      </c>
      <c r="S245" t="s">
        <v>145</v>
      </c>
    </row>
    <row r="246" spans="1:19" x14ac:dyDescent="0.25">
      <c r="A246">
        <v>246</v>
      </c>
      <c r="B246" t="s">
        <v>2194</v>
      </c>
      <c r="C246" t="s">
        <v>1121</v>
      </c>
      <c r="D246" t="s">
        <v>1122</v>
      </c>
      <c r="E246" t="s">
        <v>1935</v>
      </c>
      <c r="F246" t="s">
        <v>1123</v>
      </c>
      <c r="G246" t="s">
        <v>145</v>
      </c>
      <c r="H246" t="s">
        <v>401</v>
      </c>
      <c r="I246" t="s">
        <v>129</v>
      </c>
      <c r="J246" t="s">
        <v>403</v>
      </c>
      <c r="K246" s="182">
        <v>523</v>
      </c>
      <c r="L246" s="182">
        <v>91</v>
      </c>
      <c r="M246" s="182">
        <v>5</v>
      </c>
      <c r="N246" s="182">
        <v>5</v>
      </c>
      <c r="O246" t="s">
        <v>138</v>
      </c>
      <c r="P246" t="s">
        <v>139</v>
      </c>
      <c r="Q246" t="s">
        <v>140</v>
      </c>
      <c r="R246" t="s">
        <v>145</v>
      </c>
      <c r="S246" t="s">
        <v>145</v>
      </c>
    </row>
    <row r="247" spans="1:19" x14ac:dyDescent="0.25">
      <c r="A247">
        <v>247</v>
      </c>
      <c r="B247" t="s">
        <v>2195</v>
      </c>
      <c r="C247" t="s">
        <v>1124</v>
      </c>
      <c r="D247" t="s">
        <v>1125</v>
      </c>
      <c r="E247" t="s">
        <v>1935</v>
      </c>
      <c r="F247" t="s">
        <v>606</v>
      </c>
      <c r="G247" t="s">
        <v>145</v>
      </c>
      <c r="H247" t="s">
        <v>605</v>
      </c>
      <c r="I247" t="s">
        <v>129</v>
      </c>
      <c r="J247" t="s">
        <v>607</v>
      </c>
      <c r="K247" s="182">
        <v>132</v>
      </c>
      <c r="L247" s="182">
        <v>0</v>
      </c>
      <c r="M247" s="182">
        <v>0</v>
      </c>
      <c r="N247" s="182">
        <v>0</v>
      </c>
      <c r="O247" t="s">
        <v>1945</v>
      </c>
      <c r="P247" t="s">
        <v>1946</v>
      </c>
      <c r="Q247" t="s">
        <v>1947</v>
      </c>
      <c r="R247" t="s">
        <v>145</v>
      </c>
      <c r="S247" t="s">
        <v>145</v>
      </c>
    </row>
    <row r="248" spans="1:19" x14ac:dyDescent="0.25">
      <c r="A248">
        <v>248</v>
      </c>
      <c r="B248" t="s">
        <v>2196</v>
      </c>
      <c r="C248" t="s">
        <v>1126</v>
      </c>
      <c r="D248" t="s">
        <v>1127</v>
      </c>
      <c r="E248" t="s">
        <v>1935</v>
      </c>
      <c r="F248" t="s">
        <v>1128</v>
      </c>
      <c r="G248" t="s">
        <v>145</v>
      </c>
      <c r="H248" t="s">
        <v>1127</v>
      </c>
      <c r="I248" t="s">
        <v>129</v>
      </c>
      <c r="J248" t="s">
        <v>1129</v>
      </c>
      <c r="K248" s="182">
        <v>2192</v>
      </c>
      <c r="L248" s="182">
        <v>41</v>
      </c>
      <c r="M248" s="182">
        <v>12</v>
      </c>
      <c r="N248" s="182">
        <v>12</v>
      </c>
      <c r="O248" t="s">
        <v>150</v>
      </c>
      <c r="P248" t="s">
        <v>151</v>
      </c>
      <c r="Q248" t="s">
        <v>152</v>
      </c>
      <c r="R248" t="s">
        <v>145</v>
      </c>
      <c r="S248" t="s">
        <v>145</v>
      </c>
    </row>
    <row r="249" spans="1:19" x14ac:dyDescent="0.25">
      <c r="A249">
        <v>249</v>
      </c>
      <c r="B249" t="s">
        <v>2197</v>
      </c>
      <c r="C249" t="s">
        <v>1130</v>
      </c>
      <c r="D249" t="s">
        <v>1131</v>
      </c>
      <c r="E249" t="s">
        <v>1935</v>
      </c>
      <c r="F249" t="s">
        <v>1132</v>
      </c>
      <c r="G249" t="s">
        <v>145</v>
      </c>
      <c r="H249" t="s">
        <v>1133</v>
      </c>
      <c r="I249" t="s">
        <v>129</v>
      </c>
      <c r="J249" t="s">
        <v>1134</v>
      </c>
      <c r="K249" s="182">
        <v>12742</v>
      </c>
      <c r="L249" s="182">
        <v>780</v>
      </c>
      <c r="M249" s="182">
        <v>18</v>
      </c>
      <c r="N249" s="182">
        <v>18</v>
      </c>
      <c r="O249" t="s">
        <v>138</v>
      </c>
      <c r="P249" t="s">
        <v>139</v>
      </c>
      <c r="Q249" t="s">
        <v>140</v>
      </c>
      <c r="R249" t="s">
        <v>145</v>
      </c>
      <c r="S249" t="s">
        <v>145</v>
      </c>
    </row>
    <row r="250" spans="1:19" x14ac:dyDescent="0.25">
      <c r="A250">
        <v>250</v>
      </c>
      <c r="B250" t="s">
        <v>2198</v>
      </c>
      <c r="C250" t="s">
        <v>1135</v>
      </c>
      <c r="D250" t="s">
        <v>857</v>
      </c>
      <c r="E250" t="s">
        <v>1935</v>
      </c>
      <c r="F250" t="s">
        <v>1136</v>
      </c>
      <c r="G250" t="s">
        <v>145</v>
      </c>
      <c r="H250" t="s">
        <v>857</v>
      </c>
      <c r="I250" t="s">
        <v>129</v>
      </c>
      <c r="J250" t="s">
        <v>858</v>
      </c>
      <c r="K250" s="182">
        <v>898</v>
      </c>
      <c r="L250" s="182">
        <v>21</v>
      </c>
      <c r="M250" s="182">
        <v>0</v>
      </c>
      <c r="N250" s="182">
        <v>0</v>
      </c>
      <c r="O250" t="s">
        <v>189</v>
      </c>
      <c r="P250" t="s">
        <v>190</v>
      </c>
      <c r="Q250" t="s">
        <v>191</v>
      </c>
      <c r="R250" t="s">
        <v>145</v>
      </c>
      <c r="S250" t="s">
        <v>145</v>
      </c>
    </row>
    <row r="251" spans="1:19" x14ac:dyDescent="0.25">
      <c r="A251">
        <v>251</v>
      </c>
      <c r="B251" t="s">
        <v>2199</v>
      </c>
      <c r="C251" t="s">
        <v>1137</v>
      </c>
      <c r="D251" t="s">
        <v>1138</v>
      </c>
      <c r="E251" t="s">
        <v>1935</v>
      </c>
      <c r="F251" t="s">
        <v>1139</v>
      </c>
      <c r="G251" t="s">
        <v>145</v>
      </c>
      <c r="H251" t="s">
        <v>1140</v>
      </c>
      <c r="I251" t="s">
        <v>129</v>
      </c>
      <c r="J251" t="s">
        <v>1141</v>
      </c>
      <c r="K251" s="182">
        <v>550</v>
      </c>
      <c r="L251" s="182">
        <v>1</v>
      </c>
      <c r="M251" s="182">
        <v>0</v>
      </c>
      <c r="N251" s="182">
        <v>0</v>
      </c>
      <c r="O251" t="s">
        <v>182</v>
      </c>
      <c r="P251" t="s">
        <v>183</v>
      </c>
      <c r="Q251" t="s">
        <v>184</v>
      </c>
      <c r="R251" t="s">
        <v>145</v>
      </c>
      <c r="S251" t="s">
        <v>145</v>
      </c>
    </row>
    <row r="252" spans="1:19" x14ac:dyDescent="0.25">
      <c r="A252">
        <v>252</v>
      </c>
      <c r="B252" t="s">
        <v>2200</v>
      </c>
      <c r="C252" t="s">
        <v>1142</v>
      </c>
      <c r="D252" t="s">
        <v>1143</v>
      </c>
      <c r="E252" t="s">
        <v>1935</v>
      </c>
      <c r="F252" t="s">
        <v>2201</v>
      </c>
      <c r="G252" t="s">
        <v>588</v>
      </c>
      <c r="H252" t="s">
        <v>1143</v>
      </c>
      <c r="I252" t="s">
        <v>129</v>
      </c>
      <c r="J252" t="s">
        <v>481</v>
      </c>
      <c r="K252" s="182">
        <v>1275</v>
      </c>
      <c r="L252" s="182">
        <v>14</v>
      </c>
      <c r="M252" s="182">
        <v>72</v>
      </c>
      <c r="N252" s="182">
        <v>70</v>
      </c>
      <c r="O252" t="s">
        <v>131</v>
      </c>
      <c r="P252" t="s">
        <v>132</v>
      </c>
      <c r="Q252" t="s">
        <v>133</v>
      </c>
      <c r="R252" t="s">
        <v>1732</v>
      </c>
      <c r="S252" t="s">
        <v>145</v>
      </c>
    </row>
    <row r="253" spans="1:19" x14ac:dyDescent="0.25">
      <c r="A253">
        <v>253</v>
      </c>
      <c r="B253" t="s">
        <v>2202</v>
      </c>
      <c r="C253" t="s">
        <v>1144</v>
      </c>
      <c r="D253" t="s">
        <v>1145</v>
      </c>
      <c r="E253" t="s">
        <v>1935</v>
      </c>
      <c r="F253" t="s">
        <v>1146</v>
      </c>
      <c r="G253" t="s">
        <v>145</v>
      </c>
      <c r="H253" t="s">
        <v>1145</v>
      </c>
      <c r="I253" t="s">
        <v>129</v>
      </c>
      <c r="J253" t="s">
        <v>1147</v>
      </c>
      <c r="K253" s="182">
        <v>4682</v>
      </c>
      <c r="L253" s="182">
        <v>96</v>
      </c>
      <c r="M253" s="182">
        <v>21</v>
      </c>
      <c r="N253" s="182">
        <v>21</v>
      </c>
      <c r="O253" t="s">
        <v>182</v>
      </c>
      <c r="P253" t="s">
        <v>183</v>
      </c>
      <c r="Q253" t="s">
        <v>184</v>
      </c>
      <c r="R253" t="s">
        <v>145</v>
      </c>
      <c r="S253" t="s">
        <v>145</v>
      </c>
    </row>
    <row r="254" spans="1:19" x14ac:dyDescent="0.25">
      <c r="A254">
        <v>254</v>
      </c>
      <c r="B254" t="s">
        <v>2203</v>
      </c>
      <c r="C254" t="s">
        <v>1148</v>
      </c>
      <c r="D254" t="s">
        <v>1149</v>
      </c>
      <c r="E254" t="s">
        <v>1935</v>
      </c>
      <c r="F254" t="s">
        <v>1150</v>
      </c>
      <c r="G254" t="s">
        <v>145</v>
      </c>
      <c r="H254" t="s">
        <v>1149</v>
      </c>
      <c r="I254" t="s">
        <v>129</v>
      </c>
      <c r="J254" t="s">
        <v>1151</v>
      </c>
      <c r="K254" s="182">
        <v>4057</v>
      </c>
      <c r="L254" s="182">
        <v>113</v>
      </c>
      <c r="M254" s="182">
        <v>89</v>
      </c>
      <c r="N254" s="182">
        <v>89</v>
      </c>
      <c r="O254" t="s">
        <v>206</v>
      </c>
      <c r="P254" t="s">
        <v>207</v>
      </c>
      <c r="Q254" t="s">
        <v>208</v>
      </c>
      <c r="R254" t="s">
        <v>145</v>
      </c>
      <c r="S254" t="s">
        <v>145</v>
      </c>
    </row>
    <row r="255" spans="1:19" x14ac:dyDescent="0.25">
      <c r="A255">
        <v>255</v>
      </c>
      <c r="B255" t="s">
        <v>2204</v>
      </c>
      <c r="C255" t="s">
        <v>1152</v>
      </c>
      <c r="D255" t="s">
        <v>1153</v>
      </c>
      <c r="E255" t="s">
        <v>1935</v>
      </c>
      <c r="F255" t="s">
        <v>1154</v>
      </c>
      <c r="G255" t="s">
        <v>145</v>
      </c>
      <c r="H255" t="s">
        <v>1153</v>
      </c>
      <c r="I255" t="s">
        <v>129</v>
      </c>
      <c r="J255" t="s">
        <v>1155</v>
      </c>
      <c r="K255" s="182">
        <v>550</v>
      </c>
      <c r="L255" s="182">
        <v>0</v>
      </c>
      <c r="M255" s="182">
        <v>0</v>
      </c>
      <c r="N255" s="182">
        <v>0</v>
      </c>
      <c r="O255" t="s">
        <v>138</v>
      </c>
      <c r="P255" t="s">
        <v>139</v>
      </c>
      <c r="Q255" t="s">
        <v>140</v>
      </c>
      <c r="R255" t="s">
        <v>145</v>
      </c>
      <c r="S255" t="s">
        <v>145</v>
      </c>
    </row>
    <row r="256" spans="1:19" x14ac:dyDescent="0.25">
      <c r="A256">
        <v>256</v>
      </c>
      <c r="B256" t="s">
        <v>2205</v>
      </c>
      <c r="C256" t="s">
        <v>1156</v>
      </c>
      <c r="D256" t="s">
        <v>1157</v>
      </c>
      <c r="E256" t="s">
        <v>1935</v>
      </c>
      <c r="F256" t="s">
        <v>2206</v>
      </c>
      <c r="G256" t="s">
        <v>145</v>
      </c>
      <c r="H256" t="s">
        <v>2207</v>
      </c>
      <c r="I256" t="s">
        <v>129</v>
      </c>
      <c r="J256" t="s">
        <v>2208</v>
      </c>
      <c r="K256" s="182">
        <v>3041</v>
      </c>
      <c r="L256" s="182">
        <v>40</v>
      </c>
      <c r="M256" s="182">
        <v>0</v>
      </c>
      <c r="N256" s="182">
        <v>0</v>
      </c>
      <c r="O256" t="s">
        <v>138</v>
      </c>
      <c r="P256" t="s">
        <v>139</v>
      </c>
      <c r="Q256" t="s">
        <v>140</v>
      </c>
      <c r="R256" t="s">
        <v>145</v>
      </c>
      <c r="S256" t="s">
        <v>145</v>
      </c>
    </row>
    <row r="257" spans="1:19" x14ac:dyDescent="0.25">
      <c r="A257">
        <v>257</v>
      </c>
      <c r="B257" t="s">
        <v>2209</v>
      </c>
      <c r="C257" t="s">
        <v>1158</v>
      </c>
      <c r="D257" t="s">
        <v>1159</v>
      </c>
      <c r="E257" t="s">
        <v>1935</v>
      </c>
      <c r="F257" t="s">
        <v>1160</v>
      </c>
      <c r="G257" t="s">
        <v>145</v>
      </c>
      <c r="H257" t="s">
        <v>1159</v>
      </c>
      <c r="I257" t="s">
        <v>129</v>
      </c>
      <c r="J257" t="s">
        <v>1161</v>
      </c>
      <c r="K257" s="182">
        <v>2386</v>
      </c>
      <c r="L257" s="182">
        <v>13</v>
      </c>
      <c r="M257" s="182">
        <v>2</v>
      </c>
      <c r="N257" s="182">
        <v>2</v>
      </c>
      <c r="O257" t="s">
        <v>189</v>
      </c>
      <c r="P257" t="s">
        <v>190</v>
      </c>
      <c r="Q257" t="s">
        <v>191</v>
      </c>
      <c r="R257" t="s">
        <v>145</v>
      </c>
      <c r="S257" t="s">
        <v>145</v>
      </c>
    </row>
    <row r="258" spans="1:19" x14ac:dyDescent="0.25">
      <c r="A258">
        <v>258</v>
      </c>
      <c r="B258" t="s">
        <v>2210</v>
      </c>
      <c r="C258" t="s">
        <v>1162</v>
      </c>
      <c r="D258" t="s">
        <v>1163</v>
      </c>
      <c r="E258" t="s">
        <v>1935</v>
      </c>
      <c r="F258" t="s">
        <v>1164</v>
      </c>
      <c r="G258" t="s">
        <v>145</v>
      </c>
      <c r="H258" t="s">
        <v>1163</v>
      </c>
      <c r="I258" t="s">
        <v>129</v>
      </c>
      <c r="J258" t="s">
        <v>1165</v>
      </c>
      <c r="K258" s="182">
        <v>2562</v>
      </c>
      <c r="L258" s="182">
        <v>92</v>
      </c>
      <c r="M258" s="182">
        <v>27</v>
      </c>
      <c r="N258" s="182">
        <v>26</v>
      </c>
      <c r="O258" t="s">
        <v>1945</v>
      </c>
      <c r="P258" t="s">
        <v>1946</v>
      </c>
      <c r="Q258" t="s">
        <v>1947</v>
      </c>
      <c r="R258" t="s">
        <v>145</v>
      </c>
      <c r="S258" t="s">
        <v>145</v>
      </c>
    </row>
    <row r="259" spans="1:19" x14ac:dyDescent="0.25">
      <c r="A259">
        <v>259</v>
      </c>
      <c r="B259" t="s">
        <v>2211</v>
      </c>
      <c r="C259" t="s">
        <v>1166</v>
      </c>
      <c r="D259" t="s">
        <v>1167</v>
      </c>
      <c r="E259" t="s">
        <v>1935</v>
      </c>
      <c r="F259" t="s">
        <v>1168</v>
      </c>
      <c r="G259" t="s">
        <v>145</v>
      </c>
      <c r="H259" t="s">
        <v>1163</v>
      </c>
      <c r="I259" t="s">
        <v>129</v>
      </c>
      <c r="J259" t="s">
        <v>1165</v>
      </c>
      <c r="K259" s="182">
        <v>484</v>
      </c>
      <c r="L259" s="182">
        <v>7</v>
      </c>
      <c r="M259" s="182">
        <v>0</v>
      </c>
      <c r="N259" s="182">
        <v>0</v>
      </c>
      <c r="O259" t="s">
        <v>206</v>
      </c>
      <c r="P259" t="s">
        <v>207</v>
      </c>
      <c r="Q259" t="s">
        <v>208</v>
      </c>
      <c r="R259" t="s">
        <v>145</v>
      </c>
      <c r="S259" t="s">
        <v>145</v>
      </c>
    </row>
    <row r="260" spans="1:19" x14ac:dyDescent="0.25">
      <c r="A260">
        <v>260</v>
      </c>
      <c r="B260" t="s">
        <v>2212</v>
      </c>
      <c r="C260" t="s">
        <v>1169</v>
      </c>
      <c r="D260" t="s">
        <v>1170</v>
      </c>
      <c r="E260" t="s">
        <v>1935</v>
      </c>
      <c r="F260" t="s">
        <v>1171</v>
      </c>
      <c r="G260" t="s">
        <v>145</v>
      </c>
      <c r="H260" t="s">
        <v>1172</v>
      </c>
      <c r="I260" t="s">
        <v>129</v>
      </c>
      <c r="J260" t="s">
        <v>1173</v>
      </c>
      <c r="K260" s="182">
        <v>1452</v>
      </c>
      <c r="L260" s="182">
        <v>25</v>
      </c>
      <c r="M260" s="182">
        <v>0</v>
      </c>
      <c r="N260" s="182">
        <v>0</v>
      </c>
      <c r="O260" t="s">
        <v>198</v>
      </c>
      <c r="P260" t="s">
        <v>199</v>
      </c>
      <c r="Q260" t="s">
        <v>200</v>
      </c>
      <c r="R260" t="s">
        <v>145</v>
      </c>
      <c r="S260" t="s">
        <v>145</v>
      </c>
    </row>
    <row r="261" spans="1:19" x14ac:dyDescent="0.25">
      <c r="A261">
        <v>261</v>
      </c>
      <c r="B261" t="s">
        <v>2213</v>
      </c>
      <c r="C261" t="s">
        <v>1174</v>
      </c>
      <c r="D261" t="s">
        <v>1175</v>
      </c>
      <c r="E261" t="s">
        <v>1935</v>
      </c>
      <c r="F261" t="s">
        <v>1171</v>
      </c>
      <c r="G261" t="s">
        <v>145</v>
      </c>
      <c r="H261" t="s">
        <v>1172</v>
      </c>
      <c r="I261" t="s">
        <v>129</v>
      </c>
      <c r="J261" t="s">
        <v>1173</v>
      </c>
      <c r="K261" s="182">
        <v>1608</v>
      </c>
      <c r="L261" s="182">
        <v>81</v>
      </c>
      <c r="M261" s="182">
        <v>0</v>
      </c>
      <c r="N261" s="182">
        <v>0</v>
      </c>
      <c r="O261" t="s">
        <v>198</v>
      </c>
      <c r="P261" t="s">
        <v>199</v>
      </c>
      <c r="Q261" t="s">
        <v>200</v>
      </c>
      <c r="R261" t="s">
        <v>145</v>
      </c>
      <c r="S261" t="s">
        <v>145</v>
      </c>
    </row>
    <row r="262" spans="1:19" x14ac:dyDescent="0.25">
      <c r="A262">
        <v>262</v>
      </c>
      <c r="B262" t="s">
        <v>2214</v>
      </c>
      <c r="C262" t="s">
        <v>1176</v>
      </c>
      <c r="D262" t="s">
        <v>1177</v>
      </c>
      <c r="E262" t="s">
        <v>1935</v>
      </c>
      <c r="F262" t="s">
        <v>1178</v>
      </c>
      <c r="G262" t="s">
        <v>145</v>
      </c>
      <c r="H262" t="s">
        <v>1179</v>
      </c>
      <c r="I262" t="s">
        <v>129</v>
      </c>
      <c r="J262" t="s">
        <v>1180</v>
      </c>
      <c r="K262" s="182">
        <v>2011</v>
      </c>
      <c r="L262" s="182">
        <v>48</v>
      </c>
      <c r="M262" s="182">
        <v>9</v>
      </c>
      <c r="N262" s="182">
        <v>9</v>
      </c>
      <c r="O262" t="s">
        <v>150</v>
      </c>
      <c r="P262" t="s">
        <v>151</v>
      </c>
      <c r="Q262" t="s">
        <v>152</v>
      </c>
      <c r="R262" t="s">
        <v>145</v>
      </c>
      <c r="S262" t="s">
        <v>145</v>
      </c>
    </row>
    <row r="263" spans="1:19" x14ac:dyDescent="0.25">
      <c r="A263">
        <v>263</v>
      </c>
      <c r="B263" t="s">
        <v>2215</v>
      </c>
      <c r="C263" t="s">
        <v>1181</v>
      </c>
      <c r="D263" t="s">
        <v>1182</v>
      </c>
      <c r="E263" t="s">
        <v>1935</v>
      </c>
      <c r="F263" t="s">
        <v>1183</v>
      </c>
      <c r="G263" t="s">
        <v>145</v>
      </c>
      <c r="H263" t="s">
        <v>1184</v>
      </c>
      <c r="I263" t="s">
        <v>129</v>
      </c>
      <c r="J263" t="s">
        <v>1185</v>
      </c>
      <c r="K263" s="182">
        <v>1232</v>
      </c>
      <c r="L263" s="182">
        <v>40</v>
      </c>
      <c r="M263" s="182">
        <v>0</v>
      </c>
      <c r="N263" s="182">
        <v>0</v>
      </c>
      <c r="O263" t="s">
        <v>189</v>
      </c>
      <c r="P263" t="s">
        <v>190</v>
      </c>
      <c r="Q263" t="s">
        <v>191</v>
      </c>
      <c r="R263" t="s">
        <v>145</v>
      </c>
      <c r="S263" t="s">
        <v>145</v>
      </c>
    </row>
    <row r="264" spans="1:19" x14ac:dyDescent="0.25">
      <c r="A264">
        <v>264</v>
      </c>
      <c r="B264" t="s">
        <v>2216</v>
      </c>
      <c r="C264" t="s">
        <v>1186</v>
      </c>
      <c r="D264" t="s">
        <v>1187</v>
      </c>
      <c r="E264" t="s">
        <v>1935</v>
      </c>
      <c r="F264" t="s">
        <v>1188</v>
      </c>
      <c r="G264" t="s">
        <v>145</v>
      </c>
      <c r="H264" t="s">
        <v>1143</v>
      </c>
      <c r="I264" t="s">
        <v>129</v>
      </c>
      <c r="J264" t="s">
        <v>481</v>
      </c>
      <c r="K264" s="182">
        <v>489</v>
      </c>
      <c r="L264" s="182">
        <v>0</v>
      </c>
      <c r="M264" s="182">
        <v>0</v>
      </c>
      <c r="N264" s="182">
        <v>0</v>
      </c>
      <c r="O264" t="s">
        <v>150</v>
      </c>
      <c r="P264" t="s">
        <v>151</v>
      </c>
      <c r="Q264" t="s">
        <v>152</v>
      </c>
      <c r="R264" t="s">
        <v>145</v>
      </c>
      <c r="S264" t="s">
        <v>145</v>
      </c>
    </row>
    <row r="265" spans="1:19" x14ac:dyDescent="0.25">
      <c r="A265">
        <v>265</v>
      </c>
      <c r="B265" t="s">
        <v>2217</v>
      </c>
      <c r="C265" t="s">
        <v>1189</v>
      </c>
      <c r="D265" t="s">
        <v>1190</v>
      </c>
      <c r="E265" t="s">
        <v>1935</v>
      </c>
      <c r="F265" t="s">
        <v>1191</v>
      </c>
      <c r="G265" t="s">
        <v>145</v>
      </c>
      <c r="H265" t="s">
        <v>1190</v>
      </c>
      <c r="I265" t="s">
        <v>129</v>
      </c>
      <c r="J265" t="s">
        <v>1192</v>
      </c>
      <c r="K265" s="182">
        <v>2386</v>
      </c>
      <c r="L265" s="182">
        <v>29</v>
      </c>
      <c r="M265" s="182">
        <v>9</v>
      </c>
      <c r="N265" s="182">
        <v>9</v>
      </c>
      <c r="O265" t="s">
        <v>131</v>
      </c>
      <c r="P265" t="s">
        <v>132</v>
      </c>
      <c r="Q265" t="s">
        <v>133</v>
      </c>
      <c r="R265" t="s">
        <v>145</v>
      </c>
      <c r="S265" t="s">
        <v>145</v>
      </c>
    </row>
    <row r="266" spans="1:19" x14ac:dyDescent="0.25">
      <c r="A266">
        <v>266</v>
      </c>
      <c r="B266" t="s">
        <v>2218</v>
      </c>
      <c r="C266" t="s">
        <v>1193</v>
      </c>
      <c r="D266" t="s">
        <v>1194</v>
      </c>
      <c r="E266" t="s">
        <v>1935</v>
      </c>
      <c r="F266" t="s">
        <v>1195</v>
      </c>
      <c r="G266" t="s">
        <v>145</v>
      </c>
      <c r="H266" t="s">
        <v>1194</v>
      </c>
      <c r="I266" t="s">
        <v>129</v>
      </c>
      <c r="J266" t="s">
        <v>1196</v>
      </c>
      <c r="K266" s="182">
        <v>2184</v>
      </c>
      <c r="L266" s="182">
        <v>5</v>
      </c>
      <c r="M266" s="182">
        <v>10</v>
      </c>
      <c r="N266" s="182">
        <v>8</v>
      </c>
      <c r="O266" t="s">
        <v>1945</v>
      </c>
      <c r="P266" t="s">
        <v>1946</v>
      </c>
      <c r="Q266" t="s">
        <v>1947</v>
      </c>
      <c r="R266" t="s">
        <v>145</v>
      </c>
      <c r="S266" t="s">
        <v>145</v>
      </c>
    </row>
    <row r="267" spans="1:19" x14ac:dyDescent="0.25">
      <c r="A267">
        <v>267</v>
      </c>
      <c r="B267" t="s">
        <v>2219</v>
      </c>
      <c r="C267" t="s">
        <v>1197</v>
      </c>
      <c r="D267" t="s">
        <v>1198</v>
      </c>
      <c r="E267" t="s">
        <v>1935</v>
      </c>
      <c r="F267" t="s">
        <v>1199</v>
      </c>
      <c r="G267" t="s">
        <v>1200</v>
      </c>
      <c r="H267" t="s">
        <v>1198</v>
      </c>
      <c r="I267" t="s">
        <v>129</v>
      </c>
      <c r="J267" t="s">
        <v>1201</v>
      </c>
      <c r="K267" s="182">
        <v>3383</v>
      </c>
      <c r="L267" s="182">
        <v>378</v>
      </c>
      <c r="M267" s="182">
        <v>21</v>
      </c>
      <c r="N267" s="182">
        <v>20</v>
      </c>
      <c r="O267" t="s">
        <v>131</v>
      </c>
      <c r="P267" t="s">
        <v>132</v>
      </c>
      <c r="Q267" t="s">
        <v>133</v>
      </c>
      <c r="R267" t="s">
        <v>145</v>
      </c>
      <c r="S267" t="s">
        <v>145</v>
      </c>
    </row>
    <row r="268" spans="1:19" x14ac:dyDescent="0.25">
      <c r="A268">
        <v>268</v>
      </c>
      <c r="B268" t="s">
        <v>2220</v>
      </c>
      <c r="C268" t="s">
        <v>1202</v>
      </c>
      <c r="D268" t="s">
        <v>1203</v>
      </c>
      <c r="E268" t="s">
        <v>1935</v>
      </c>
      <c r="F268" t="s">
        <v>596</v>
      </c>
      <c r="G268" t="s">
        <v>145</v>
      </c>
      <c r="H268" t="s">
        <v>597</v>
      </c>
      <c r="I268" t="s">
        <v>129</v>
      </c>
      <c r="J268" t="s">
        <v>598</v>
      </c>
      <c r="K268" s="182">
        <v>427</v>
      </c>
      <c r="L268" s="182">
        <v>85</v>
      </c>
      <c r="M268" s="182">
        <v>0</v>
      </c>
      <c r="N268" s="182">
        <v>0</v>
      </c>
      <c r="O268" t="s">
        <v>150</v>
      </c>
      <c r="P268" t="s">
        <v>151</v>
      </c>
      <c r="Q268" t="s">
        <v>152</v>
      </c>
      <c r="R268" t="s">
        <v>145</v>
      </c>
      <c r="S268" t="s">
        <v>145</v>
      </c>
    </row>
    <row r="269" spans="1:19" x14ac:dyDescent="0.25">
      <c r="A269">
        <v>269</v>
      </c>
      <c r="B269" t="s">
        <v>2221</v>
      </c>
      <c r="C269" t="s">
        <v>1204</v>
      </c>
      <c r="D269" t="s">
        <v>1205</v>
      </c>
      <c r="E269" t="s">
        <v>1935</v>
      </c>
      <c r="F269" t="s">
        <v>1206</v>
      </c>
      <c r="G269" t="s">
        <v>145</v>
      </c>
      <c r="H269" t="s">
        <v>1207</v>
      </c>
      <c r="I269" t="s">
        <v>129</v>
      </c>
      <c r="J269" t="s">
        <v>1208</v>
      </c>
      <c r="K269" s="182">
        <v>543</v>
      </c>
      <c r="L269" s="182">
        <v>1</v>
      </c>
      <c r="M269" s="182">
        <v>0</v>
      </c>
      <c r="N269" s="182">
        <v>0</v>
      </c>
      <c r="O269" t="s">
        <v>131</v>
      </c>
      <c r="P269" t="s">
        <v>132</v>
      </c>
      <c r="Q269" t="s">
        <v>133</v>
      </c>
      <c r="R269" t="s">
        <v>145</v>
      </c>
      <c r="S269" t="s">
        <v>145</v>
      </c>
    </row>
    <row r="270" spans="1:19" x14ac:dyDescent="0.25">
      <c r="A270">
        <v>270</v>
      </c>
      <c r="B270" t="s">
        <v>2222</v>
      </c>
      <c r="C270" t="s">
        <v>1209</v>
      </c>
      <c r="D270" t="s">
        <v>1210</v>
      </c>
      <c r="E270" t="s">
        <v>1935</v>
      </c>
      <c r="F270" t="s">
        <v>970</v>
      </c>
      <c r="G270" t="s">
        <v>145</v>
      </c>
      <c r="H270" t="s">
        <v>971</v>
      </c>
      <c r="I270" t="s">
        <v>129</v>
      </c>
      <c r="J270" t="s">
        <v>972</v>
      </c>
      <c r="K270" s="182">
        <v>1204</v>
      </c>
      <c r="L270" s="182">
        <v>0</v>
      </c>
      <c r="M270" s="182">
        <v>4</v>
      </c>
      <c r="N270" s="182">
        <v>4</v>
      </c>
      <c r="O270" t="s">
        <v>131</v>
      </c>
      <c r="P270" t="s">
        <v>132</v>
      </c>
      <c r="Q270" t="s">
        <v>133</v>
      </c>
      <c r="R270" t="s">
        <v>145</v>
      </c>
      <c r="S270" t="s">
        <v>145</v>
      </c>
    </row>
    <row r="271" spans="1:19" x14ac:dyDescent="0.25">
      <c r="A271">
        <v>271</v>
      </c>
      <c r="B271" t="s">
        <v>2223</v>
      </c>
      <c r="C271" t="s">
        <v>1211</v>
      </c>
      <c r="D271" t="s">
        <v>1212</v>
      </c>
      <c r="E271" t="s">
        <v>1935</v>
      </c>
      <c r="F271" t="s">
        <v>1213</v>
      </c>
      <c r="G271" t="s">
        <v>145</v>
      </c>
      <c r="H271" t="s">
        <v>1214</v>
      </c>
      <c r="I271" t="s">
        <v>129</v>
      </c>
      <c r="J271" t="s">
        <v>1215</v>
      </c>
      <c r="K271" s="182">
        <v>200</v>
      </c>
      <c r="L271" s="182">
        <v>13</v>
      </c>
      <c r="M271" s="182">
        <v>0</v>
      </c>
      <c r="N271" s="182">
        <v>0</v>
      </c>
      <c r="O271" t="s">
        <v>131</v>
      </c>
      <c r="P271" t="s">
        <v>132</v>
      </c>
      <c r="Q271" t="s">
        <v>133</v>
      </c>
      <c r="R271" t="s">
        <v>145</v>
      </c>
      <c r="S271" t="s">
        <v>145</v>
      </c>
    </row>
    <row r="272" spans="1:19" x14ac:dyDescent="0.25">
      <c r="A272">
        <v>272</v>
      </c>
      <c r="B272" t="s">
        <v>2224</v>
      </c>
      <c r="C272" t="s">
        <v>1216</v>
      </c>
      <c r="D272" t="s">
        <v>1217</v>
      </c>
      <c r="E272" t="s">
        <v>1935</v>
      </c>
      <c r="F272" t="s">
        <v>1218</v>
      </c>
      <c r="G272" t="s">
        <v>1219</v>
      </c>
      <c r="H272" t="s">
        <v>1217</v>
      </c>
      <c r="I272" t="s">
        <v>129</v>
      </c>
      <c r="J272" t="s">
        <v>1220</v>
      </c>
      <c r="K272" s="182">
        <v>532</v>
      </c>
      <c r="L272" s="182">
        <v>9</v>
      </c>
      <c r="M272" s="182">
        <v>68</v>
      </c>
      <c r="N272" s="182">
        <v>65</v>
      </c>
      <c r="O272" t="s">
        <v>206</v>
      </c>
      <c r="P272" t="s">
        <v>207</v>
      </c>
      <c r="Q272" t="s">
        <v>208</v>
      </c>
      <c r="R272" t="s">
        <v>145</v>
      </c>
      <c r="S272" t="s">
        <v>145</v>
      </c>
    </row>
    <row r="273" spans="1:19" x14ac:dyDescent="0.25">
      <c r="A273">
        <v>273</v>
      </c>
      <c r="B273" t="s">
        <v>2225</v>
      </c>
      <c r="C273" t="s">
        <v>1221</v>
      </c>
      <c r="D273" t="s">
        <v>375</v>
      </c>
      <c r="E273" t="s">
        <v>1935</v>
      </c>
      <c r="F273" t="s">
        <v>374</v>
      </c>
      <c r="G273" t="s">
        <v>145</v>
      </c>
      <c r="H273" t="s">
        <v>375</v>
      </c>
      <c r="I273" t="s">
        <v>129</v>
      </c>
      <c r="J273" t="s">
        <v>376</v>
      </c>
      <c r="K273" s="182">
        <v>212</v>
      </c>
      <c r="L273" s="182">
        <v>15</v>
      </c>
      <c r="M273" s="182">
        <v>1</v>
      </c>
      <c r="N273" s="182">
        <v>1</v>
      </c>
      <c r="O273" t="s">
        <v>206</v>
      </c>
      <c r="P273" t="s">
        <v>207</v>
      </c>
      <c r="Q273" t="s">
        <v>208</v>
      </c>
      <c r="R273" t="s">
        <v>145</v>
      </c>
      <c r="S273" t="s">
        <v>145</v>
      </c>
    </row>
    <row r="274" spans="1:19" x14ac:dyDescent="0.25">
      <c r="A274">
        <v>274</v>
      </c>
      <c r="B274" t="s">
        <v>2226</v>
      </c>
      <c r="C274" t="s">
        <v>1222</v>
      </c>
      <c r="D274" t="s">
        <v>1223</v>
      </c>
      <c r="E274" t="s">
        <v>1935</v>
      </c>
      <c r="F274" t="s">
        <v>1224</v>
      </c>
      <c r="G274" t="s">
        <v>145</v>
      </c>
      <c r="H274" t="s">
        <v>1223</v>
      </c>
      <c r="I274" t="s">
        <v>129</v>
      </c>
      <c r="J274" t="s">
        <v>1225</v>
      </c>
      <c r="K274" s="182">
        <v>1602</v>
      </c>
      <c r="L274" s="182">
        <v>8</v>
      </c>
      <c r="M274" s="182">
        <v>15</v>
      </c>
      <c r="N274" s="182">
        <v>15</v>
      </c>
      <c r="O274" t="s">
        <v>138</v>
      </c>
      <c r="P274" t="s">
        <v>139</v>
      </c>
      <c r="Q274" t="s">
        <v>140</v>
      </c>
      <c r="R274" t="s">
        <v>145</v>
      </c>
      <c r="S274" t="s">
        <v>145</v>
      </c>
    </row>
    <row r="275" spans="1:19" x14ac:dyDescent="0.25">
      <c r="A275">
        <v>275</v>
      </c>
      <c r="B275" t="s">
        <v>2227</v>
      </c>
      <c r="C275" t="s">
        <v>1226</v>
      </c>
      <c r="D275" t="s">
        <v>1227</v>
      </c>
      <c r="E275" t="s">
        <v>1935</v>
      </c>
      <c r="F275" t="s">
        <v>2228</v>
      </c>
      <c r="G275" t="s">
        <v>145</v>
      </c>
      <c r="H275" t="s">
        <v>1227</v>
      </c>
      <c r="I275" t="s">
        <v>129</v>
      </c>
      <c r="J275" t="s">
        <v>1228</v>
      </c>
      <c r="K275" s="182">
        <v>1313</v>
      </c>
      <c r="L275" s="182">
        <v>34</v>
      </c>
      <c r="M275" s="182">
        <v>30</v>
      </c>
      <c r="N275" s="182">
        <v>30</v>
      </c>
      <c r="O275" t="s">
        <v>189</v>
      </c>
      <c r="P275" t="s">
        <v>190</v>
      </c>
      <c r="Q275" t="s">
        <v>191</v>
      </c>
      <c r="R275" t="s">
        <v>145</v>
      </c>
      <c r="S275" t="s">
        <v>145</v>
      </c>
    </row>
    <row r="276" spans="1:19" x14ac:dyDescent="0.25">
      <c r="A276">
        <v>276</v>
      </c>
      <c r="B276" t="s">
        <v>2229</v>
      </c>
      <c r="C276" t="s">
        <v>1229</v>
      </c>
      <c r="D276" t="s">
        <v>1230</v>
      </c>
      <c r="E276" t="s">
        <v>1935</v>
      </c>
      <c r="F276" t="s">
        <v>1231</v>
      </c>
      <c r="G276" t="s">
        <v>145</v>
      </c>
      <c r="H276" t="s">
        <v>1227</v>
      </c>
      <c r="I276" t="s">
        <v>129</v>
      </c>
      <c r="J276" t="s">
        <v>1228</v>
      </c>
      <c r="K276" s="182">
        <v>635</v>
      </c>
      <c r="L276" s="182">
        <v>0</v>
      </c>
      <c r="M276" s="182">
        <v>0</v>
      </c>
      <c r="N276" s="182">
        <v>0</v>
      </c>
      <c r="O276" t="s">
        <v>1945</v>
      </c>
      <c r="P276" t="s">
        <v>1946</v>
      </c>
      <c r="Q276" t="s">
        <v>1947</v>
      </c>
      <c r="R276" t="s">
        <v>145</v>
      </c>
      <c r="S276" t="s">
        <v>145</v>
      </c>
    </row>
    <row r="277" spans="1:19" x14ac:dyDescent="0.25">
      <c r="A277">
        <v>277</v>
      </c>
      <c r="B277" t="s">
        <v>2230</v>
      </c>
      <c r="C277" t="s">
        <v>1232</v>
      </c>
      <c r="D277" t="s">
        <v>1233</v>
      </c>
      <c r="E277" t="s">
        <v>1935</v>
      </c>
      <c r="F277" t="s">
        <v>1234</v>
      </c>
      <c r="G277" t="s">
        <v>145</v>
      </c>
      <c r="H277" t="s">
        <v>824</v>
      </c>
      <c r="I277" t="s">
        <v>129</v>
      </c>
      <c r="J277" t="s">
        <v>826</v>
      </c>
      <c r="K277" s="182">
        <v>288</v>
      </c>
      <c r="L277" s="182">
        <v>29</v>
      </c>
      <c r="M277" s="182">
        <v>0</v>
      </c>
      <c r="N277" s="182">
        <v>0</v>
      </c>
      <c r="O277" t="s">
        <v>206</v>
      </c>
      <c r="P277" t="s">
        <v>207</v>
      </c>
      <c r="Q277" t="s">
        <v>208</v>
      </c>
      <c r="R277" t="s">
        <v>1732</v>
      </c>
      <c r="S277" t="s">
        <v>145</v>
      </c>
    </row>
    <row r="278" spans="1:19" x14ac:dyDescent="0.25">
      <c r="A278">
        <v>278</v>
      </c>
      <c r="B278" t="s">
        <v>2231</v>
      </c>
      <c r="C278" t="s">
        <v>1235</v>
      </c>
      <c r="D278" t="s">
        <v>1236</v>
      </c>
      <c r="E278" t="s">
        <v>1935</v>
      </c>
      <c r="F278" t="s">
        <v>1237</v>
      </c>
      <c r="G278" t="s">
        <v>145</v>
      </c>
      <c r="H278" t="s">
        <v>1236</v>
      </c>
      <c r="I278" t="s">
        <v>129</v>
      </c>
      <c r="J278" t="s">
        <v>1238</v>
      </c>
      <c r="K278" s="182">
        <v>5778</v>
      </c>
      <c r="L278" s="182">
        <v>533</v>
      </c>
      <c r="M278" s="182">
        <v>114</v>
      </c>
      <c r="N278" s="182">
        <v>112</v>
      </c>
      <c r="O278" t="s">
        <v>150</v>
      </c>
      <c r="P278" t="s">
        <v>151</v>
      </c>
      <c r="Q278" t="s">
        <v>152</v>
      </c>
      <c r="R278" t="s">
        <v>145</v>
      </c>
      <c r="S278" t="s">
        <v>145</v>
      </c>
    </row>
    <row r="279" spans="1:19" x14ac:dyDescent="0.25">
      <c r="A279">
        <v>279</v>
      </c>
      <c r="B279" t="s">
        <v>2232</v>
      </c>
      <c r="C279" t="s">
        <v>1239</v>
      </c>
      <c r="D279" t="s">
        <v>1240</v>
      </c>
      <c r="E279" t="s">
        <v>1952</v>
      </c>
      <c r="F279" t="s">
        <v>187</v>
      </c>
      <c r="G279" t="s">
        <v>1241</v>
      </c>
      <c r="H279" t="s">
        <v>186</v>
      </c>
      <c r="I279" t="s">
        <v>129</v>
      </c>
      <c r="J279" t="s">
        <v>188</v>
      </c>
      <c r="K279" s="182">
        <v>134</v>
      </c>
      <c r="L279" s="182">
        <v>1</v>
      </c>
      <c r="M279" s="182">
        <v>0</v>
      </c>
      <c r="N279" s="182">
        <v>0</v>
      </c>
      <c r="O279" t="s">
        <v>189</v>
      </c>
      <c r="P279" t="s">
        <v>190</v>
      </c>
      <c r="Q279" t="s">
        <v>191</v>
      </c>
      <c r="R279" t="s">
        <v>145</v>
      </c>
      <c r="S279" t="s">
        <v>145</v>
      </c>
    </row>
    <row r="280" spans="1:19" x14ac:dyDescent="0.25">
      <c r="A280">
        <v>280</v>
      </c>
      <c r="B280" t="s">
        <v>2233</v>
      </c>
      <c r="C280" t="s">
        <v>1242</v>
      </c>
      <c r="D280" t="s">
        <v>1243</v>
      </c>
      <c r="E280" t="s">
        <v>1935</v>
      </c>
      <c r="F280" t="s">
        <v>1244</v>
      </c>
      <c r="G280" t="s">
        <v>1245</v>
      </c>
      <c r="H280" t="s">
        <v>1243</v>
      </c>
      <c r="I280" t="s">
        <v>129</v>
      </c>
      <c r="J280" t="s">
        <v>1246</v>
      </c>
      <c r="K280" s="182">
        <v>2747</v>
      </c>
      <c r="L280" s="182">
        <v>28</v>
      </c>
      <c r="M280" s="182">
        <v>6</v>
      </c>
      <c r="N280" s="182">
        <v>6</v>
      </c>
      <c r="O280" t="s">
        <v>182</v>
      </c>
      <c r="P280" t="s">
        <v>183</v>
      </c>
      <c r="Q280" t="s">
        <v>184</v>
      </c>
      <c r="R280" t="s">
        <v>145</v>
      </c>
      <c r="S280" t="s">
        <v>145</v>
      </c>
    </row>
    <row r="281" spans="1:19" x14ac:dyDescent="0.25">
      <c r="A281">
        <v>281</v>
      </c>
      <c r="B281" t="s">
        <v>2234</v>
      </c>
      <c r="C281" t="s">
        <v>1247</v>
      </c>
      <c r="D281" t="s">
        <v>1248</v>
      </c>
      <c r="E281" t="s">
        <v>1935</v>
      </c>
      <c r="F281" t="s">
        <v>1249</v>
      </c>
      <c r="G281" t="s">
        <v>145</v>
      </c>
      <c r="H281" t="s">
        <v>1250</v>
      </c>
      <c r="I281" t="s">
        <v>129</v>
      </c>
      <c r="J281" t="s">
        <v>1251</v>
      </c>
      <c r="K281" s="182">
        <v>2366</v>
      </c>
      <c r="L281" s="182">
        <v>7</v>
      </c>
      <c r="M281" s="182">
        <v>4</v>
      </c>
      <c r="N281" s="182">
        <v>4</v>
      </c>
      <c r="O281" t="s">
        <v>131</v>
      </c>
      <c r="P281" t="s">
        <v>132</v>
      </c>
      <c r="Q281" t="s">
        <v>133</v>
      </c>
      <c r="R281" t="s">
        <v>145</v>
      </c>
      <c r="S281" t="s">
        <v>145</v>
      </c>
    </row>
    <row r="282" spans="1:19" x14ac:dyDescent="0.25">
      <c r="A282">
        <v>282</v>
      </c>
      <c r="B282" t="s">
        <v>2235</v>
      </c>
      <c r="C282" t="s">
        <v>1252</v>
      </c>
      <c r="D282" t="s">
        <v>1253</v>
      </c>
      <c r="E282" t="s">
        <v>1952</v>
      </c>
      <c r="F282" t="s">
        <v>1254</v>
      </c>
      <c r="G282" t="s">
        <v>145</v>
      </c>
      <c r="H282" t="s">
        <v>1253</v>
      </c>
      <c r="I282" t="s">
        <v>129</v>
      </c>
      <c r="J282" t="s">
        <v>1255</v>
      </c>
      <c r="K282" s="182">
        <v>121</v>
      </c>
      <c r="L282" s="182">
        <v>0</v>
      </c>
      <c r="M282" s="182">
        <v>0</v>
      </c>
      <c r="N282" s="182">
        <v>0</v>
      </c>
      <c r="O282" t="s">
        <v>206</v>
      </c>
      <c r="P282" t="s">
        <v>207</v>
      </c>
      <c r="Q282" t="s">
        <v>208</v>
      </c>
      <c r="R282" t="s">
        <v>145</v>
      </c>
      <c r="S282" t="s">
        <v>145</v>
      </c>
    </row>
    <row r="283" spans="1:19" x14ac:dyDescent="0.25">
      <c r="A283">
        <v>283</v>
      </c>
      <c r="B283" t="s">
        <v>2236</v>
      </c>
      <c r="C283" t="s">
        <v>1256</v>
      </c>
      <c r="D283" t="s">
        <v>1257</v>
      </c>
      <c r="E283" t="s">
        <v>1935</v>
      </c>
      <c r="F283" t="s">
        <v>1258</v>
      </c>
      <c r="G283" t="s">
        <v>145</v>
      </c>
      <c r="H283" t="s">
        <v>505</v>
      </c>
      <c r="I283" t="s">
        <v>129</v>
      </c>
      <c r="J283" t="s">
        <v>506</v>
      </c>
      <c r="K283" s="182">
        <v>136</v>
      </c>
      <c r="L283" s="182">
        <v>38</v>
      </c>
      <c r="M283" s="182">
        <v>0</v>
      </c>
      <c r="N283" s="182">
        <v>0</v>
      </c>
      <c r="O283" t="s">
        <v>189</v>
      </c>
      <c r="P283" t="s">
        <v>190</v>
      </c>
      <c r="Q283" t="s">
        <v>191</v>
      </c>
      <c r="R283" t="s">
        <v>145</v>
      </c>
      <c r="S283" t="s">
        <v>145</v>
      </c>
    </row>
    <row r="284" spans="1:19" x14ac:dyDescent="0.25">
      <c r="A284">
        <v>284</v>
      </c>
      <c r="B284" t="s">
        <v>2237</v>
      </c>
      <c r="C284" t="s">
        <v>1259</v>
      </c>
      <c r="D284" t="s">
        <v>1260</v>
      </c>
      <c r="E284" t="s">
        <v>1935</v>
      </c>
      <c r="F284" t="s">
        <v>1261</v>
      </c>
      <c r="G284" t="s">
        <v>145</v>
      </c>
      <c r="H284" t="s">
        <v>259</v>
      </c>
      <c r="I284" t="s">
        <v>129</v>
      </c>
      <c r="J284" t="s">
        <v>1262</v>
      </c>
      <c r="K284" s="182">
        <v>193</v>
      </c>
      <c r="L284" s="182">
        <v>41</v>
      </c>
      <c r="M284" s="182">
        <v>0</v>
      </c>
      <c r="N284" s="182">
        <v>0</v>
      </c>
      <c r="O284" t="s">
        <v>189</v>
      </c>
      <c r="P284" t="s">
        <v>190</v>
      </c>
      <c r="Q284" t="s">
        <v>191</v>
      </c>
      <c r="R284" t="s">
        <v>145</v>
      </c>
      <c r="S284" t="s">
        <v>145</v>
      </c>
    </row>
    <row r="285" spans="1:19" x14ac:dyDescent="0.25">
      <c r="A285">
        <v>285</v>
      </c>
      <c r="B285" t="s">
        <v>2238</v>
      </c>
      <c r="C285" t="s">
        <v>1263</v>
      </c>
      <c r="D285" t="s">
        <v>1264</v>
      </c>
      <c r="E285" t="s">
        <v>1935</v>
      </c>
      <c r="F285" t="s">
        <v>1265</v>
      </c>
      <c r="G285" t="s">
        <v>145</v>
      </c>
      <c r="H285" t="s">
        <v>453</v>
      </c>
      <c r="I285" t="s">
        <v>129</v>
      </c>
      <c r="J285" t="s">
        <v>456</v>
      </c>
      <c r="K285" s="182">
        <v>198</v>
      </c>
      <c r="L285" s="182">
        <v>123</v>
      </c>
      <c r="M285" s="182">
        <v>64</v>
      </c>
      <c r="N285" s="182">
        <v>64</v>
      </c>
      <c r="O285" t="s">
        <v>189</v>
      </c>
      <c r="P285" t="s">
        <v>190</v>
      </c>
      <c r="Q285" t="s">
        <v>191</v>
      </c>
      <c r="R285" t="s">
        <v>145</v>
      </c>
      <c r="S285" t="s">
        <v>145</v>
      </c>
    </row>
    <row r="286" spans="1:19" x14ac:dyDescent="0.25">
      <c r="A286">
        <v>286</v>
      </c>
      <c r="B286" t="s">
        <v>2239</v>
      </c>
      <c r="C286" t="s">
        <v>1266</v>
      </c>
      <c r="D286" t="s">
        <v>1267</v>
      </c>
      <c r="E286" t="s">
        <v>1935</v>
      </c>
      <c r="F286" t="s">
        <v>1268</v>
      </c>
      <c r="G286" t="s">
        <v>145</v>
      </c>
      <c r="H286" t="s">
        <v>615</v>
      </c>
      <c r="I286" t="s">
        <v>129</v>
      </c>
      <c r="J286" t="s">
        <v>617</v>
      </c>
      <c r="K286" s="182">
        <v>785</v>
      </c>
      <c r="L286" s="182">
        <v>213</v>
      </c>
      <c r="M286" s="182">
        <v>0</v>
      </c>
      <c r="N286" s="182">
        <v>0</v>
      </c>
      <c r="O286" t="s">
        <v>131</v>
      </c>
      <c r="P286" t="s">
        <v>132</v>
      </c>
      <c r="Q286" t="s">
        <v>133</v>
      </c>
      <c r="R286" t="s">
        <v>145</v>
      </c>
      <c r="S286" t="s">
        <v>145</v>
      </c>
    </row>
    <row r="287" spans="1:19" x14ac:dyDescent="0.25">
      <c r="A287">
        <v>287</v>
      </c>
      <c r="B287" t="s">
        <v>2240</v>
      </c>
      <c r="C287" t="s">
        <v>1269</v>
      </c>
      <c r="D287" t="s">
        <v>1270</v>
      </c>
      <c r="E287" t="s">
        <v>1935</v>
      </c>
      <c r="F287" t="s">
        <v>1271</v>
      </c>
      <c r="G287" t="s">
        <v>145</v>
      </c>
      <c r="H287" t="s">
        <v>1272</v>
      </c>
      <c r="I287" t="s">
        <v>129</v>
      </c>
      <c r="J287" t="s">
        <v>1273</v>
      </c>
      <c r="K287" s="182">
        <v>360</v>
      </c>
      <c r="L287" s="182">
        <v>87</v>
      </c>
      <c r="M287" s="182">
        <v>0</v>
      </c>
      <c r="N287" s="182">
        <v>0</v>
      </c>
      <c r="O287" t="s">
        <v>131</v>
      </c>
      <c r="P287" t="s">
        <v>132</v>
      </c>
      <c r="Q287" t="s">
        <v>133</v>
      </c>
      <c r="R287" t="s">
        <v>145</v>
      </c>
      <c r="S287" t="s">
        <v>145</v>
      </c>
    </row>
    <row r="288" spans="1:19" x14ac:dyDescent="0.25">
      <c r="A288">
        <v>288</v>
      </c>
      <c r="B288" t="s">
        <v>2241</v>
      </c>
      <c r="C288" t="s">
        <v>1274</v>
      </c>
      <c r="D288" t="s">
        <v>1275</v>
      </c>
      <c r="E288" t="s">
        <v>1935</v>
      </c>
      <c r="F288" t="s">
        <v>1276</v>
      </c>
      <c r="G288" t="s">
        <v>145</v>
      </c>
      <c r="H288" t="s">
        <v>1277</v>
      </c>
      <c r="I288" t="s">
        <v>129</v>
      </c>
      <c r="J288" t="s">
        <v>1278</v>
      </c>
      <c r="K288" s="182">
        <v>719</v>
      </c>
      <c r="L288" s="182">
        <v>1</v>
      </c>
      <c r="M288" s="182">
        <v>0</v>
      </c>
      <c r="N288" s="182">
        <v>0</v>
      </c>
      <c r="O288" t="s">
        <v>1945</v>
      </c>
      <c r="P288" t="s">
        <v>1946</v>
      </c>
      <c r="Q288" t="s">
        <v>1947</v>
      </c>
      <c r="R288" t="s">
        <v>145</v>
      </c>
      <c r="S288" t="s">
        <v>145</v>
      </c>
    </row>
    <row r="289" spans="1:19" x14ac:dyDescent="0.25">
      <c r="A289">
        <v>289</v>
      </c>
      <c r="B289" t="s">
        <v>2242</v>
      </c>
      <c r="C289" t="s">
        <v>1279</v>
      </c>
      <c r="D289" t="s">
        <v>1280</v>
      </c>
      <c r="E289" t="s">
        <v>1935</v>
      </c>
      <c r="F289" t="s">
        <v>1281</v>
      </c>
      <c r="G289" t="s">
        <v>145</v>
      </c>
      <c r="H289" t="s">
        <v>745</v>
      </c>
      <c r="I289" t="s">
        <v>129</v>
      </c>
      <c r="J289" t="s">
        <v>747</v>
      </c>
      <c r="K289" s="182">
        <v>513</v>
      </c>
      <c r="L289" s="182">
        <v>15</v>
      </c>
      <c r="M289" s="182">
        <v>0</v>
      </c>
      <c r="N289" s="182">
        <v>0</v>
      </c>
      <c r="O289" t="s">
        <v>198</v>
      </c>
      <c r="P289" t="s">
        <v>199</v>
      </c>
      <c r="Q289" t="s">
        <v>200</v>
      </c>
      <c r="R289" t="s">
        <v>145</v>
      </c>
      <c r="S289" t="s">
        <v>145</v>
      </c>
    </row>
    <row r="290" spans="1:19" x14ac:dyDescent="0.25">
      <c r="A290">
        <v>290</v>
      </c>
      <c r="B290" t="s">
        <v>2243</v>
      </c>
      <c r="C290" t="s">
        <v>1282</v>
      </c>
      <c r="D290" t="s">
        <v>1283</v>
      </c>
      <c r="E290" t="s">
        <v>1935</v>
      </c>
      <c r="F290" t="s">
        <v>1284</v>
      </c>
      <c r="G290" t="s">
        <v>145</v>
      </c>
      <c r="H290" t="s">
        <v>1285</v>
      </c>
      <c r="I290" t="s">
        <v>129</v>
      </c>
      <c r="J290" t="s">
        <v>1286</v>
      </c>
      <c r="K290" s="182">
        <v>389</v>
      </c>
      <c r="L290" s="182">
        <v>2</v>
      </c>
      <c r="M290" s="182">
        <v>0</v>
      </c>
      <c r="N290" s="182">
        <v>0</v>
      </c>
      <c r="O290" t="s">
        <v>198</v>
      </c>
      <c r="P290" t="s">
        <v>199</v>
      </c>
      <c r="Q290" t="s">
        <v>200</v>
      </c>
      <c r="R290" t="s">
        <v>145</v>
      </c>
      <c r="S290" t="s">
        <v>145</v>
      </c>
    </row>
    <row r="291" spans="1:19" x14ac:dyDescent="0.25">
      <c r="A291">
        <v>291</v>
      </c>
      <c r="B291" t="s">
        <v>2244</v>
      </c>
      <c r="C291" t="s">
        <v>1287</v>
      </c>
      <c r="D291" t="s">
        <v>1288</v>
      </c>
      <c r="E291" t="s">
        <v>1935</v>
      </c>
      <c r="F291" t="s">
        <v>1289</v>
      </c>
      <c r="G291" t="s">
        <v>145</v>
      </c>
      <c r="H291" t="s">
        <v>1288</v>
      </c>
      <c r="I291" t="s">
        <v>129</v>
      </c>
      <c r="J291" t="s">
        <v>1290</v>
      </c>
      <c r="K291" s="182">
        <v>5333</v>
      </c>
      <c r="L291" s="182">
        <v>238</v>
      </c>
      <c r="M291" s="182">
        <v>0</v>
      </c>
      <c r="N291" s="182">
        <v>0</v>
      </c>
      <c r="O291" t="s">
        <v>198</v>
      </c>
      <c r="P291" t="s">
        <v>199</v>
      </c>
      <c r="Q291" t="s">
        <v>200</v>
      </c>
      <c r="R291" t="s">
        <v>1732</v>
      </c>
      <c r="S291" t="s">
        <v>145</v>
      </c>
    </row>
    <row r="292" spans="1:19" x14ac:dyDescent="0.25">
      <c r="A292">
        <v>292</v>
      </c>
      <c r="B292" t="s">
        <v>2245</v>
      </c>
      <c r="C292" t="s">
        <v>1291</v>
      </c>
      <c r="D292" t="s">
        <v>1292</v>
      </c>
      <c r="E292" t="s">
        <v>1935</v>
      </c>
      <c r="F292" t="s">
        <v>1293</v>
      </c>
      <c r="G292" t="s">
        <v>145</v>
      </c>
      <c r="H292" t="s">
        <v>1292</v>
      </c>
      <c r="I292" t="s">
        <v>129</v>
      </c>
      <c r="J292" t="s">
        <v>1294</v>
      </c>
      <c r="K292" s="182">
        <v>654</v>
      </c>
      <c r="L292" s="182">
        <v>29</v>
      </c>
      <c r="M292" s="182">
        <v>1</v>
      </c>
      <c r="N292" s="182">
        <v>1</v>
      </c>
      <c r="O292" t="s">
        <v>150</v>
      </c>
      <c r="P292" t="s">
        <v>151</v>
      </c>
      <c r="Q292" t="s">
        <v>152</v>
      </c>
      <c r="R292" t="s">
        <v>145</v>
      </c>
      <c r="S292" t="s">
        <v>145</v>
      </c>
    </row>
    <row r="293" spans="1:19" x14ac:dyDescent="0.25">
      <c r="A293">
        <v>293</v>
      </c>
      <c r="B293" t="s">
        <v>2246</v>
      </c>
      <c r="C293" t="s">
        <v>1295</v>
      </c>
      <c r="D293" t="s">
        <v>960</v>
      </c>
      <c r="E293" t="s">
        <v>1935</v>
      </c>
      <c r="F293" t="s">
        <v>2247</v>
      </c>
      <c r="G293" t="s">
        <v>145</v>
      </c>
      <c r="H293" t="s">
        <v>960</v>
      </c>
      <c r="I293" t="s">
        <v>129</v>
      </c>
      <c r="J293" t="s">
        <v>1296</v>
      </c>
      <c r="K293" s="182">
        <v>7325</v>
      </c>
      <c r="L293" s="182">
        <v>137</v>
      </c>
      <c r="M293" s="182">
        <v>88</v>
      </c>
      <c r="N293" s="182">
        <v>86</v>
      </c>
      <c r="O293" t="s">
        <v>150</v>
      </c>
      <c r="P293" t="s">
        <v>151</v>
      </c>
      <c r="Q293" t="s">
        <v>152</v>
      </c>
      <c r="R293" t="s">
        <v>145</v>
      </c>
      <c r="S293" t="s">
        <v>145</v>
      </c>
    </row>
    <row r="294" spans="1:19" x14ac:dyDescent="0.25">
      <c r="A294">
        <v>294</v>
      </c>
      <c r="B294" t="s">
        <v>2248</v>
      </c>
      <c r="C294" t="s">
        <v>1297</v>
      </c>
      <c r="D294" t="s">
        <v>1298</v>
      </c>
      <c r="E294" t="s">
        <v>1935</v>
      </c>
      <c r="F294" t="s">
        <v>750</v>
      </c>
      <c r="G294" t="s">
        <v>145</v>
      </c>
      <c r="H294" t="s">
        <v>751</v>
      </c>
      <c r="I294" t="s">
        <v>129</v>
      </c>
      <c r="J294" t="s">
        <v>752</v>
      </c>
      <c r="K294" s="182">
        <v>206</v>
      </c>
      <c r="L294" s="182">
        <v>0</v>
      </c>
      <c r="M294" s="182">
        <v>0</v>
      </c>
      <c r="N294" s="182">
        <v>0</v>
      </c>
      <c r="O294" t="s">
        <v>1945</v>
      </c>
      <c r="P294" t="s">
        <v>1946</v>
      </c>
      <c r="Q294" t="s">
        <v>1947</v>
      </c>
      <c r="R294" t="s">
        <v>145</v>
      </c>
      <c r="S294" t="s">
        <v>145</v>
      </c>
    </row>
    <row r="295" spans="1:19" x14ac:dyDescent="0.25">
      <c r="A295">
        <v>295</v>
      </c>
      <c r="B295" t="s">
        <v>2249</v>
      </c>
      <c r="C295" t="s">
        <v>1299</v>
      </c>
      <c r="D295" t="s">
        <v>1300</v>
      </c>
      <c r="E295" t="s">
        <v>1935</v>
      </c>
      <c r="F295" t="s">
        <v>1301</v>
      </c>
      <c r="G295" t="s">
        <v>145</v>
      </c>
      <c r="H295" t="s">
        <v>280</v>
      </c>
      <c r="I295" t="s">
        <v>129</v>
      </c>
      <c r="J295" t="s">
        <v>1302</v>
      </c>
      <c r="K295" s="182">
        <v>1114</v>
      </c>
      <c r="L295" s="182">
        <v>127</v>
      </c>
      <c r="M295" s="182">
        <v>17</v>
      </c>
      <c r="N295" s="182">
        <v>17</v>
      </c>
      <c r="O295" t="s">
        <v>138</v>
      </c>
      <c r="P295" t="s">
        <v>139</v>
      </c>
      <c r="Q295" t="s">
        <v>140</v>
      </c>
      <c r="R295" t="s">
        <v>145</v>
      </c>
      <c r="S295" t="s">
        <v>145</v>
      </c>
    </row>
    <row r="296" spans="1:19" x14ac:dyDescent="0.25">
      <c r="A296">
        <v>296</v>
      </c>
      <c r="B296" t="s">
        <v>2250</v>
      </c>
      <c r="C296" t="s">
        <v>1303</v>
      </c>
      <c r="D296" t="s">
        <v>1304</v>
      </c>
      <c r="E296" t="s">
        <v>1935</v>
      </c>
      <c r="F296" t="s">
        <v>1305</v>
      </c>
      <c r="G296" t="s">
        <v>145</v>
      </c>
      <c r="H296" t="s">
        <v>1304</v>
      </c>
      <c r="I296" t="s">
        <v>129</v>
      </c>
      <c r="J296" t="s">
        <v>1306</v>
      </c>
      <c r="K296" s="182">
        <v>105</v>
      </c>
      <c r="L296" s="182">
        <v>22</v>
      </c>
      <c r="M296" s="182">
        <v>24</v>
      </c>
      <c r="N296" s="182">
        <v>22</v>
      </c>
      <c r="O296" t="s">
        <v>131</v>
      </c>
      <c r="P296" t="s">
        <v>132</v>
      </c>
      <c r="Q296" t="s">
        <v>133</v>
      </c>
      <c r="R296" t="s">
        <v>145</v>
      </c>
      <c r="S296" t="s">
        <v>145</v>
      </c>
    </row>
    <row r="297" spans="1:19" x14ac:dyDescent="0.25">
      <c r="A297">
        <v>297</v>
      </c>
      <c r="B297" t="s">
        <v>2251</v>
      </c>
      <c r="C297" t="s">
        <v>1307</v>
      </c>
      <c r="D297" t="s">
        <v>1308</v>
      </c>
      <c r="E297" t="s">
        <v>1935</v>
      </c>
      <c r="F297" t="s">
        <v>1309</v>
      </c>
      <c r="G297" t="s">
        <v>145</v>
      </c>
      <c r="H297" t="s">
        <v>1310</v>
      </c>
      <c r="I297" t="s">
        <v>129</v>
      </c>
      <c r="J297" t="s">
        <v>1311</v>
      </c>
      <c r="K297" s="182">
        <v>2095</v>
      </c>
      <c r="L297" s="182">
        <v>6</v>
      </c>
      <c r="M297" s="182">
        <v>0</v>
      </c>
      <c r="N297" s="182">
        <v>0</v>
      </c>
      <c r="O297" t="s">
        <v>182</v>
      </c>
      <c r="P297" t="s">
        <v>183</v>
      </c>
      <c r="Q297" t="s">
        <v>184</v>
      </c>
      <c r="R297" t="s">
        <v>145</v>
      </c>
      <c r="S297" t="s">
        <v>145</v>
      </c>
    </row>
    <row r="298" spans="1:19" x14ac:dyDescent="0.25">
      <c r="A298">
        <v>298</v>
      </c>
      <c r="B298" t="s">
        <v>2252</v>
      </c>
      <c r="C298" t="s">
        <v>1312</v>
      </c>
      <c r="D298" t="s">
        <v>1313</v>
      </c>
      <c r="E298" t="s">
        <v>1935</v>
      </c>
      <c r="F298" t="s">
        <v>1314</v>
      </c>
      <c r="G298" t="s">
        <v>1315</v>
      </c>
      <c r="H298" t="s">
        <v>1316</v>
      </c>
      <c r="I298" t="s">
        <v>129</v>
      </c>
      <c r="J298" t="s">
        <v>1317</v>
      </c>
      <c r="K298" s="182">
        <v>1252</v>
      </c>
      <c r="L298" s="182">
        <v>12</v>
      </c>
      <c r="M298" s="182">
        <v>5</v>
      </c>
      <c r="N298" s="182">
        <v>5</v>
      </c>
      <c r="O298" t="s">
        <v>150</v>
      </c>
      <c r="P298" t="s">
        <v>151</v>
      </c>
      <c r="Q298" t="s">
        <v>152</v>
      </c>
      <c r="R298" t="s">
        <v>145</v>
      </c>
      <c r="S298" t="s">
        <v>145</v>
      </c>
    </row>
    <row r="299" spans="1:19" x14ac:dyDescent="0.25">
      <c r="A299">
        <v>299</v>
      </c>
      <c r="B299" t="s">
        <v>2253</v>
      </c>
      <c r="C299" t="s">
        <v>1318</v>
      </c>
      <c r="D299" t="s">
        <v>1319</v>
      </c>
      <c r="E299" t="s">
        <v>1935</v>
      </c>
      <c r="F299" t="s">
        <v>1320</v>
      </c>
      <c r="G299" t="s">
        <v>145</v>
      </c>
      <c r="H299" t="s">
        <v>1319</v>
      </c>
      <c r="I299" t="s">
        <v>129</v>
      </c>
      <c r="J299" t="s">
        <v>1321</v>
      </c>
      <c r="K299" s="182">
        <v>9269</v>
      </c>
      <c r="L299" s="182">
        <v>1546</v>
      </c>
      <c r="M299" s="182">
        <v>0</v>
      </c>
      <c r="N299" s="182">
        <v>0</v>
      </c>
      <c r="O299" t="s">
        <v>1945</v>
      </c>
      <c r="P299" t="s">
        <v>1946</v>
      </c>
      <c r="Q299" t="s">
        <v>1947</v>
      </c>
      <c r="R299" t="s">
        <v>145</v>
      </c>
      <c r="S299" t="s">
        <v>145</v>
      </c>
    </row>
    <row r="300" spans="1:19" x14ac:dyDescent="0.25">
      <c r="A300">
        <v>300</v>
      </c>
      <c r="B300" t="s">
        <v>2254</v>
      </c>
      <c r="C300" t="s">
        <v>1322</v>
      </c>
      <c r="D300" t="s">
        <v>1323</v>
      </c>
      <c r="E300" t="s">
        <v>1935</v>
      </c>
      <c r="F300" t="s">
        <v>1324</v>
      </c>
      <c r="G300" t="s">
        <v>145</v>
      </c>
      <c r="H300" t="s">
        <v>1217</v>
      </c>
      <c r="I300" t="s">
        <v>129</v>
      </c>
      <c r="J300" t="s">
        <v>1220</v>
      </c>
      <c r="K300" s="182">
        <v>787</v>
      </c>
      <c r="L300" s="182">
        <v>7</v>
      </c>
      <c r="M300" s="182">
        <v>3</v>
      </c>
      <c r="N300" s="182">
        <v>3</v>
      </c>
      <c r="O300" t="s">
        <v>206</v>
      </c>
      <c r="P300" t="s">
        <v>207</v>
      </c>
      <c r="Q300" t="s">
        <v>208</v>
      </c>
      <c r="R300" t="s">
        <v>145</v>
      </c>
      <c r="S300" t="s">
        <v>145</v>
      </c>
    </row>
    <row r="301" spans="1:19" x14ac:dyDescent="0.25">
      <c r="A301">
        <v>301</v>
      </c>
      <c r="B301" t="s">
        <v>2255</v>
      </c>
      <c r="C301" t="s">
        <v>1325</v>
      </c>
      <c r="D301" t="s">
        <v>1326</v>
      </c>
      <c r="E301" t="s">
        <v>1935</v>
      </c>
      <c r="F301" t="s">
        <v>1327</v>
      </c>
      <c r="G301" t="s">
        <v>145</v>
      </c>
      <c r="H301" t="s">
        <v>1326</v>
      </c>
      <c r="I301" t="s">
        <v>129</v>
      </c>
      <c r="J301" t="s">
        <v>1328</v>
      </c>
      <c r="K301" s="182">
        <v>2767</v>
      </c>
      <c r="L301" s="182">
        <v>442</v>
      </c>
      <c r="M301" s="182">
        <v>0</v>
      </c>
      <c r="N301" s="182">
        <v>0</v>
      </c>
      <c r="O301" t="s">
        <v>182</v>
      </c>
      <c r="P301" t="s">
        <v>183</v>
      </c>
      <c r="Q301" t="s">
        <v>184</v>
      </c>
      <c r="R301" t="s">
        <v>145</v>
      </c>
      <c r="S301" t="s">
        <v>145</v>
      </c>
    </row>
    <row r="302" spans="1:19" x14ac:dyDescent="0.25">
      <c r="A302">
        <v>302</v>
      </c>
      <c r="B302" t="s">
        <v>2256</v>
      </c>
      <c r="C302" t="s">
        <v>1329</v>
      </c>
      <c r="D302" t="s">
        <v>1330</v>
      </c>
      <c r="E302" t="s">
        <v>1935</v>
      </c>
      <c r="F302" t="s">
        <v>1331</v>
      </c>
      <c r="G302" t="s">
        <v>145</v>
      </c>
      <c r="H302" t="s">
        <v>1330</v>
      </c>
      <c r="I302" t="s">
        <v>129</v>
      </c>
      <c r="J302" t="s">
        <v>1332</v>
      </c>
      <c r="K302" s="182">
        <v>4161</v>
      </c>
      <c r="L302" s="182">
        <v>42</v>
      </c>
      <c r="M302" s="182">
        <v>0</v>
      </c>
      <c r="N302" s="182">
        <v>0</v>
      </c>
      <c r="O302" t="s">
        <v>206</v>
      </c>
      <c r="P302" t="s">
        <v>207</v>
      </c>
      <c r="Q302" t="s">
        <v>208</v>
      </c>
      <c r="R302" t="s">
        <v>145</v>
      </c>
      <c r="S302" t="s">
        <v>145</v>
      </c>
    </row>
    <row r="303" spans="1:19" x14ac:dyDescent="0.25">
      <c r="A303">
        <v>303</v>
      </c>
      <c r="B303" t="s">
        <v>2257</v>
      </c>
      <c r="C303" t="s">
        <v>1333</v>
      </c>
      <c r="D303" t="s">
        <v>1334</v>
      </c>
      <c r="E303" t="s">
        <v>1935</v>
      </c>
      <c r="F303" t="s">
        <v>1335</v>
      </c>
      <c r="G303" t="s">
        <v>145</v>
      </c>
      <c r="H303" t="s">
        <v>1334</v>
      </c>
      <c r="I303" t="s">
        <v>129</v>
      </c>
      <c r="J303" t="s">
        <v>1336</v>
      </c>
      <c r="K303" s="182">
        <v>7453</v>
      </c>
      <c r="L303" s="182">
        <v>1677</v>
      </c>
      <c r="M303" s="182">
        <v>175</v>
      </c>
      <c r="N303" s="182">
        <v>174</v>
      </c>
      <c r="O303" t="s">
        <v>198</v>
      </c>
      <c r="P303" t="s">
        <v>199</v>
      </c>
      <c r="Q303" t="s">
        <v>200</v>
      </c>
      <c r="R303" t="s">
        <v>145</v>
      </c>
      <c r="S303" t="s">
        <v>145</v>
      </c>
    </row>
    <row r="304" spans="1:19" x14ac:dyDescent="0.25">
      <c r="A304">
        <v>304</v>
      </c>
      <c r="B304" t="s">
        <v>2258</v>
      </c>
      <c r="C304" t="s">
        <v>1337</v>
      </c>
      <c r="D304" t="s">
        <v>1338</v>
      </c>
      <c r="E304" t="s">
        <v>1952</v>
      </c>
      <c r="F304" t="s">
        <v>1339</v>
      </c>
      <c r="G304" t="s">
        <v>145</v>
      </c>
      <c r="H304" t="s">
        <v>1338</v>
      </c>
      <c r="I304" t="s">
        <v>129</v>
      </c>
      <c r="J304" t="s">
        <v>775</v>
      </c>
      <c r="K304" s="182">
        <v>159</v>
      </c>
      <c r="L304" s="182">
        <v>0</v>
      </c>
      <c r="M304" s="182">
        <v>0</v>
      </c>
      <c r="N304" s="182">
        <v>0</v>
      </c>
      <c r="O304" t="s">
        <v>206</v>
      </c>
      <c r="P304" t="s">
        <v>207</v>
      </c>
      <c r="Q304" t="s">
        <v>208</v>
      </c>
      <c r="R304" t="s">
        <v>145</v>
      </c>
      <c r="S304" t="s">
        <v>145</v>
      </c>
    </row>
    <row r="305" spans="1:19" x14ac:dyDescent="0.25">
      <c r="A305">
        <v>305</v>
      </c>
      <c r="B305" t="s">
        <v>2259</v>
      </c>
      <c r="C305" t="s">
        <v>1340</v>
      </c>
      <c r="D305" t="s">
        <v>1341</v>
      </c>
      <c r="E305" t="s">
        <v>1935</v>
      </c>
      <c r="F305" t="s">
        <v>1342</v>
      </c>
      <c r="G305" t="s">
        <v>145</v>
      </c>
      <c r="H305" t="s">
        <v>960</v>
      </c>
      <c r="I305" t="s">
        <v>129</v>
      </c>
      <c r="J305" t="s">
        <v>1296</v>
      </c>
      <c r="K305" s="182">
        <v>652</v>
      </c>
      <c r="L305" s="182">
        <v>3</v>
      </c>
      <c r="M305" s="182">
        <v>0</v>
      </c>
      <c r="N305" s="182">
        <v>0</v>
      </c>
      <c r="O305" t="s">
        <v>131</v>
      </c>
      <c r="P305" t="s">
        <v>132</v>
      </c>
      <c r="Q305" t="s">
        <v>133</v>
      </c>
      <c r="R305" t="s">
        <v>145</v>
      </c>
      <c r="S305" t="s">
        <v>145</v>
      </c>
    </row>
    <row r="306" spans="1:19" x14ac:dyDescent="0.25">
      <c r="A306">
        <v>306</v>
      </c>
      <c r="B306" t="s">
        <v>2260</v>
      </c>
      <c r="C306" t="s">
        <v>1343</v>
      </c>
      <c r="D306" t="s">
        <v>1344</v>
      </c>
      <c r="E306" t="s">
        <v>1935</v>
      </c>
      <c r="F306" t="s">
        <v>1345</v>
      </c>
      <c r="G306" t="s">
        <v>145</v>
      </c>
      <c r="H306" t="s">
        <v>1127</v>
      </c>
      <c r="I306" t="s">
        <v>129</v>
      </c>
      <c r="J306" t="s">
        <v>1129</v>
      </c>
      <c r="K306" s="182">
        <v>288</v>
      </c>
      <c r="L306" s="182">
        <v>1</v>
      </c>
      <c r="M306" s="182">
        <v>0</v>
      </c>
      <c r="N306" s="182">
        <v>0</v>
      </c>
      <c r="O306" t="s">
        <v>189</v>
      </c>
      <c r="P306" t="s">
        <v>190</v>
      </c>
      <c r="Q306" t="s">
        <v>191</v>
      </c>
      <c r="R306" t="s">
        <v>145</v>
      </c>
      <c r="S306" t="s">
        <v>145</v>
      </c>
    </row>
    <row r="307" spans="1:19" x14ac:dyDescent="0.25">
      <c r="A307">
        <v>307</v>
      </c>
      <c r="B307" t="s">
        <v>2261</v>
      </c>
      <c r="C307" t="s">
        <v>1346</v>
      </c>
      <c r="D307" t="s">
        <v>1207</v>
      </c>
      <c r="E307" t="s">
        <v>1935</v>
      </c>
      <c r="F307" t="s">
        <v>970</v>
      </c>
      <c r="G307" t="s">
        <v>145</v>
      </c>
      <c r="H307" t="s">
        <v>971</v>
      </c>
      <c r="I307" t="s">
        <v>129</v>
      </c>
      <c r="J307" t="s">
        <v>972</v>
      </c>
      <c r="K307" s="182">
        <v>492</v>
      </c>
      <c r="L307" s="182">
        <v>2</v>
      </c>
      <c r="M307" s="182">
        <v>0</v>
      </c>
      <c r="N307" s="182">
        <v>0</v>
      </c>
      <c r="O307" t="s">
        <v>131</v>
      </c>
      <c r="P307" t="s">
        <v>132</v>
      </c>
      <c r="Q307" t="s">
        <v>133</v>
      </c>
      <c r="R307" t="s">
        <v>145</v>
      </c>
      <c r="S307" t="s">
        <v>145</v>
      </c>
    </row>
    <row r="308" spans="1:19" x14ac:dyDescent="0.25">
      <c r="A308">
        <v>308</v>
      </c>
      <c r="B308" t="s">
        <v>2262</v>
      </c>
      <c r="C308" t="s">
        <v>1347</v>
      </c>
      <c r="D308" t="s">
        <v>1348</v>
      </c>
      <c r="E308" t="s">
        <v>1935</v>
      </c>
      <c r="F308" t="s">
        <v>1349</v>
      </c>
      <c r="G308" t="s">
        <v>145</v>
      </c>
      <c r="H308" t="s">
        <v>1348</v>
      </c>
      <c r="I308" t="s">
        <v>129</v>
      </c>
      <c r="J308" t="s">
        <v>1350</v>
      </c>
      <c r="K308" s="182">
        <v>2216</v>
      </c>
      <c r="L308" s="182">
        <v>152</v>
      </c>
      <c r="M308" s="182">
        <v>30</v>
      </c>
      <c r="N308" s="182">
        <v>30</v>
      </c>
      <c r="O308" t="s">
        <v>189</v>
      </c>
      <c r="P308" t="s">
        <v>190</v>
      </c>
      <c r="Q308" t="s">
        <v>191</v>
      </c>
      <c r="R308" t="s">
        <v>145</v>
      </c>
      <c r="S308" t="s">
        <v>145</v>
      </c>
    </row>
    <row r="309" spans="1:19" x14ac:dyDescent="0.25">
      <c r="A309">
        <v>309</v>
      </c>
      <c r="B309" t="s">
        <v>2263</v>
      </c>
      <c r="C309" t="s">
        <v>1351</v>
      </c>
      <c r="D309" t="s">
        <v>1352</v>
      </c>
      <c r="E309" t="s">
        <v>1935</v>
      </c>
      <c r="F309" t="s">
        <v>1353</v>
      </c>
      <c r="G309" t="s">
        <v>145</v>
      </c>
      <c r="H309" t="s">
        <v>1352</v>
      </c>
      <c r="I309" t="s">
        <v>129</v>
      </c>
      <c r="J309" t="s">
        <v>1354</v>
      </c>
      <c r="K309" s="182">
        <v>890</v>
      </c>
      <c r="L309" s="182">
        <v>13</v>
      </c>
      <c r="M309" s="182">
        <v>2</v>
      </c>
      <c r="N309" s="182">
        <v>2</v>
      </c>
      <c r="O309" t="s">
        <v>131</v>
      </c>
      <c r="P309" t="s">
        <v>132</v>
      </c>
      <c r="Q309" t="s">
        <v>133</v>
      </c>
      <c r="R309" t="s">
        <v>145</v>
      </c>
      <c r="S309" t="s">
        <v>145</v>
      </c>
    </row>
    <row r="310" spans="1:19" x14ac:dyDescent="0.25">
      <c r="A310">
        <v>310</v>
      </c>
      <c r="B310" t="s">
        <v>2264</v>
      </c>
      <c r="C310" t="s">
        <v>1355</v>
      </c>
      <c r="D310" t="s">
        <v>1356</v>
      </c>
      <c r="E310" t="s">
        <v>1952</v>
      </c>
      <c r="F310" t="s">
        <v>1357</v>
      </c>
      <c r="G310" t="s">
        <v>145</v>
      </c>
      <c r="H310" t="s">
        <v>1356</v>
      </c>
      <c r="I310" t="s">
        <v>129</v>
      </c>
      <c r="J310" t="s">
        <v>1358</v>
      </c>
      <c r="K310" s="182">
        <v>52</v>
      </c>
      <c r="L310" s="182">
        <v>0</v>
      </c>
      <c r="M310" s="182">
        <v>0</v>
      </c>
      <c r="N310" s="182">
        <v>0</v>
      </c>
      <c r="O310" t="s">
        <v>150</v>
      </c>
      <c r="P310" t="s">
        <v>151</v>
      </c>
      <c r="Q310" t="s">
        <v>152</v>
      </c>
      <c r="R310" t="s">
        <v>145</v>
      </c>
      <c r="S310" t="s">
        <v>145</v>
      </c>
    </row>
    <row r="311" spans="1:19" x14ac:dyDescent="0.25">
      <c r="A311">
        <v>311</v>
      </c>
      <c r="B311" t="s">
        <v>2265</v>
      </c>
      <c r="C311" t="s">
        <v>1359</v>
      </c>
      <c r="D311" t="s">
        <v>1360</v>
      </c>
      <c r="E311" t="s">
        <v>1935</v>
      </c>
      <c r="F311" t="s">
        <v>1361</v>
      </c>
      <c r="G311" t="s">
        <v>145</v>
      </c>
      <c r="H311" t="s">
        <v>339</v>
      </c>
      <c r="I311" t="s">
        <v>129</v>
      </c>
      <c r="J311" t="s">
        <v>1362</v>
      </c>
      <c r="K311" s="182">
        <v>1494</v>
      </c>
      <c r="L311" s="182">
        <v>305</v>
      </c>
      <c r="M311" s="182">
        <v>0</v>
      </c>
      <c r="N311" s="182">
        <v>0</v>
      </c>
      <c r="O311" t="s">
        <v>1945</v>
      </c>
      <c r="P311" t="s">
        <v>1946</v>
      </c>
      <c r="Q311" t="s">
        <v>1947</v>
      </c>
      <c r="R311" t="s">
        <v>145</v>
      </c>
      <c r="S311" t="s">
        <v>145</v>
      </c>
    </row>
    <row r="312" spans="1:19" x14ac:dyDescent="0.25">
      <c r="A312">
        <v>312</v>
      </c>
      <c r="B312" t="s">
        <v>2266</v>
      </c>
      <c r="C312" t="s">
        <v>1363</v>
      </c>
      <c r="D312" t="s">
        <v>1364</v>
      </c>
      <c r="E312" t="s">
        <v>1935</v>
      </c>
      <c r="F312" t="s">
        <v>1365</v>
      </c>
      <c r="G312" t="s">
        <v>145</v>
      </c>
      <c r="H312" t="s">
        <v>259</v>
      </c>
      <c r="I312" t="s">
        <v>129</v>
      </c>
      <c r="J312" t="s">
        <v>1366</v>
      </c>
      <c r="K312" s="182">
        <v>1574</v>
      </c>
      <c r="L312" s="182">
        <v>96</v>
      </c>
      <c r="M312" s="182">
        <v>0</v>
      </c>
      <c r="N312" s="182">
        <v>0</v>
      </c>
      <c r="O312" t="s">
        <v>138</v>
      </c>
      <c r="P312" t="s">
        <v>139</v>
      </c>
      <c r="Q312" t="s">
        <v>140</v>
      </c>
      <c r="R312" t="s">
        <v>145</v>
      </c>
      <c r="S312" t="s">
        <v>145</v>
      </c>
    </row>
    <row r="313" spans="1:19" x14ac:dyDescent="0.25">
      <c r="A313">
        <v>313</v>
      </c>
      <c r="B313" t="s">
        <v>2267</v>
      </c>
      <c r="C313" t="s">
        <v>1367</v>
      </c>
      <c r="D313" t="s">
        <v>290</v>
      </c>
      <c r="E313" t="s">
        <v>1935</v>
      </c>
      <c r="F313" t="s">
        <v>1368</v>
      </c>
      <c r="G313" t="s">
        <v>145</v>
      </c>
      <c r="H313" t="s">
        <v>290</v>
      </c>
      <c r="I313" t="s">
        <v>129</v>
      </c>
      <c r="J313" t="s">
        <v>291</v>
      </c>
      <c r="K313" s="182">
        <v>3730</v>
      </c>
      <c r="L313" s="182">
        <v>483</v>
      </c>
      <c r="M313" s="182">
        <v>233</v>
      </c>
      <c r="N313" s="182">
        <v>230</v>
      </c>
      <c r="O313" t="s">
        <v>131</v>
      </c>
      <c r="P313" t="s">
        <v>132</v>
      </c>
      <c r="Q313" t="s">
        <v>133</v>
      </c>
      <c r="R313" t="s">
        <v>145</v>
      </c>
      <c r="S313" t="s">
        <v>145</v>
      </c>
    </row>
    <row r="314" spans="1:19" x14ac:dyDescent="0.25">
      <c r="A314">
        <v>314</v>
      </c>
      <c r="B314" t="s">
        <v>2268</v>
      </c>
      <c r="C314" t="s">
        <v>1369</v>
      </c>
      <c r="D314" t="s">
        <v>1370</v>
      </c>
      <c r="E314" t="s">
        <v>1935</v>
      </c>
      <c r="F314" t="s">
        <v>1371</v>
      </c>
      <c r="G314" t="s">
        <v>1372</v>
      </c>
      <c r="H314" t="s">
        <v>290</v>
      </c>
      <c r="I314" t="s">
        <v>129</v>
      </c>
      <c r="J314" t="s">
        <v>291</v>
      </c>
      <c r="K314" s="182">
        <v>482</v>
      </c>
      <c r="L314" s="182">
        <v>21</v>
      </c>
      <c r="M314" s="182">
        <v>0</v>
      </c>
      <c r="N314" s="182">
        <v>0</v>
      </c>
      <c r="O314" t="s">
        <v>131</v>
      </c>
      <c r="P314" t="s">
        <v>132</v>
      </c>
      <c r="Q314" t="s">
        <v>133</v>
      </c>
      <c r="R314" t="s">
        <v>145</v>
      </c>
      <c r="S314" t="s">
        <v>145</v>
      </c>
    </row>
    <row r="315" spans="1:19" x14ac:dyDescent="0.25">
      <c r="A315">
        <v>315</v>
      </c>
      <c r="B315" t="s">
        <v>2269</v>
      </c>
      <c r="C315" t="s">
        <v>1373</v>
      </c>
      <c r="D315" t="s">
        <v>1374</v>
      </c>
      <c r="E315" t="s">
        <v>1935</v>
      </c>
      <c r="F315" t="s">
        <v>1375</v>
      </c>
      <c r="G315" t="s">
        <v>145</v>
      </c>
      <c r="H315" t="s">
        <v>1374</v>
      </c>
      <c r="I315" t="s">
        <v>129</v>
      </c>
      <c r="J315" t="s">
        <v>1376</v>
      </c>
      <c r="K315" s="182">
        <v>2477</v>
      </c>
      <c r="L315" s="182">
        <v>30</v>
      </c>
      <c r="M315" s="182">
        <v>13</v>
      </c>
      <c r="N315" s="182">
        <v>13</v>
      </c>
      <c r="O315" t="s">
        <v>206</v>
      </c>
      <c r="P315" t="s">
        <v>207</v>
      </c>
      <c r="Q315" t="s">
        <v>208</v>
      </c>
      <c r="R315" t="s">
        <v>145</v>
      </c>
      <c r="S315" t="s">
        <v>145</v>
      </c>
    </row>
    <row r="316" spans="1:19" x14ac:dyDescent="0.25">
      <c r="A316">
        <v>316</v>
      </c>
      <c r="B316" t="s">
        <v>2270</v>
      </c>
      <c r="C316" t="s">
        <v>1377</v>
      </c>
      <c r="D316" t="s">
        <v>1272</v>
      </c>
      <c r="E316" t="s">
        <v>1935</v>
      </c>
      <c r="F316" t="s">
        <v>1378</v>
      </c>
      <c r="G316" t="s">
        <v>145</v>
      </c>
      <c r="H316" t="s">
        <v>1272</v>
      </c>
      <c r="I316" t="s">
        <v>129</v>
      </c>
      <c r="J316" t="s">
        <v>1273</v>
      </c>
      <c r="K316" s="182">
        <v>2510</v>
      </c>
      <c r="L316" s="182">
        <v>168</v>
      </c>
      <c r="M316" s="182">
        <v>24</v>
      </c>
      <c r="N316" s="182">
        <v>24</v>
      </c>
      <c r="O316" t="s">
        <v>198</v>
      </c>
      <c r="P316" t="s">
        <v>199</v>
      </c>
      <c r="Q316" t="s">
        <v>200</v>
      </c>
      <c r="R316" t="s">
        <v>145</v>
      </c>
      <c r="S316" t="s">
        <v>145</v>
      </c>
    </row>
    <row r="317" spans="1:19" x14ac:dyDescent="0.25">
      <c r="A317">
        <v>317</v>
      </c>
      <c r="B317" t="s">
        <v>2271</v>
      </c>
      <c r="C317" t="s">
        <v>1379</v>
      </c>
      <c r="D317" t="s">
        <v>1380</v>
      </c>
      <c r="E317" t="s">
        <v>1952</v>
      </c>
      <c r="F317" t="s">
        <v>1381</v>
      </c>
      <c r="G317" t="s">
        <v>145</v>
      </c>
      <c r="H317" t="s">
        <v>1380</v>
      </c>
      <c r="I317" t="s">
        <v>129</v>
      </c>
      <c r="J317" t="s">
        <v>1382</v>
      </c>
      <c r="K317" s="182">
        <v>52</v>
      </c>
      <c r="L317" s="182">
        <v>0</v>
      </c>
      <c r="M317" s="182">
        <v>0</v>
      </c>
      <c r="N317" s="182">
        <v>0</v>
      </c>
      <c r="O317" t="s">
        <v>150</v>
      </c>
      <c r="P317" t="s">
        <v>151</v>
      </c>
      <c r="Q317" t="s">
        <v>152</v>
      </c>
      <c r="R317" t="s">
        <v>145</v>
      </c>
      <c r="S317" t="s">
        <v>145</v>
      </c>
    </row>
    <row r="318" spans="1:19" x14ac:dyDescent="0.25">
      <c r="A318">
        <v>318</v>
      </c>
      <c r="B318" t="s">
        <v>2272</v>
      </c>
      <c r="C318" t="s">
        <v>1383</v>
      </c>
      <c r="D318" t="s">
        <v>1384</v>
      </c>
      <c r="E318" t="s">
        <v>1935</v>
      </c>
      <c r="F318" t="s">
        <v>1385</v>
      </c>
      <c r="G318" t="s">
        <v>145</v>
      </c>
      <c r="H318" t="s">
        <v>1384</v>
      </c>
      <c r="I318" t="s">
        <v>129</v>
      </c>
      <c r="J318" t="s">
        <v>1386</v>
      </c>
      <c r="K318" s="182">
        <v>2963</v>
      </c>
      <c r="L318" s="182">
        <v>13</v>
      </c>
      <c r="M318" s="182">
        <v>10</v>
      </c>
      <c r="N318" s="182">
        <v>10</v>
      </c>
      <c r="O318" t="s">
        <v>138</v>
      </c>
      <c r="P318" t="s">
        <v>139</v>
      </c>
      <c r="Q318" t="s">
        <v>140</v>
      </c>
      <c r="R318" t="s">
        <v>145</v>
      </c>
      <c r="S318" t="s">
        <v>145</v>
      </c>
    </row>
    <row r="319" spans="1:19" x14ac:dyDescent="0.25">
      <c r="A319">
        <v>319</v>
      </c>
      <c r="B319" t="s">
        <v>2273</v>
      </c>
      <c r="C319" t="s">
        <v>1387</v>
      </c>
      <c r="D319" t="s">
        <v>1388</v>
      </c>
      <c r="E319" t="s">
        <v>1935</v>
      </c>
      <c r="F319" t="s">
        <v>1389</v>
      </c>
      <c r="G319" t="s">
        <v>145</v>
      </c>
      <c r="H319" t="s">
        <v>1388</v>
      </c>
      <c r="I319" t="s">
        <v>129</v>
      </c>
      <c r="J319" t="s">
        <v>1390</v>
      </c>
      <c r="K319" s="182">
        <v>2066</v>
      </c>
      <c r="L319" s="182">
        <v>66</v>
      </c>
      <c r="M319" s="182">
        <v>0</v>
      </c>
      <c r="N319" s="182">
        <v>0</v>
      </c>
      <c r="O319" t="s">
        <v>189</v>
      </c>
      <c r="P319" t="s">
        <v>190</v>
      </c>
      <c r="Q319" t="s">
        <v>191</v>
      </c>
      <c r="R319" t="s">
        <v>145</v>
      </c>
      <c r="S319" t="s">
        <v>145</v>
      </c>
    </row>
    <row r="320" spans="1:19" x14ac:dyDescent="0.25">
      <c r="A320">
        <v>320</v>
      </c>
      <c r="B320" t="s">
        <v>2274</v>
      </c>
      <c r="C320" t="s">
        <v>1391</v>
      </c>
      <c r="D320" t="s">
        <v>1392</v>
      </c>
      <c r="E320" t="s">
        <v>1935</v>
      </c>
      <c r="F320" t="s">
        <v>1393</v>
      </c>
      <c r="G320" t="s">
        <v>145</v>
      </c>
      <c r="H320" t="s">
        <v>128</v>
      </c>
      <c r="I320" t="s">
        <v>129</v>
      </c>
      <c r="J320" t="s">
        <v>946</v>
      </c>
      <c r="K320" s="182">
        <v>666</v>
      </c>
      <c r="L320" s="182">
        <v>180</v>
      </c>
      <c r="M320" s="182">
        <v>9</v>
      </c>
      <c r="N320" s="182">
        <v>9</v>
      </c>
      <c r="O320" t="s">
        <v>206</v>
      </c>
      <c r="P320" t="s">
        <v>207</v>
      </c>
      <c r="Q320" t="s">
        <v>208</v>
      </c>
      <c r="R320" t="s">
        <v>145</v>
      </c>
      <c r="S320" t="s">
        <v>145</v>
      </c>
    </row>
    <row r="321" spans="1:19" x14ac:dyDescent="0.25">
      <c r="A321">
        <v>321</v>
      </c>
      <c r="B321" t="s">
        <v>2275</v>
      </c>
      <c r="C321" t="s">
        <v>1394</v>
      </c>
      <c r="D321" t="s">
        <v>1395</v>
      </c>
      <c r="E321" t="s">
        <v>1935</v>
      </c>
      <c r="F321" t="s">
        <v>1396</v>
      </c>
      <c r="G321" t="s">
        <v>145</v>
      </c>
      <c r="H321" t="s">
        <v>1395</v>
      </c>
      <c r="I321" t="s">
        <v>129</v>
      </c>
      <c r="J321" t="s">
        <v>1397</v>
      </c>
      <c r="K321" s="182">
        <v>3595</v>
      </c>
      <c r="L321" s="182">
        <v>145</v>
      </c>
      <c r="M321" s="182">
        <v>9</v>
      </c>
      <c r="N321" s="182">
        <v>9</v>
      </c>
      <c r="O321" t="s">
        <v>131</v>
      </c>
      <c r="P321" t="s">
        <v>132</v>
      </c>
      <c r="Q321" t="s">
        <v>133</v>
      </c>
      <c r="R321" t="s">
        <v>145</v>
      </c>
      <c r="S321" t="s">
        <v>145</v>
      </c>
    </row>
    <row r="322" spans="1:19" x14ac:dyDescent="0.25">
      <c r="A322">
        <v>322</v>
      </c>
      <c r="B322" t="s">
        <v>2276</v>
      </c>
      <c r="C322" t="s">
        <v>1398</v>
      </c>
      <c r="D322" t="s">
        <v>1399</v>
      </c>
      <c r="E322" t="s">
        <v>1935</v>
      </c>
      <c r="F322" t="s">
        <v>1400</v>
      </c>
      <c r="G322" t="s">
        <v>145</v>
      </c>
      <c r="H322" t="s">
        <v>318</v>
      </c>
      <c r="I322" t="s">
        <v>129</v>
      </c>
      <c r="J322" t="s">
        <v>320</v>
      </c>
      <c r="K322" s="182">
        <v>1275</v>
      </c>
      <c r="L322" s="182">
        <v>1</v>
      </c>
      <c r="M322" s="182">
        <v>6</v>
      </c>
      <c r="N322" s="182">
        <v>6</v>
      </c>
      <c r="O322" t="s">
        <v>182</v>
      </c>
      <c r="P322" t="s">
        <v>183</v>
      </c>
      <c r="Q322" t="s">
        <v>184</v>
      </c>
      <c r="R322" t="s">
        <v>145</v>
      </c>
      <c r="S322" t="s">
        <v>145</v>
      </c>
    </row>
    <row r="323" spans="1:19" x14ac:dyDescent="0.25">
      <c r="A323">
        <v>323</v>
      </c>
      <c r="B323" t="s">
        <v>2277</v>
      </c>
      <c r="C323" t="s">
        <v>1401</v>
      </c>
      <c r="D323" t="s">
        <v>1402</v>
      </c>
      <c r="E323" t="s">
        <v>1935</v>
      </c>
      <c r="F323" t="s">
        <v>555</v>
      </c>
      <c r="G323" t="s">
        <v>145</v>
      </c>
      <c r="H323" t="s">
        <v>554</v>
      </c>
      <c r="I323" t="s">
        <v>129</v>
      </c>
      <c r="J323" t="s">
        <v>556</v>
      </c>
      <c r="K323" s="182">
        <v>385</v>
      </c>
      <c r="L323" s="182">
        <v>11</v>
      </c>
      <c r="M323" s="182">
        <v>0</v>
      </c>
      <c r="N323" s="182">
        <v>0</v>
      </c>
      <c r="O323" t="s">
        <v>198</v>
      </c>
      <c r="P323" t="s">
        <v>199</v>
      </c>
      <c r="Q323" t="s">
        <v>200</v>
      </c>
      <c r="R323" t="s">
        <v>145</v>
      </c>
      <c r="S323" t="s">
        <v>145</v>
      </c>
    </row>
    <row r="324" spans="1:19" x14ac:dyDescent="0.25">
      <c r="A324">
        <v>324</v>
      </c>
      <c r="B324" t="s">
        <v>2278</v>
      </c>
      <c r="C324" t="s">
        <v>1403</v>
      </c>
      <c r="D324" t="s">
        <v>1404</v>
      </c>
      <c r="E324" t="s">
        <v>1935</v>
      </c>
      <c r="F324" t="s">
        <v>1405</v>
      </c>
      <c r="G324" t="s">
        <v>145</v>
      </c>
      <c r="H324" t="s">
        <v>1404</v>
      </c>
      <c r="I324" t="s">
        <v>129</v>
      </c>
      <c r="J324" t="s">
        <v>1406</v>
      </c>
      <c r="K324" s="182">
        <v>6038</v>
      </c>
      <c r="L324" s="182">
        <v>169</v>
      </c>
      <c r="M324" s="182">
        <v>20</v>
      </c>
      <c r="N324" s="182">
        <v>18</v>
      </c>
      <c r="O324" t="s">
        <v>182</v>
      </c>
      <c r="P324" t="s">
        <v>183</v>
      </c>
      <c r="Q324" t="s">
        <v>184</v>
      </c>
      <c r="R324" t="s">
        <v>145</v>
      </c>
      <c r="S324" t="s">
        <v>145</v>
      </c>
    </row>
    <row r="325" spans="1:19" x14ac:dyDescent="0.25">
      <c r="A325">
        <v>325</v>
      </c>
      <c r="B325" t="s">
        <v>2279</v>
      </c>
      <c r="C325" t="s">
        <v>1407</v>
      </c>
      <c r="D325" t="s">
        <v>1408</v>
      </c>
      <c r="E325" t="s">
        <v>1935</v>
      </c>
      <c r="F325" t="s">
        <v>606</v>
      </c>
      <c r="G325" t="s">
        <v>145</v>
      </c>
      <c r="H325" t="s">
        <v>605</v>
      </c>
      <c r="I325" t="s">
        <v>129</v>
      </c>
      <c r="J325" t="s">
        <v>607</v>
      </c>
      <c r="K325" s="182">
        <v>110</v>
      </c>
      <c r="L325" s="182">
        <v>1</v>
      </c>
      <c r="M325" s="182">
        <v>0</v>
      </c>
      <c r="N325" s="182">
        <v>0</v>
      </c>
      <c r="O325" t="s">
        <v>1945</v>
      </c>
      <c r="P325" t="s">
        <v>1946</v>
      </c>
      <c r="Q325" t="s">
        <v>1947</v>
      </c>
      <c r="R325" t="s">
        <v>145</v>
      </c>
      <c r="S325" t="s">
        <v>145</v>
      </c>
    </row>
    <row r="326" spans="1:19" x14ac:dyDescent="0.25">
      <c r="A326">
        <v>326</v>
      </c>
      <c r="B326" t="s">
        <v>2280</v>
      </c>
      <c r="C326" t="s">
        <v>1409</v>
      </c>
      <c r="D326" t="s">
        <v>1410</v>
      </c>
      <c r="E326" t="s">
        <v>1935</v>
      </c>
      <c r="F326" t="s">
        <v>750</v>
      </c>
      <c r="G326" t="s">
        <v>145</v>
      </c>
      <c r="H326" t="s">
        <v>751</v>
      </c>
      <c r="I326" t="s">
        <v>129</v>
      </c>
      <c r="J326" t="s">
        <v>752</v>
      </c>
      <c r="K326" s="182">
        <v>1625</v>
      </c>
      <c r="L326" s="182">
        <v>10</v>
      </c>
      <c r="M326" s="182">
        <v>17</v>
      </c>
      <c r="N326" s="182">
        <v>17</v>
      </c>
      <c r="O326" t="s">
        <v>1945</v>
      </c>
      <c r="P326" t="s">
        <v>1946</v>
      </c>
      <c r="Q326" t="s">
        <v>1947</v>
      </c>
      <c r="R326" t="s">
        <v>145</v>
      </c>
      <c r="S326" t="s">
        <v>145</v>
      </c>
    </row>
    <row r="327" spans="1:19" x14ac:dyDescent="0.25">
      <c r="A327">
        <v>327</v>
      </c>
      <c r="B327" t="s">
        <v>2281</v>
      </c>
      <c r="C327" t="s">
        <v>1411</v>
      </c>
      <c r="D327" t="s">
        <v>1412</v>
      </c>
      <c r="E327" t="s">
        <v>1935</v>
      </c>
      <c r="F327" t="s">
        <v>1413</v>
      </c>
      <c r="G327" t="s">
        <v>145</v>
      </c>
      <c r="H327" t="s">
        <v>642</v>
      </c>
      <c r="I327" t="s">
        <v>129</v>
      </c>
      <c r="J327" t="s">
        <v>644</v>
      </c>
      <c r="K327" s="182">
        <v>359</v>
      </c>
      <c r="L327" s="182">
        <v>4</v>
      </c>
      <c r="M327" s="182">
        <v>15</v>
      </c>
      <c r="N327" s="182">
        <v>15</v>
      </c>
      <c r="O327" t="s">
        <v>1945</v>
      </c>
      <c r="P327" t="s">
        <v>1946</v>
      </c>
      <c r="Q327" t="s">
        <v>1947</v>
      </c>
      <c r="R327" t="s">
        <v>145</v>
      </c>
      <c r="S327" t="s">
        <v>145</v>
      </c>
    </row>
    <row r="328" spans="1:19" x14ac:dyDescent="0.25">
      <c r="A328">
        <v>328</v>
      </c>
      <c r="B328" t="s">
        <v>2282</v>
      </c>
      <c r="C328" t="s">
        <v>1414</v>
      </c>
      <c r="D328" t="s">
        <v>1415</v>
      </c>
      <c r="E328" t="s">
        <v>1935</v>
      </c>
      <c r="F328" t="s">
        <v>1416</v>
      </c>
      <c r="G328" t="s">
        <v>145</v>
      </c>
      <c r="H328" t="s">
        <v>1415</v>
      </c>
      <c r="I328" t="s">
        <v>129</v>
      </c>
      <c r="J328" t="s">
        <v>1417</v>
      </c>
      <c r="K328" s="182">
        <v>1731</v>
      </c>
      <c r="L328" s="182">
        <v>17</v>
      </c>
      <c r="M328" s="182">
        <v>0</v>
      </c>
      <c r="N328" s="182">
        <v>0</v>
      </c>
      <c r="O328" t="s">
        <v>182</v>
      </c>
      <c r="P328" t="s">
        <v>183</v>
      </c>
      <c r="Q328" t="s">
        <v>184</v>
      </c>
      <c r="R328" t="s">
        <v>145</v>
      </c>
      <c r="S328" t="s">
        <v>145</v>
      </c>
    </row>
    <row r="329" spans="1:19" x14ac:dyDescent="0.25">
      <c r="A329">
        <v>329</v>
      </c>
      <c r="B329" t="s">
        <v>2283</v>
      </c>
      <c r="C329" t="s">
        <v>1418</v>
      </c>
      <c r="D329" t="s">
        <v>1419</v>
      </c>
      <c r="E329" t="s">
        <v>1935</v>
      </c>
      <c r="F329" t="s">
        <v>1420</v>
      </c>
      <c r="G329" t="s">
        <v>145</v>
      </c>
      <c r="H329" t="s">
        <v>1415</v>
      </c>
      <c r="I329" t="s">
        <v>129</v>
      </c>
      <c r="J329" t="s">
        <v>1417</v>
      </c>
      <c r="K329" s="182">
        <v>1053</v>
      </c>
      <c r="L329" s="182">
        <v>2</v>
      </c>
      <c r="M329" s="182">
        <v>0</v>
      </c>
      <c r="N329" s="182">
        <v>0</v>
      </c>
      <c r="O329" t="s">
        <v>182</v>
      </c>
      <c r="P329" t="s">
        <v>183</v>
      </c>
      <c r="Q329" t="s">
        <v>184</v>
      </c>
      <c r="R329" t="s">
        <v>145</v>
      </c>
      <c r="S329" t="s">
        <v>145</v>
      </c>
    </row>
    <row r="330" spans="1:19" x14ac:dyDescent="0.25">
      <c r="A330">
        <v>330</v>
      </c>
      <c r="B330" t="s">
        <v>2284</v>
      </c>
      <c r="C330" t="s">
        <v>1421</v>
      </c>
      <c r="D330" t="s">
        <v>1422</v>
      </c>
      <c r="E330" t="s">
        <v>1935</v>
      </c>
      <c r="F330" t="s">
        <v>1423</v>
      </c>
      <c r="G330" t="s">
        <v>145</v>
      </c>
      <c r="H330" t="s">
        <v>1422</v>
      </c>
      <c r="I330" t="s">
        <v>129</v>
      </c>
      <c r="J330" t="s">
        <v>1424</v>
      </c>
      <c r="K330" s="182">
        <v>4660</v>
      </c>
      <c r="L330" s="182">
        <v>931</v>
      </c>
      <c r="M330" s="182">
        <v>0</v>
      </c>
      <c r="N330" s="182">
        <v>0</v>
      </c>
      <c r="O330" t="s">
        <v>131</v>
      </c>
      <c r="P330" t="s">
        <v>132</v>
      </c>
      <c r="Q330" t="s">
        <v>133</v>
      </c>
      <c r="R330" t="s">
        <v>145</v>
      </c>
      <c r="S330" t="s">
        <v>145</v>
      </c>
    </row>
    <row r="331" spans="1:19" x14ac:dyDescent="0.25">
      <c r="A331">
        <v>331</v>
      </c>
      <c r="B331" t="s">
        <v>2285</v>
      </c>
      <c r="C331" t="s">
        <v>1425</v>
      </c>
      <c r="D331" t="s">
        <v>1285</v>
      </c>
      <c r="E331" t="s">
        <v>1935</v>
      </c>
      <c r="F331" t="s">
        <v>1426</v>
      </c>
      <c r="G331" t="s">
        <v>145</v>
      </c>
      <c r="H331" t="s">
        <v>1285</v>
      </c>
      <c r="I331" t="s">
        <v>129</v>
      </c>
      <c r="J331" t="s">
        <v>1286</v>
      </c>
      <c r="K331" s="182">
        <v>1852</v>
      </c>
      <c r="L331" s="182">
        <v>78</v>
      </c>
      <c r="M331" s="182">
        <v>30</v>
      </c>
      <c r="N331" s="182">
        <v>28</v>
      </c>
      <c r="O331" t="s">
        <v>1945</v>
      </c>
      <c r="P331" t="s">
        <v>1946</v>
      </c>
      <c r="Q331" t="s">
        <v>1947</v>
      </c>
      <c r="R331" t="s">
        <v>145</v>
      </c>
      <c r="S331" t="s">
        <v>145</v>
      </c>
    </row>
    <row r="332" spans="1:19" x14ac:dyDescent="0.25">
      <c r="A332">
        <v>332</v>
      </c>
      <c r="B332" t="s">
        <v>2286</v>
      </c>
      <c r="C332" t="s">
        <v>1427</v>
      </c>
      <c r="D332" t="s">
        <v>1428</v>
      </c>
      <c r="E332" t="s">
        <v>1935</v>
      </c>
      <c r="F332" t="s">
        <v>1429</v>
      </c>
      <c r="G332" t="s">
        <v>145</v>
      </c>
      <c r="H332" t="s">
        <v>469</v>
      </c>
      <c r="I332" t="s">
        <v>129</v>
      </c>
      <c r="J332" t="s">
        <v>665</v>
      </c>
      <c r="K332" s="182">
        <v>749</v>
      </c>
      <c r="L332" s="182">
        <v>102</v>
      </c>
      <c r="M332" s="182">
        <v>11</v>
      </c>
      <c r="N332" s="182">
        <v>11</v>
      </c>
      <c r="O332" t="s">
        <v>182</v>
      </c>
      <c r="P332" t="s">
        <v>183</v>
      </c>
      <c r="Q332" t="s">
        <v>184</v>
      </c>
      <c r="R332" t="s">
        <v>145</v>
      </c>
      <c r="S332" t="s">
        <v>145</v>
      </c>
    </row>
    <row r="333" spans="1:19" x14ac:dyDescent="0.25">
      <c r="A333">
        <v>333</v>
      </c>
      <c r="B333" t="s">
        <v>2287</v>
      </c>
      <c r="C333" t="s">
        <v>1430</v>
      </c>
      <c r="D333" t="s">
        <v>1431</v>
      </c>
      <c r="E333" t="s">
        <v>1935</v>
      </c>
      <c r="F333" t="s">
        <v>1432</v>
      </c>
      <c r="G333" t="s">
        <v>145</v>
      </c>
      <c r="H333" t="s">
        <v>1194</v>
      </c>
      <c r="I333" t="s">
        <v>129</v>
      </c>
      <c r="J333" t="s">
        <v>1196</v>
      </c>
      <c r="K333" s="182">
        <v>947</v>
      </c>
      <c r="L333" s="182">
        <v>141</v>
      </c>
      <c r="M333" s="182">
        <v>0</v>
      </c>
      <c r="N333" s="182">
        <v>0</v>
      </c>
      <c r="O333" t="s">
        <v>150</v>
      </c>
      <c r="P333" t="s">
        <v>151</v>
      </c>
      <c r="Q333" t="s">
        <v>152</v>
      </c>
      <c r="R333" t="s">
        <v>145</v>
      </c>
      <c r="S333" t="s">
        <v>145</v>
      </c>
    </row>
    <row r="334" spans="1:19" x14ac:dyDescent="0.25">
      <c r="A334">
        <v>334</v>
      </c>
      <c r="B334" t="s">
        <v>2288</v>
      </c>
      <c r="C334" t="s">
        <v>1433</v>
      </c>
      <c r="D334" t="s">
        <v>1434</v>
      </c>
      <c r="E334" t="s">
        <v>1935</v>
      </c>
      <c r="F334" t="s">
        <v>1435</v>
      </c>
      <c r="G334" t="s">
        <v>145</v>
      </c>
      <c r="H334" t="s">
        <v>777</v>
      </c>
      <c r="I334" t="s">
        <v>129</v>
      </c>
      <c r="J334" t="s">
        <v>779</v>
      </c>
      <c r="K334" s="182">
        <v>633</v>
      </c>
      <c r="L334" s="182">
        <v>3</v>
      </c>
      <c r="M334" s="182">
        <v>0</v>
      </c>
      <c r="N334" s="182">
        <v>0</v>
      </c>
      <c r="O334" t="s">
        <v>198</v>
      </c>
      <c r="P334" t="s">
        <v>199</v>
      </c>
      <c r="Q334" t="s">
        <v>200</v>
      </c>
      <c r="R334" t="s">
        <v>145</v>
      </c>
      <c r="S334" t="s">
        <v>145</v>
      </c>
    </row>
    <row r="335" spans="1:19" x14ac:dyDescent="0.25">
      <c r="A335">
        <v>335</v>
      </c>
      <c r="B335" t="s">
        <v>2289</v>
      </c>
      <c r="C335" t="s">
        <v>1436</v>
      </c>
      <c r="D335" t="s">
        <v>1437</v>
      </c>
      <c r="E335" t="s">
        <v>1935</v>
      </c>
      <c r="F335" t="s">
        <v>459</v>
      </c>
      <c r="G335" t="s">
        <v>145</v>
      </c>
      <c r="H335" t="s">
        <v>460</v>
      </c>
      <c r="I335" t="s">
        <v>129</v>
      </c>
      <c r="J335" t="s">
        <v>461</v>
      </c>
      <c r="K335" s="182">
        <v>465</v>
      </c>
      <c r="L335" s="182">
        <v>10</v>
      </c>
      <c r="M335" s="182">
        <v>0</v>
      </c>
      <c r="N335" s="182">
        <v>0</v>
      </c>
      <c r="O335" t="s">
        <v>1945</v>
      </c>
      <c r="P335" t="s">
        <v>1946</v>
      </c>
      <c r="Q335" t="s">
        <v>1947</v>
      </c>
      <c r="R335" t="s">
        <v>145</v>
      </c>
      <c r="S335" t="s">
        <v>145</v>
      </c>
    </row>
    <row r="336" spans="1:19" x14ac:dyDescent="0.25">
      <c r="A336">
        <v>336</v>
      </c>
      <c r="B336" t="s">
        <v>2290</v>
      </c>
      <c r="C336" t="s">
        <v>1438</v>
      </c>
      <c r="D336" t="s">
        <v>1172</v>
      </c>
      <c r="E336" t="s">
        <v>1935</v>
      </c>
      <c r="F336" t="s">
        <v>1171</v>
      </c>
      <c r="G336" t="s">
        <v>145</v>
      </c>
      <c r="H336" t="s">
        <v>1172</v>
      </c>
      <c r="I336" t="s">
        <v>129</v>
      </c>
      <c r="J336" t="s">
        <v>1173</v>
      </c>
      <c r="K336" s="182">
        <v>1199</v>
      </c>
      <c r="L336" s="182">
        <v>76</v>
      </c>
      <c r="M336" s="182">
        <v>0</v>
      </c>
      <c r="N336" s="182">
        <v>0</v>
      </c>
      <c r="O336" t="s">
        <v>198</v>
      </c>
      <c r="P336" t="s">
        <v>199</v>
      </c>
      <c r="Q336" t="s">
        <v>200</v>
      </c>
      <c r="R336" t="s">
        <v>145</v>
      </c>
      <c r="S336" t="s">
        <v>145</v>
      </c>
    </row>
    <row r="337" spans="1:19" x14ac:dyDescent="0.25">
      <c r="A337">
        <v>337</v>
      </c>
      <c r="B337" t="s">
        <v>2291</v>
      </c>
      <c r="C337" t="s">
        <v>1439</v>
      </c>
      <c r="D337" t="s">
        <v>1440</v>
      </c>
      <c r="E337" t="s">
        <v>1935</v>
      </c>
      <c r="F337" t="s">
        <v>1441</v>
      </c>
      <c r="G337" t="s">
        <v>145</v>
      </c>
      <c r="H337" t="s">
        <v>1440</v>
      </c>
      <c r="I337" t="s">
        <v>129</v>
      </c>
      <c r="J337" t="s">
        <v>1442</v>
      </c>
      <c r="K337" s="182">
        <v>1962</v>
      </c>
      <c r="L337" s="182">
        <v>444</v>
      </c>
      <c r="M337" s="182">
        <v>56</v>
      </c>
      <c r="N337" s="182">
        <v>55</v>
      </c>
      <c r="O337" t="s">
        <v>189</v>
      </c>
      <c r="P337" t="s">
        <v>190</v>
      </c>
      <c r="Q337" t="s">
        <v>191</v>
      </c>
      <c r="R337" t="s">
        <v>1732</v>
      </c>
      <c r="S337" t="s">
        <v>145</v>
      </c>
    </row>
    <row r="338" spans="1:19" x14ac:dyDescent="0.25">
      <c r="A338">
        <v>338</v>
      </c>
      <c r="B338" t="s">
        <v>2292</v>
      </c>
      <c r="C338" t="s">
        <v>1443</v>
      </c>
      <c r="D338" t="s">
        <v>1444</v>
      </c>
      <c r="E338" t="s">
        <v>1935</v>
      </c>
      <c r="F338" t="s">
        <v>1445</v>
      </c>
      <c r="G338" t="s">
        <v>145</v>
      </c>
      <c r="H338" t="s">
        <v>1446</v>
      </c>
      <c r="I338" t="s">
        <v>129</v>
      </c>
      <c r="J338" t="s">
        <v>1447</v>
      </c>
      <c r="K338" s="182">
        <v>1435</v>
      </c>
      <c r="L338" s="182">
        <v>15</v>
      </c>
      <c r="M338" s="182">
        <v>8</v>
      </c>
      <c r="N338" s="182">
        <v>8</v>
      </c>
      <c r="O338" t="s">
        <v>206</v>
      </c>
      <c r="P338" t="s">
        <v>207</v>
      </c>
      <c r="Q338" t="s">
        <v>208</v>
      </c>
      <c r="R338" t="s">
        <v>145</v>
      </c>
      <c r="S338" t="s">
        <v>145</v>
      </c>
    </row>
    <row r="339" spans="1:19" x14ac:dyDescent="0.25">
      <c r="A339">
        <v>339</v>
      </c>
      <c r="B339" t="s">
        <v>2293</v>
      </c>
      <c r="C339" t="s">
        <v>1448</v>
      </c>
      <c r="D339" t="s">
        <v>1449</v>
      </c>
      <c r="E339" t="s">
        <v>1935</v>
      </c>
      <c r="F339" t="s">
        <v>1450</v>
      </c>
      <c r="G339" t="s">
        <v>145</v>
      </c>
      <c r="H339" t="s">
        <v>1451</v>
      </c>
      <c r="I339" t="s">
        <v>129</v>
      </c>
      <c r="J339" t="s">
        <v>1452</v>
      </c>
      <c r="K339" s="182">
        <v>647</v>
      </c>
      <c r="L339" s="182">
        <v>11</v>
      </c>
      <c r="M339" s="182">
        <v>6</v>
      </c>
      <c r="N339" s="182">
        <v>6</v>
      </c>
      <c r="O339" t="s">
        <v>138</v>
      </c>
      <c r="P339" t="s">
        <v>139</v>
      </c>
      <c r="Q339" t="s">
        <v>140</v>
      </c>
      <c r="R339" t="s">
        <v>145</v>
      </c>
      <c r="S339" t="s">
        <v>145</v>
      </c>
    </row>
    <row r="340" spans="1:19" x14ac:dyDescent="0.25">
      <c r="A340">
        <v>340</v>
      </c>
      <c r="B340" t="s">
        <v>2294</v>
      </c>
      <c r="C340" t="s">
        <v>1453</v>
      </c>
      <c r="D340" t="s">
        <v>1454</v>
      </c>
      <c r="E340" t="s">
        <v>1935</v>
      </c>
      <c r="F340" t="s">
        <v>1455</v>
      </c>
      <c r="G340" t="s">
        <v>145</v>
      </c>
      <c r="H340" t="s">
        <v>1456</v>
      </c>
      <c r="I340" t="s">
        <v>129</v>
      </c>
      <c r="J340" t="s">
        <v>1457</v>
      </c>
      <c r="K340" s="182">
        <v>1115</v>
      </c>
      <c r="L340" s="182">
        <v>6</v>
      </c>
      <c r="M340" s="182">
        <v>0</v>
      </c>
      <c r="N340" s="182">
        <v>0</v>
      </c>
      <c r="O340" t="s">
        <v>150</v>
      </c>
      <c r="P340" t="s">
        <v>151</v>
      </c>
      <c r="Q340" t="s">
        <v>152</v>
      </c>
      <c r="R340" t="s">
        <v>145</v>
      </c>
      <c r="S340" t="s">
        <v>145</v>
      </c>
    </row>
    <row r="341" spans="1:19" x14ac:dyDescent="0.25">
      <c r="A341">
        <v>341</v>
      </c>
      <c r="B341" t="s">
        <v>2295</v>
      </c>
      <c r="C341" t="s">
        <v>1458</v>
      </c>
      <c r="D341" t="s">
        <v>1459</v>
      </c>
      <c r="E341" t="s">
        <v>1935</v>
      </c>
      <c r="F341" t="s">
        <v>1460</v>
      </c>
      <c r="G341" t="s">
        <v>145</v>
      </c>
      <c r="H341" t="s">
        <v>1461</v>
      </c>
      <c r="I341" t="s">
        <v>129</v>
      </c>
      <c r="J341" t="s">
        <v>1462</v>
      </c>
      <c r="K341" s="182">
        <v>1470</v>
      </c>
      <c r="L341" s="182">
        <v>49</v>
      </c>
      <c r="M341" s="182">
        <v>0</v>
      </c>
      <c r="N341" s="182">
        <v>0</v>
      </c>
      <c r="O341" t="s">
        <v>189</v>
      </c>
      <c r="P341" t="s">
        <v>190</v>
      </c>
      <c r="Q341" t="s">
        <v>191</v>
      </c>
      <c r="R341" t="s">
        <v>145</v>
      </c>
      <c r="S341" t="s">
        <v>145</v>
      </c>
    </row>
    <row r="342" spans="1:19" x14ac:dyDescent="0.25">
      <c r="A342">
        <v>342</v>
      </c>
      <c r="B342" t="s">
        <v>2296</v>
      </c>
      <c r="C342" t="s">
        <v>1463</v>
      </c>
      <c r="D342" t="s">
        <v>1464</v>
      </c>
      <c r="E342" t="s">
        <v>1935</v>
      </c>
      <c r="F342" t="s">
        <v>1465</v>
      </c>
      <c r="G342" t="s">
        <v>145</v>
      </c>
      <c r="H342" t="s">
        <v>1466</v>
      </c>
      <c r="I342" t="s">
        <v>129</v>
      </c>
      <c r="J342" t="s">
        <v>1467</v>
      </c>
      <c r="K342" s="182">
        <v>1371</v>
      </c>
      <c r="L342" s="182">
        <v>61</v>
      </c>
      <c r="M342" s="182">
        <v>16</v>
      </c>
      <c r="N342" s="182">
        <v>15</v>
      </c>
      <c r="O342" t="s">
        <v>131</v>
      </c>
      <c r="P342" t="s">
        <v>132</v>
      </c>
      <c r="Q342" t="s">
        <v>133</v>
      </c>
      <c r="R342" t="s">
        <v>145</v>
      </c>
      <c r="S342" t="s">
        <v>145</v>
      </c>
    </row>
    <row r="343" spans="1:19" x14ac:dyDescent="0.25">
      <c r="A343">
        <v>343</v>
      </c>
      <c r="B343" t="s">
        <v>2297</v>
      </c>
      <c r="C343" t="s">
        <v>1468</v>
      </c>
      <c r="D343" t="s">
        <v>259</v>
      </c>
      <c r="E343" t="s">
        <v>1935</v>
      </c>
      <c r="F343" t="s">
        <v>1469</v>
      </c>
      <c r="G343" t="s">
        <v>145</v>
      </c>
      <c r="H343" t="s">
        <v>259</v>
      </c>
      <c r="I343" t="s">
        <v>129</v>
      </c>
      <c r="J343" t="s">
        <v>901</v>
      </c>
      <c r="K343" s="182">
        <v>23945</v>
      </c>
      <c r="L343" s="182">
        <v>4111</v>
      </c>
      <c r="M343" s="182">
        <v>1461</v>
      </c>
      <c r="N343" s="182">
        <v>1398</v>
      </c>
      <c r="O343" t="s">
        <v>138</v>
      </c>
      <c r="P343" t="s">
        <v>139</v>
      </c>
      <c r="Q343" t="s">
        <v>140</v>
      </c>
      <c r="R343" t="s">
        <v>1732</v>
      </c>
      <c r="S343" t="s">
        <v>145</v>
      </c>
    </row>
    <row r="344" spans="1:19" x14ac:dyDescent="0.25">
      <c r="A344">
        <v>344</v>
      </c>
      <c r="B344" t="s">
        <v>2298</v>
      </c>
      <c r="C344" t="s">
        <v>1470</v>
      </c>
      <c r="D344" t="s">
        <v>1471</v>
      </c>
      <c r="E344" t="s">
        <v>1935</v>
      </c>
      <c r="F344" t="s">
        <v>2299</v>
      </c>
      <c r="G344" t="s">
        <v>145</v>
      </c>
      <c r="H344" t="s">
        <v>916</v>
      </c>
      <c r="I344" t="s">
        <v>129</v>
      </c>
      <c r="J344" t="s">
        <v>918</v>
      </c>
      <c r="K344" s="182">
        <v>270</v>
      </c>
      <c r="L344" s="182">
        <v>55</v>
      </c>
      <c r="M344" s="182">
        <v>0</v>
      </c>
      <c r="N344" s="182">
        <v>0</v>
      </c>
      <c r="O344" t="s">
        <v>198</v>
      </c>
      <c r="P344" t="s">
        <v>199</v>
      </c>
      <c r="Q344" t="s">
        <v>200</v>
      </c>
      <c r="R344" t="s">
        <v>145</v>
      </c>
      <c r="S344" t="s">
        <v>145</v>
      </c>
    </row>
    <row r="345" spans="1:19" x14ac:dyDescent="0.25">
      <c r="A345">
        <v>345</v>
      </c>
      <c r="B345" t="s">
        <v>2300</v>
      </c>
      <c r="C345" t="s">
        <v>1472</v>
      </c>
      <c r="D345" t="s">
        <v>1473</v>
      </c>
      <c r="E345" t="s">
        <v>1935</v>
      </c>
      <c r="F345" t="s">
        <v>1474</v>
      </c>
      <c r="G345" t="s">
        <v>145</v>
      </c>
      <c r="H345" t="s">
        <v>1473</v>
      </c>
      <c r="I345" t="s">
        <v>129</v>
      </c>
      <c r="J345" t="s">
        <v>1475</v>
      </c>
      <c r="K345" s="182">
        <v>2322</v>
      </c>
      <c r="L345" s="182">
        <v>85</v>
      </c>
      <c r="M345" s="182">
        <v>8</v>
      </c>
      <c r="N345" s="182">
        <v>8</v>
      </c>
      <c r="O345" t="s">
        <v>206</v>
      </c>
      <c r="P345" t="s">
        <v>207</v>
      </c>
      <c r="Q345" t="s">
        <v>208</v>
      </c>
      <c r="R345" t="s">
        <v>145</v>
      </c>
      <c r="S345" t="s">
        <v>145</v>
      </c>
    </row>
    <row r="346" spans="1:19" x14ac:dyDescent="0.25">
      <c r="A346">
        <v>346</v>
      </c>
      <c r="B346" t="s">
        <v>2301</v>
      </c>
      <c r="C346" t="s">
        <v>1476</v>
      </c>
      <c r="D346" t="s">
        <v>1477</v>
      </c>
      <c r="E346" t="s">
        <v>1935</v>
      </c>
      <c r="F346" t="s">
        <v>1478</v>
      </c>
      <c r="G346" t="s">
        <v>145</v>
      </c>
      <c r="H346" t="s">
        <v>1477</v>
      </c>
      <c r="I346" t="s">
        <v>129</v>
      </c>
      <c r="J346" t="s">
        <v>1479</v>
      </c>
      <c r="K346" s="182">
        <v>3448</v>
      </c>
      <c r="L346" s="182">
        <v>257</v>
      </c>
      <c r="M346" s="182">
        <v>50</v>
      </c>
      <c r="N346" s="182">
        <v>50</v>
      </c>
      <c r="O346" t="s">
        <v>198</v>
      </c>
      <c r="P346" t="s">
        <v>199</v>
      </c>
      <c r="Q346" t="s">
        <v>200</v>
      </c>
      <c r="R346" t="s">
        <v>145</v>
      </c>
      <c r="S346" t="s">
        <v>145</v>
      </c>
    </row>
    <row r="347" spans="1:19" x14ac:dyDescent="0.25">
      <c r="A347">
        <v>347</v>
      </c>
      <c r="B347" t="s">
        <v>2302</v>
      </c>
      <c r="C347" t="s">
        <v>1480</v>
      </c>
      <c r="D347" t="s">
        <v>1214</v>
      </c>
      <c r="E347" t="s">
        <v>1935</v>
      </c>
      <c r="F347" t="s">
        <v>411</v>
      </c>
      <c r="G347" t="s">
        <v>145</v>
      </c>
      <c r="H347" t="s">
        <v>388</v>
      </c>
      <c r="I347" t="s">
        <v>129</v>
      </c>
      <c r="J347" t="s">
        <v>389</v>
      </c>
      <c r="K347" s="182">
        <v>804</v>
      </c>
      <c r="L347" s="182">
        <v>12</v>
      </c>
      <c r="M347" s="182">
        <v>3</v>
      </c>
      <c r="N347" s="182">
        <v>3</v>
      </c>
      <c r="O347" t="s">
        <v>182</v>
      </c>
      <c r="P347" t="s">
        <v>183</v>
      </c>
      <c r="Q347" t="s">
        <v>184</v>
      </c>
      <c r="R347" t="s">
        <v>145</v>
      </c>
      <c r="S347" t="s">
        <v>145</v>
      </c>
    </row>
    <row r="348" spans="1:19" x14ac:dyDescent="0.25">
      <c r="A348">
        <v>348</v>
      </c>
      <c r="B348" t="s">
        <v>2303</v>
      </c>
      <c r="C348" t="s">
        <v>1481</v>
      </c>
      <c r="D348" t="s">
        <v>1482</v>
      </c>
      <c r="E348" t="s">
        <v>1952</v>
      </c>
      <c r="F348" t="s">
        <v>1483</v>
      </c>
      <c r="G348" t="s">
        <v>145</v>
      </c>
      <c r="H348" t="s">
        <v>254</v>
      </c>
      <c r="I348" t="s">
        <v>129</v>
      </c>
      <c r="J348" t="s">
        <v>255</v>
      </c>
      <c r="K348" s="182">
        <v>840</v>
      </c>
      <c r="L348" s="182">
        <v>4</v>
      </c>
      <c r="M348" s="182">
        <v>0</v>
      </c>
      <c r="N348" s="182">
        <v>0</v>
      </c>
      <c r="O348" t="s">
        <v>138</v>
      </c>
      <c r="P348" t="s">
        <v>139</v>
      </c>
      <c r="Q348" t="s">
        <v>140</v>
      </c>
      <c r="R348" t="s">
        <v>145</v>
      </c>
      <c r="S348" t="s">
        <v>145</v>
      </c>
    </row>
    <row r="349" spans="1:19" x14ac:dyDescent="0.25">
      <c r="A349">
        <v>349</v>
      </c>
      <c r="B349" t="s">
        <v>2304</v>
      </c>
      <c r="C349" t="s">
        <v>1484</v>
      </c>
      <c r="D349" t="s">
        <v>909</v>
      </c>
      <c r="E349" t="s">
        <v>1935</v>
      </c>
      <c r="F349" t="s">
        <v>1485</v>
      </c>
      <c r="G349" t="s">
        <v>145</v>
      </c>
      <c r="H349" t="s">
        <v>909</v>
      </c>
      <c r="I349" t="s">
        <v>129</v>
      </c>
      <c r="J349" t="s">
        <v>910</v>
      </c>
      <c r="K349" s="182">
        <v>2647</v>
      </c>
      <c r="L349" s="182">
        <v>58</v>
      </c>
      <c r="M349" s="182">
        <v>0</v>
      </c>
      <c r="N349" s="182">
        <v>0</v>
      </c>
      <c r="O349" t="s">
        <v>138</v>
      </c>
      <c r="P349" t="s">
        <v>139</v>
      </c>
      <c r="Q349" t="s">
        <v>140</v>
      </c>
      <c r="R349" t="s">
        <v>145</v>
      </c>
      <c r="S349" t="s">
        <v>145</v>
      </c>
    </row>
    <row r="350" spans="1:19" x14ac:dyDescent="0.25">
      <c r="A350">
        <v>350</v>
      </c>
      <c r="B350" t="s">
        <v>2305</v>
      </c>
      <c r="C350" t="s">
        <v>1486</v>
      </c>
      <c r="D350" t="s">
        <v>1487</v>
      </c>
      <c r="E350" t="s">
        <v>1935</v>
      </c>
      <c r="F350" t="s">
        <v>522</v>
      </c>
      <c r="G350" t="s">
        <v>145</v>
      </c>
      <c r="H350" t="s">
        <v>523</v>
      </c>
      <c r="I350" t="s">
        <v>129</v>
      </c>
      <c r="J350" t="s">
        <v>524</v>
      </c>
      <c r="K350" s="182">
        <v>210</v>
      </c>
      <c r="L350" s="182">
        <v>16</v>
      </c>
      <c r="M350" s="182">
        <v>0</v>
      </c>
      <c r="N350" s="182">
        <v>0</v>
      </c>
      <c r="O350" t="s">
        <v>138</v>
      </c>
      <c r="P350" t="s">
        <v>139</v>
      </c>
      <c r="Q350" t="s">
        <v>140</v>
      </c>
      <c r="R350" t="s">
        <v>145</v>
      </c>
      <c r="S350" t="s">
        <v>145</v>
      </c>
    </row>
    <row r="351" spans="1:19" x14ac:dyDescent="0.25">
      <c r="A351">
        <v>351</v>
      </c>
      <c r="B351" t="s">
        <v>2306</v>
      </c>
      <c r="C351" t="s">
        <v>1488</v>
      </c>
      <c r="D351" t="s">
        <v>1489</v>
      </c>
      <c r="E351" t="s">
        <v>1935</v>
      </c>
      <c r="F351" t="s">
        <v>1490</v>
      </c>
      <c r="G351" t="s">
        <v>145</v>
      </c>
      <c r="H351" t="s">
        <v>1489</v>
      </c>
      <c r="I351" t="s">
        <v>129</v>
      </c>
      <c r="J351" t="s">
        <v>1491</v>
      </c>
      <c r="K351" s="182">
        <v>1371</v>
      </c>
      <c r="L351" s="182">
        <v>14</v>
      </c>
      <c r="M351" s="182">
        <v>2</v>
      </c>
      <c r="N351" s="182">
        <v>2</v>
      </c>
      <c r="O351" t="s">
        <v>182</v>
      </c>
      <c r="P351" t="s">
        <v>183</v>
      </c>
      <c r="Q351" t="s">
        <v>184</v>
      </c>
      <c r="R351" t="s">
        <v>145</v>
      </c>
      <c r="S351" t="s">
        <v>145</v>
      </c>
    </row>
    <row r="352" spans="1:19" x14ac:dyDescent="0.25">
      <c r="A352">
        <v>352</v>
      </c>
      <c r="B352" t="s">
        <v>2307</v>
      </c>
      <c r="C352" t="s">
        <v>1492</v>
      </c>
      <c r="D352" t="s">
        <v>1493</v>
      </c>
      <c r="E352" t="s">
        <v>1935</v>
      </c>
      <c r="F352" t="s">
        <v>1494</v>
      </c>
      <c r="G352" t="s">
        <v>145</v>
      </c>
      <c r="H352" t="s">
        <v>1493</v>
      </c>
      <c r="I352" t="s">
        <v>129</v>
      </c>
      <c r="J352" t="s">
        <v>1495</v>
      </c>
      <c r="K352" s="182">
        <v>2186</v>
      </c>
      <c r="L352" s="182">
        <v>119</v>
      </c>
      <c r="M352" s="182">
        <v>8</v>
      </c>
      <c r="N352" s="182">
        <v>8</v>
      </c>
      <c r="O352" t="s">
        <v>1945</v>
      </c>
      <c r="P352" t="s">
        <v>1946</v>
      </c>
      <c r="Q352" t="s">
        <v>1947</v>
      </c>
      <c r="R352" t="s">
        <v>145</v>
      </c>
      <c r="S352" t="s">
        <v>145</v>
      </c>
    </row>
    <row r="353" spans="1:19" x14ac:dyDescent="0.25">
      <c r="A353">
        <v>353</v>
      </c>
      <c r="B353" t="s">
        <v>2308</v>
      </c>
      <c r="C353" t="s">
        <v>1496</v>
      </c>
      <c r="D353" t="s">
        <v>1497</v>
      </c>
      <c r="E353" t="s">
        <v>1935</v>
      </c>
      <c r="F353" t="s">
        <v>1498</v>
      </c>
      <c r="G353" t="s">
        <v>145</v>
      </c>
      <c r="H353" t="s">
        <v>1497</v>
      </c>
      <c r="I353" t="s">
        <v>129</v>
      </c>
      <c r="J353" t="s">
        <v>1499</v>
      </c>
      <c r="K353" s="182">
        <v>2035</v>
      </c>
      <c r="L353" s="182">
        <v>7</v>
      </c>
      <c r="M353" s="182">
        <v>16</v>
      </c>
      <c r="N353" s="182">
        <v>16</v>
      </c>
      <c r="O353" t="s">
        <v>182</v>
      </c>
      <c r="P353" t="s">
        <v>183</v>
      </c>
      <c r="Q353" t="s">
        <v>184</v>
      </c>
      <c r="R353" t="s">
        <v>145</v>
      </c>
      <c r="S353" t="s">
        <v>145</v>
      </c>
    </row>
    <row r="354" spans="1:19" x14ac:dyDescent="0.25">
      <c r="A354">
        <v>354</v>
      </c>
      <c r="B354" t="s">
        <v>2309</v>
      </c>
      <c r="C354" t="s">
        <v>1500</v>
      </c>
      <c r="D354" t="s">
        <v>1501</v>
      </c>
      <c r="E354" t="s">
        <v>1935</v>
      </c>
      <c r="F354" t="s">
        <v>387</v>
      </c>
      <c r="G354" t="s">
        <v>145</v>
      </c>
      <c r="H354" t="s">
        <v>388</v>
      </c>
      <c r="I354" t="s">
        <v>129</v>
      </c>
      <c r="J354" t="s">
        <v>389</v>
      </c>
      <c r="K354" s="182">
        <v>1792</v>
      </c>
      <c r="L354" s="182">
        <v>7</v>
      </c>
      <c r="M354" s="182">
        <v>13</v>
      </c>
      <c r="N354" s="182">
        <v>13</v>
      </c>
      <c r="O354" t="s">
        <v>182</v>
      </c>
      <c r="P354" t="s">
        <v>183</v>
      </c>
      <c r="Q354" t="s">
        <v>184</v>
      </c>
      <c r="R354" t="s">
        <v>145</v>
      </c>
      <c r="S354" t="s">
        <v>145</v>
      </c>
    </row>
    <row r="355" spans="1:19" x14ac:dyDescent="0.25">
      <c r="A355">
        <v>355</v>
      </c>
      <c r="B355" t="s">
        <v>2310</v>
      </c>
      <c r="C355" t="s">
        <v>1502</v>
      </c>
      <c r="D355" t="s">
        <v>398</v>
      </c>
      <c r="E355" t="s">
        <v>1935</v>
      </c>
      <c r="F355" t="s">
        <v>1503</v>
      </c>
      <c r="G355" t="s">
        <v>145</v>
      </c>
      <c r="H355" t="s">
        <v>398</v>
      </c>
      <c r="I355" t="s">
        <v>129</v>
      </c>
      <c r="J355" t="s">
        <v>399</v>
      </c>
      <c r="K355" s="182">
        <v>7843</v>
      </c>
      <c r="L355" s="182">
        <v>413</v>
      </c>
      <c r="M355" s="182">
        <v>143</v>
      </c>
      <c r="N355" s="182">
        <v>138</v>
      </c>
      <c r="O355" t="s">
        <v>206</v>
      </c>
      <c r="P355" t="s">
        <v>207</v>
      </c>
      <c r="Q355" t="s">
        <v>208</v>
      </c>
      <c r="R355" t="s">
        <v>1732</v>
      </c>
      <c r="S355" t="s">
        <v>145</v>
      </c>
    </row>
    <row r="356" spans="1:19" x14ac:dyDescent="0.25">
      <c r="A356">
        <v>356</v>
      </c>
      <c r="B356" t="s">
        <v>2311</v>
      </c>
      <c r="C356" t="s">
        <v>1504</v>
      </c>
      <c r="D356" t="s">
        <v>1505</v>
      </c>
      <c r="E356" t="s">
        <v>1935</v>
      </c>
      <c r="F356" t="s">
        <v>1506</v>
      </c>
      <c r="G356" t="s">
        <v>145</v>
      </c>
      <c r="H356" t="s">
        <v>1507</v>
      </c>
      <c r="I356" t="s">
        <v>129</v>
      </c>
      <c r="J356" t="s">
        <v>1508</v>
      </c>
      <c r="K356" s="182">
        <v>2301</v>
      </c>
      <c r="L356" s="182">
        <v>40</v>
      </c>
      <c r="M356" s="182">
        <v>0</v>
      </c>
      <c r="N356" s="182">
        <v>0</v>
      </c>
      <c r="O356" t="s">
        <v>182</v>
      </c>
      <c r="P356" t="s">
        <v>183</v>
      </c>
      <c r="Q356" t="s">
        <v>184</v>
      </c>
      <c r="R356" t="s">
        <v>1732</v>
      </c>
      <c r="S356" t="s">
        <v>145</v>
      </c>
    </row>
    <row r="357" spans="1:19" x14ac:dyDescent="0.25">
      <c r="A357">
        <v>357</v>
      </c>
      <c r="B357" t="s">
        <v>2312</v>
      </c>
      <c r="C357" t="s">
        <v>1509</v>
      </c>
      <c r="D357" t="s">
        <v>1510</v>
      </c>
      <c r="E357" t="s">
        <v>1935</v>
      </c>
      <c r="F357" t="s">
        <v>1511</v>
      </c>
      <c r="G357" t="s">
        <v>145</v>
      </c>
      <c r="H357" t="s">
        <v>1510</v>
      </c>
      <c r="I357" t="s">
        <v>129</v>
      </c>
      <c r="J357" t="s">
        <v>1512</v>
      </c>
      <c r="K357" s="182">
        <v>3320</v>
      </c>
      <c r="L357" s="182">
        <v>57</v>
      </c>
      <c r="M357" s="182">
        <v>16</v>
      </c>
      <c r="N357" s="182">
        <v>16</v>
      </c>
      <c r="O357" t="s">
        <v>198</v>
      </c>
      <c r="P357" t="s">
        <v>199</v>
      </c>
      <c r="Q357" t="s">
        <v>200</v>
      </c>
      <c r="R357" t="s">
        <v>145</v>
      </c>
      <c r="S357" t="s">
        <v>145</v>
      </c>
    </row>
    <row r="358" spans="1:19" x14ac:dyDescent="0.25">
      <c r="A358">
        <v>358</v>
      </c>
      <c r="B358" t="s">
        <v>2313</v>
      </c>
      <c r="C358" t="s">
        <v>1513</v>
      </c>
      <c r="D358" t="s">
        <v>1514</v>
      </c>
      <c r="E358" t="s">
        <v>1935</v>
      </c>
      <c r="F358" t="s">
        <v>596</v>
      </c>
      <c r="G358" t="s">
        <v>145</v>
      </c>
      <c r="H358" t="s">
        <v>597</v>
      </c>
      <c r="I358" t="s">
        <v>129</v>
      </c>
      <c r="J358" t="s">
        <v>598</v>
      </c>
      <c r="K358" s="182">
        <v>300</v>
      </c>
      <c r="L358" s="182">
        <v>63</v>
      </c>
      <c r="M358" s="182">
        <v>0</v>
      </c>
      <c r="N358" s="182">
        <v>0</v>
      </c>
      <c r="O358" t="s">
        <v>150</v>
      </c>
      <c r="P358" t="s">
        <v>151</v>
      </c>
      <c r="Q358" t="s">
        <v>152</v>
      </c>
      <c r="R358" t="s">
        <v>145</v>
      </c>
      <c r="S358" t="s">
        <v>145</v>
      </c>
    </row>
    <row r="359" spans="1:19" x14ac:dyDescent="0.25">
      <c r="A359">
        <v>359</v>
      </c>
      <c r="B359" t="s">
        <v>2314</v>
      </c>
      <c r="C359" t="s">
        <v>1515</v>
      </c>
      <c r="D359" t="s">
        <v>1516</v>
      </c>
      <c r="E359" t="s">
        <v>1935</v>
      </c>
      <c r="F359" t="s">
        <v>366</v>
      </c>
      <c r="G359" t="s">
        <v>145</v>
      </c>
      <c r="H359" t="s">
        <v>365</v>
      </c>
      <c r="I359" t="s">
        <v>129</v>
      </c>
      <c r="J359" t="s">
        <v>367</v>
      </c>
      <c r="K359" s="182">
        <v>606</v>
      </c>
      <c r="L359" s="182">
        <v>2</v>
      </c>
      <c r="M359" s="182">
        <v>0</v>
      </c>
      <c r="N359" s="182">
        <v>0</v>
      </c>
      <c r="O359" t="s">
        <v>182</v>
      </c>
      <c r="P359" t="s">
        <v>183</v>
      </c>
      <c r="Q359" t="s">
        <v>184</v>
      </c>
      <c r="R359" t="s">
        <v>145</v>
      </c>
      <c r="S359" t="s">
        <v>145</v>
      </c>
    </row>
    <row r="360" spans="1:19" x14ac:dyDescent="0.25">
      <c r="A360">
        <v>360</v>
      </c>
      <c r="B360" t="s">
        <v>2315</v>
      </c>
      <c r="C360" t="s">
        <v>1517</v>
      </c>
      <c r="D360" t="s">
        <v>1518</v>
      </c>
      <c r="E360" t="s">
        <v>1935</v>
      </c>
      <c r="F360" t="s">
        <v>1519</v>
      </c>
      <c r="G360" t="s">
        <v>145</v>
      </c>
      <c r="H360" t="s">
        <v>285</v>
      </c>
      <c r="I360" t="s">
        <v>129</v>
      </c>
      <c r="J360" t="s">
        <v>286</v>
      </c>
      <c r="K360" s="182">
        <v>1008</v>
      </c>
      <c r="L360" s="182">
        <v>1</v>
      </c>
      <c r="M360" s="182">
        <v>11</v>
      </c>
      <c r="N360" s="182">
        <v>11</v>
      </c>
      <c r="O360" t="s">
        <v>138</v>
      </c>
      <c r="P360" t="s">
        <v>139</v>
      </c>
      <c r="Q360" t="s">
        <v>140</v>
      </c>
      <c r="R360" t="s">
        <v>145</v>
      </c>
      <c r="S360" t="s">
        <v>145</v>
      </c>
    </row>
    <row r="361" spans="1:19" x14ac:dyDescent="0.25">
      <c r="A361">
        <v>361</v>
      </c>
      <c r="B361" t="s">
        <v>2316</v>
      </c>
      <c r="C361" t="s">
        <v>1520</v>
      </c>
      <c r="D361" t="s">
        <v>1521</v>
      </c>
      <c r="E361" t="s">
        <v>1935</v>
      </c>
      <c r="F361" t="s">
        <v>1522</v>
      </c>
      <c r="G361" t="s">
        <v>145</v>
      </c>
      <c r="H361" t="s">
        <v>1523</v>
      </c>
      <c r="I361" t="s">
        <v>129</v>
      </c>
      <c r="J361" t="s">
        <v>1524</v>
      </c>
      <c r="K361" s="182">
        <v>2332</v>
      </c>
      <c r="L361" s="182">
        <v>26</v>
      </c>
      <c r="M361" s="182">
        <v>229</v>
      </c>
      <c r="N361" s="182">
        <v>225</v>
      </c>
      <c r="O361" t="s">
        <v>182</v>
      </c>
      <c r="P361" t="s">
        <v>183</v>
      </c>
      <c r="Q361" t="s">
        <v>184</v>
      </c>
      <c r="R361" t="s">
        <v>145</v>
      </c>
      <c r="S361" t="s">
        <v>145</v>
      </c>
    </row>
    <row r="362" spans="1:19" x14ac:dyDescent="0.25">
      <c r="A362">
        <v>362</v>
      </c>
      <c r="B362" t="s">
        <v>2317</v>
      </c>
      <c r="C362" t="s">
        <v>1525</v>
      </c>
      <c r="D362" t="s">
        <v>1526</v>
      </c>
      <c r="E362" t="s">
        <v>1935</v>
      </c>
      <c r="F362" t="s">
        <v>1527</v>
      </c>
      <c r="G362" t="s">
        <v>145</v>
      </c>
      <c r="H362" t="s">
        <v>1526</v>
      </c>
      <c r="I362" t="s">
        <v>129</v>
      </c>
      <c r="J362" t="s">
        <v>1528</v>
      </c>
      <c r="K362" s="182">
        <v>92</v>
      </c>
      <c r="L362" s="182">
        <v>0</v>
      </c>
      <c r="M362" s="182">
        <v>0</v>
      </c>
      <c r="N362" s="182">
        <v>0</v>
      </c>
      <c r="O362" t="s">
        <v>189</v>
      </c>
      <c r="P362" t="s">
        <v>190</v>
      </c>
      <c r="Q362" t="s">
        <v>191</v>
      </c>
      <c r="R362" t="s">
        <v>145</v>
      </c>
      <c r="S362" t="s">
        <v>145</v>
      </c>
    </row>
    <row r="363" spans="1:19" x14ac:dyDescent="0.25">
      <c r="A363">
        <v>363</v>
      </c>
      <c r="B363" t="s">
        <v>2318</v>
      </c>
      <c r="C363" t="s">
        <v>1529</v>
      </c>
      <c r="D363" t="s">
        <v>729</v>
      </c>
      <c r="E363" t="s">
        <v>1935</v>
      </c>
      <c r="F363" t="s">
        <v>1530</v>
      </c>
      <c r="G363" t="s">
        <v>145</v>
      </c>
      <c r="H363" t="s">
        <v>729</v>
      </c>
      <c r="I363" t="s">
        <v>129</v>
      </c>
      <c r="J363" t="s">
        <v>730</v>
      </c>
      <c r="K363" s="182">
        <v>1613</v>
      </c>
      <c r="L363" s="182">
        <v>41</v>
      </c>
      <c r="M363" s="182">
        <v>5</v>
      </c>
      <c r="N363" s="182">
        <v>5</v>
      </c>
      <c r="O363" t="s">
        <v>131</v>
      </c>
      <c r="P363" t="s">
        <v>132</v>
      </c>
      <c r="Q363" t="s">
        <v>133</v>
      </c>
      <c r="R363" t="s">
        <v>145</v>
      </c>
      <c r="S363" t="s">
        <v>145</v>
      </c>
    </row>
    <row r="364" spans="1:19" x14ac:dyDescent="0.25">
      <c r="A364">
        <v>364</v>
      </c>
      <c r="B364" t="s">
        <v>2319</v>
      </c>
      <c r="C364" t="s">
        <v>1531</v>
      </c>
      <c r="D364" t="s">
        <v>1532</v>
      </c>
      <c r="E364" t="s">
        <v>1935</v>
      </c>
      <c r="F364" t="s">
        <v>1533</v>
      </c>
      <c r="G364" t="s">
        <v>145</v>
      </c>
      <c r="H364" t="s">
        <v>337</v>
      </c>
      <c r="I364" t="s">
        <v>129</v>
      </c>
      <c r="J364" t="s">
        <v>1534</v>
      </c>
      <c r="K364" s="182">
        <v>501</v>
      </c>
      <c r="L364" s="182">
        <v>150</v>
      </c>
      <c r="M364" s="182">
        <v>0</v>
      </c>
      <c r="N364" s="182">
        <v>0</v>
      </c>
      <c r="O364" t="s">
        <v>189</v>
      </c>
      <c r="P364" t="s">
        <v>190</v>
      </c>
      <c r="Q364" t="s">
        <v>191</v>
      </c>
      <c r="R364" t="s">
        <v>145</v>
      </c>
      <c r="S364" t="s">
        <v>145</v>
      </c>
    </row>
    <row r="365" spans="1:19" x14ac:dyDescent="0.25">
      <c r="A365">
        <v>365</v>
      </c>
      <c r="B365" t="s">
        <v>2320</v>
      </c>
      <c r="C365" t="s">
        <v>1535</v>
      </c>
      <c r="D365" t="s">
        <v>1536</v>
      </c>
      <c r="E365" t="s">
        <v>1935</v>
      </c>
      <c r="F365" t="s">
        <v>1537</v>
      </c>
      <c r="G365" t="s">
        <v>145</v>
      </c>
      <c r="H365" t="s">
        <v>337</v>
      </c>
      <c r="I365" t="s">
        <v>129</v>
      </c>
      <c r="J365" t="s">
        <v>489</v>
      </c>
      <c r="K365" s="182">
        <v>666</v>
      </c>
      <c r="L365" s="182">
        <v>206</v>
      </c>
      <c r="M365" s="182">
        <v>0</v>
      </c>
      <c r="N365" s="182">
        <v>0</v>
      </c>
      <c r="O365" t="s">
        <v>189</v>
      </c>
      <c r="P365" t="s">
        <v>190</v>
      </c>
      <c r="Q365" t="s">
        <v>191</v>
      </c>
      <c r="R365" t="s">
        <v>1732</v>
      </c>
      <c r="S365" t="s">
        <v>145</v>
      </c>
    </row>
    <row r="366" spans="1:19" x14ac:dyDescent="0.25">
      <c r="A366">
        <v>366</v>
      </c>
      <c r="B366" t="s">
        <v>2321</v>
      </c>
      <c r="C366" t="s">
        <v>1538</v>
      </c>
      <c r="D366" t="s">
        <v>1539</v>
      </c>
      <c r="E366" t="s">
        <v>1935</v>
      </c>
      <c r="F366" t="s">
        <v>596</v>
      </c>
      <c r="G366" t="s">
        <v>145</v>
      </c>
      <c r="H366" t="s">
        <v>597</v>
      </c>
      <c r="I366" t="s">
        <v>129</v>
      </c>
      <c r="J366" t="s">
        <v>598</v>
      </c>
      <c r="K366" s="182">
        <v>394</v>
      </c>
      <c r="L366" s="182">
        <v>23</v>
      </c>
      <c r="M366" s="182">
        <v>0</v>
      </c>
      <c r="N366" s="182">
        <v>0</v>
      </c>
      <c r="O366" t="s">
        <v>150</v>
      </c>
      <c r="P366" t="s">
        <v>151</v>
      </c>
      <c r="Q366" t="s">
        <v>152</v>
      </c>
      <c r="R366" t="s">
        <v>145</v>
      </c>
      <c r="S366" t="s">
        <v>145</v>
      </c>
    </row>
    <row r="367" spans="1:19" x14ac:dyDescent="0.25">
      <c r="A367">
        <v>367</v>
      </c>
      <c r="B367" t="s">
        <v>2322</v>
      </c>
      <c r="C367" t="s">
        <v>1540</v>
      </c>
      <c r="D367" t="s">
        <v>1541</v>
      </c>
      <c r="E367" t="s">
        <v>1935</v>
      </c>
      <c r="F367" t="s">
        <v>1542</v>
      </c>
      <c r="G367" t="s">
        <v>145</v>
      </c>
      <c r="H367" t="s">
        <v>361</v>
      </c>
      <c r="I367" t="s">
        <v>129</v>
      </c>
      <c r="J367" t="s">
        <v>363</v>
      </c>
      <c r="K367" s="182">
        <v>699</v>
      </c>
      <c r="L367" s="182">
        <v>0</v>
      </c>
      <c r="M367" s="182">
        <v>5</v>
      </c>
      <c r="N367" s="182">
        <v>5</v>
      </c>
      <c r="O367" t="s">
        <v>189</v>
      </c>
      <c r="P367" t="s">
        <v>190</v>
      </c>
      <c r="Q367" t="s">
        <v>191</v>
      </c>
      <c r="R367" t="s">
        <v>145</v>
      </c>
      <c r="S367" t="s">
        <v>145</v>
      </c>
    </row>
    <row r="368" spans="1:19" x14ac:dyDescent="0.25">
      <c r="A368">
        <v>368</v>
      </c>
      <c r="B368" t="s">
        <v>2323</v>
      </c>
      <c r="C368" t="s">
        <v>1543</v>
      </c>
      <c r="D368" t="s">
        <v>1544</v>
      </c>
      <c r="E368" t="s">
        <v>1935</v>
      </c>
      <c r="F368" t="s">
        <v>1545</v>
      </c>
      <c r="G368" t="s">
        <v>145</v>
      </c>
      <c r="H368" t="s">
        <v>1544</v>
      </c>
      <c r="I368" t="s">
        <v>129</v>
      </c>
      <c r="J368" t="s">
        <v>1546</v>
      </c>
      <c r="K368" s="182">
        <v>1651</v>
      </c>
      <c r="L368" s="182">
        <v>28</v>
      </c>
      <c r="M368" s="182">
        <v>0</v>
      </c>
      <c r="N368" s="182">
        <v>0</v>
      </c>
      <c r="O368" t="s">
        <v>1945</v>
      </c>
      <c r="P368" t="s">
        <v>1946</v>
      </c>
      <c r="Q368" t="s">
        <v>1947</v>
      </c>
      <c r="R368" t="s">
        <v>145</v>
      </c>
      <c r="S368" t="s">
        <v>145</v>
      </c>
    </row>
    <row r="369" spans="1:19" x14ac:dyDescent="0.25">
      <c r="A369">
        <v>369</v>
      </c>
      <c r="B369" t="s">
        <v>2324</v>
      </c>
      <c r="C369" t="s">
        <v>1547</v>
      </c>
      <c r="D369" t="s">
        <v>1548</v>
      </c>
      <c r="E369" t="s">
        <v>1935</v>
      </c>
      <c r="F369" t="s">
        <v>1549</v>
      </c>
      <c r="G369" t="s">
        <v>145</v>
      </c>
      <c r="H369" t="s">
        <v>259</v>
      </c>
      <c r="I369" t="s">
        <v>129</v>
      </c>
      <c r="J369" t="s">
        <v>1262</v>
      </c>
      <c r="K369" s="182">
        <v>348</v>
      </c>
      <c r="L369" s="182">
        <v>27</v>
      </c>
      <c r="M369" s="182">
        <v>0</v>
      </c>
      <c r="N369" s="182">
        <v>0</v>
      </c>
      <c r="O369" t="s">
        <v>150</v>
      </c>
      <c r="P369" t="s">
        <v>151</v>
      </c>
      <c r="Q369" t="s">
        <v>152</v>
      </c>
      <c r="R369" t="s">
        <v>145</v>
      </c>
      <c r="S369" t="s">
        <v>145</v>
      </c>
    </row>
    <row r="370" spans="1:19" x14ac:dyDescent="0.25">
      <c r="A370">
        <v>370</v>
      </c>
      <c r="B370" t="s">
        <v>2325</v>
      </c>
      <c r="C370" t="s">
        <v>1550</v>
      </c>
      <c r="D370" t="s">
        <v>1551</v>
      </c>
      <c r="E370" t="s">
        <v>1935</v>
      </c>
      <c r="F370" t="s">
        <v>1552</v>
      </c>
      <c r="G370" t="s">
        <v>1553</v>
      </c>
      <c r="H370" t="s">
        <v>1554</v>
      </c>
      <c r="I370" t="s">
        <v>129</v>
      </c>
      <c r="J370" t="s">
        <v>1555</v>
      </c>
      <c r="K370" s="182">
        <v>7030</v>
      </c>
      <c r="L370" s="182">
        <v>122</v>
      </c>
      <c r="M370" s="182">
        <v>9</v>
      </c>
      <c r="N370" s="182">
        <v>7</v>
      </c>
      <c r="O370" t="s">
        <v>198</v>
      </c>
      <c r="P370" t="s">
        <v>199</v>
      </c>
      <c r="Q370" t="s">
        <v>200</v>
      </c>
      <c r="R370" t="s">
        <v>145</v>
      </c>
      <c r="S370" t="s">
        <v>145</v>
      </c>
    </row>
    <row r="371" spans="1:19" x14ac:dyDescent="0.25">
      <c r="A371">
        <v>371</v>
      </c>
      <c r="B371" t="s">
        <v>2326</v>
      </c>
      <c r="C371" t="s">
        <v>1556</v>
      </c>
      <c r="D371" t="s">
        <v>1184</v>
      </c>
      <c r="E371" t="s">
        <v>1935</v>
      </c>
      <c r="F371" t="s">
        <v>1557</v>
      </c>
      <c r="G371" t="s">
        <v>145</v>
      </c>
      <c r="H371" t="s">
        <v>1184</v>
      </c>
      <c r="I371" t="s">
        <v>129</v>
      </c>
      <c r="J371" t="s">
        <v>1185</v>
      </c>
      <c r="K371" s="182">
        <v>3381</v>
      </c>
      <c r="L371" s="182">
        <v>78</v>
      </c>
      <c r="M371" s="182">
        <v>0</v>
      </c>
      <c r="N371" s="182">
        <v>0</v>
      </c>
      <c r="O371" t="s">
        <v>182</v>
      </c>
      <c r="P371" t="s">
        <v>183</v>
      </c>
      <c r="Q371" t="s">
        <v>184</v>
      </c>
      <c r="R371" t="s">
        <v>145</v>
      </c>
      <c r="S371" t="s">
        <v>145</v>
      </c>
    </row>
    <row r="372" spans="1:19" x14ac:dyDescent="0.25">
      <c r="A372">
        <v>372</v>
      </c>
      <c r="B372" t="s">
        <v>2327</v>
      </c>
      <c r="C372" t="s">
        <v>1558</v>
      </c>
      <c r="D372" t="s">
        <v>1559</v>
      </c>
      <c r="E372" t="s">
        <v>1935</v>
      </c>
      <c r="F372" t="s">
        <v>411</v>
      </c>
      <c r="G372" t="s">
        <v>145</v>
      </c>
      <c r="H372" t="s">
        <v>388</v>
      </c>
      <c r="I372" t="s">
        <v>129</v>
      </c>
      <c r="J372" t="s">
        <v>389</v>
      </c>
      <c r="K372" s="182">
        <v>133</v>
      </c>
      <c r="L372" s="182">
        <v>0</v>
      </c>
      <c r="M372" s="182">
        <v>1</v>
      </c>
      <c r="N372" s="182">
        <v>1</v>
      </c>
      <c r="O372" t="s">
        <v>182</v>
      </c>
      <c r="P372" t="s">
        <v>183</v>
      </c>
      <c r="Q372" t="s">
        <v>184</v>
      </c>
      <c r="R372" t="s">
        <v>145</v>
      </c>
      <c r="S372" t="s">
        <v>145</v>
      </c>
    </row>
    <row r="373" spans="1:19" x14ac:dyDescent="0.25">
      <c r="A373">
        <v>373</v>
      </c>
      <c r="B373" t="s">
        <v>2328</v>
      </c>
      <c r="C373" t="s">
        <v>1560</v>
      </c>
      <c r="D373" t="s">
        <v>1140</v>
      </c>
      <c r="E373" t="s">
        <v>1935</v>
      </c>
      <c r="F373" t="s">
        <v>1561</v>
      </c>
      <c r="G373" t="s">
        <v>145</v>
      </c>
      <c r="H373" t="s">
        <v>1140</v>
      </c>
      <c r="I373" t="s">
        <v>129</v>
      </c>
      <c r="J373" t="s">
        <v>1141</v>
      </c>
      <c r="K373" s="182">
        <v>3738</v>
      </c>
      <c r="L373" s="182">
        <v>118</v>
      </c>
      <c r="M373" s="182">
        <v>0</v>
      </c>
      <c r="N373" s="182">
        <v>0</v>
      </c>
      <c r="O373" t="s">
        <v>198</v>
      </c>
      <c r="P373" t="s">
        <v>199</v>
      </c>
      <c r="Q373" t="s">
        <v>200</v>
      </c>
      <c r="R373" t="s">
        <v>145</v>
      </c>
      <c r="S373" t="s">
        <v>145</v>
      </c>
    </row>
    <row r="374" spans="1:19" x14ac:dyDescent="0.25">
      <c r="A374">
        <v>374</v>
      </c>
      <c r="B374" t="s">
        <v>2329</v>
      </c>
      <c r="C374" t="s">
        <v>1562</v>
      </c>
      <c r="D374" t="s">
        <v>1563</v>
      </c>
      <c r="E374" t="s">
        <v>1935</v>
      </c>
      <c r="F374" t="s">
        <v>1564</v>
      </c>
      <c r="G374" t="s">
        <v>145</v>
      </c>
      <c r="H374" t="s">
        <v>1563</v>
      </c>
      <c r="I374" t="s">
        <v>129</v>
      </c>
      <c r="J374" t="s">
        <v>1565</v>
      </c>
      <c r="K374" s="182">
        <v>5566</v>
      </c>
      <c r="L374" s="182">
        <v>1312</v>
      </c>
      <c r="M374" s="182">
        <v>0</v>
      </c>
      <c r="N374" s="182">
        <v>0</v>
      </c>
      <c r="O374" t="s">
        <v>150</v>
      </c>
      <c r="P374" t="s">
        <v>151</v>
      </c>
      <c r="Q374" t="s">
        <v>152</v>
      </c>
      <c r="R374" t="s">
        <v>145</v>
      </c>
      <c r="S374" t="s">
        <v>145</v>
      </c>
    </row>
    <row r="375" spans="1:19" x14ac:dyDescent="0.25">
      <c r="A375">
        <v>375</v>
      </c>
      <c r="B375" t="s">
        <v>2330</v>
      </c>
      <c r="C375" t="s">
        <v>1566</v>
      </c>
      <c r="D375" t="s">
        <v>1567</v>
      </c>
      <c r="E375" t="s">
        <v>1935</v>
      </c>
      <c r="F375" t="s">
        <v>1568</v>
      </c>
      <c r="G375" t="s">
        <v>145</v>
      </c>
      <c r="H375" t="s">
        <v>1567</v>
      </c>
      <c r="I375" t="s">
        <v>129</v>
      </c>
      <c r="J375" t="s">
        <v>1569</v>
      </c>
      <c r="K375" s="182">
        <v>1124</v>
      </c>
      <c r="L375" s="182">
        <v>12</v>
      </c>
      <c r="M375" s="182">
        <v>0</v>
      </c>
      <c r="N375" s="182">
        <v>0</v>
      </c>
      <c r="O375" t="s">
        <v>138</v>
      </c>
      <c r="P375" t="s">
        <v>139</v>
      </c>
      <c r="Q375" t="s">
        <v>140</v>
      </c>
      <c r="R375" t="s">
        <v>145</v>
      </c>
      <c r="S375" t="s">
        <v>145</v>
      </c>
    </row>
    <row r="376" spans="1:19" x14ac:dyDescent="0.25">
      <c r="A376">
        <v>376</v>
      </c>
      <c r="B376" t="s">
        <v>2331</v>
      </c>
      <c r="C376" t="s">
        <v>1570</v>
      </c>
      <c r="D376" t="s">
        <v>1571</v>
      </c>
      <c r="E376" t="s">
        <v>1935</v>
      </c>
      <c r="F376" t="s">
        <v>1572</v>
      </c>
      <c r="G376" t="s">
        <v>145</v>
      </c>
      <c r="H376" t="s">
        <v>1571</v>
      </c>
      <c r="I376" t="s">
        <v>129</v>
      </c>
      <c r="J376" t="s">
        <v>1573</v>
      </c>
      <c r="K376" s="182">
        <v>2088</v>
      </c>
      <c r="L376" s="182">
        <v>29</v>
      </c>
      <c r="M376" s="182">
        <v>44</v>
      </c>
      <c r="N376" s="182">
        <v>43</v>
      </c>
      <c r="O376" t="s">
        <v>189</v>
      </c>
      <c r="P376" t="s">
        <v>190</v>
      </c>
      <c r="Q376" t="s">
        <v>191</v>
      </c>
      <c r="R376" t="s">
        <v>145</v>
      </c>
      <c r="S376" t="s">
        <v>145</v>
      </c>
    </row>
    <row r="377" spans="1:19" x14ac:dyDescent="0.25">
      <c r="A377">
        <v>377</v>
      </c>
      <c r="B377" t="s">
        <v>2332</v>
      </c>
      <c r="C377" t="s">
        <v>1574</v>
      </c>
      <c r="D377" t="s">
        <v>1575</v>
      </c>
      <c r="E377" t="s">
        <v>1935</v>
      </c>
      <c r="F377" t="s">
        <v>1576</v>
      </c>
      <c r="G377" t="s">
        <v>145</v>
      </c>
      <c r="H377" t="s">
        <v>1575</v>
      </c>
      <c r="I377" t="s">
        <v>129</v>
      </c>
      <c r="J377" t="s">
        <v>1577</v>
      </c>
      <c r="K377" s="182">
        <v>2549</v>
      </c>
      <c r="L377" s="182">
        <v>337</v>
      </c>
      <c r="M377" s="182">
        <v>9</v>
      </c>
      <c r="N377" s="182">
        <v>9</v>
      </c>
      <c r="O377" t="s">
        <v>131</v>
      </c>
      <c r="P377" t="s">
        <v>132</v>
      </c>
      <c r="Q377" t="s">
        <v>133</v>
      </c>
      <c r="R377" t="s">
        <v>145</v>
      </c>
      <c r="S377" t="s">
        <v>145</v>
      </c>
    </row>
    <row r="378" spans="1:19" x14ac:dyDescent="0.25">
      <c r="A378">
        <v>378</v>
      </c>
      <c r="B378" t="s">
        <v>2333</v>
      </c>
      <c r="C378" t="s">
        <v>1578</v>
      </c>
      <c r="D378" t="s">
        <v>1579</v>
      </c>
      <c r="E378" t="s">
        <v>1935</v>
      </c>
      <c r="F378" t="s">
        <v>1580</v>
      </c>
      <c r="G378" t="s">
        <v>145</v>
      </c>
      <c r="H378" t="s">
        <v>1579</v>
      </c>
      <c r="I378" t="s">
        <v>129</v>
      </c>
      <c r="J378" t="s">
        <v>1581</v>
      </c>
      <c r="K378" s="182">
        <v>2739</v>
      </c>
      <c r="L378" s="182">
        <v>109</v>
      </c>
      <c r="M378" s="182">
        <v>0</v>
      </c>
      <c r="N378" s="182">
        <v>0</v>
      </c>
      <c r="O378" t="s">
        <v>1945</v>
      </c>
      <c r="P378" t="s">
        <v>1946</v>
      </c>
      <c r="Q378" t="s">
        <v>1947</v>
      </c>
      <c r="R378" t="s">
        <v>145</v>
      </c>
      <c r="S378" t="s">
        <v>1732</v>
      </c>
    </row>
    <row r="379" spans="1:19" x14ac:dyDescent="0.25">
      <c r="A379">
        <v>379</v>
      </c>
      <c r="B379" t="s">
        <v>2334</v>
      </c>
      <c r="C379" t="s">
        <v>1582</v>
      </c>
      <c r="D379" t="s">
        <v>1583</v>
      </c>
      <c r="E379" t="s">
        <v>1935</v>
      </c>
      <c r="F379" t="s">
        <v>1584</v>
      </c>
      <c r="G379" t="s">
        <v>145</v>
      </c>
      <c r="H379" t="s">
        <v>1583</v>
      </c>
      <c r="I379" t="s">
        <v>129</v>
      </c>
      <c r="J379" t="s">
        <v>1585</v>
      </c>
      <c r="K379" s="182">
        <v>1814</v>
      </c>
      <c r="L379" s="182">
        <v>168</v>
      </c>
      <c r="M379" s="182">
        <v>46</v>
      </c>
      <c r="N379" s="182">
        <v>45</v>
      </c>
      <c r="O379" t="s">
        <v>182</v>
      </c>
      <c r="P379" t="s">
        <v>183</v>
      </c>
      <c r="Q379" t="s">
        <v>184</v>
      </c>
      <c r="R379" t="s">
        <v>145</v>
      </c>
      <c r="S379" t="s">
        <v>145</v>
      </c>
    </row>
    <row r="380" spans="1:19" x14ac:dyDescent="0.25">
      <c r="A380">
        <v>380</v>
      </c>
      <c r="B380" t="s">
        <v>2335</v>
      </c>
      <c r="C380" t="s">
        <v>1586</v>
      </c>
      <c r="D380" t="s">
        <v>1587</v>
      </c>
      <c r="E380" t="s">
        <v>1935</v>
      </c>
      <c r="F380" t="s">
        <v>1588</v>
      </c>
      <c r="G380" t="s">
        <v>145</v>
      </c>
      <c r="H380" t="s">
        <v>1587</v>
      </c>
      <c r="I380" t="s">
        <v>129</v>
      </c>
      <c r="J380" t="s">
        <v>1589</v>
      </c>
      <c r="K380" s="182">
        <v>4913</v>
      </c>
      <c r="L380" s="182">
        <v>116</v>
      </c>
      <c r="M380" s="182">
        <v>8</v>
      </c>
      <c r="N380" s="182">
        <v>8</v>
      </c>
      <c r="O380" t="s">
        <v>206</v>
      </c>
      <c r="P380" t="s">
        <v>207</v>
      </c>
      <c r="Q380" t="s">
        <v>208</v>
      </c>
      <c r="R380" t="s">
        <v>145</v>
      </c>
      <c r="S380" t="s">
        <v>145</v>
      </c>
    </row>
    <row r="381" spans="1:19" x14ac:dyDescent="0.25">
      <c r="A381">
        <v>381</v>
      </c>
      <c r="B381" t="s">
        <v>2336</v>
      </c>
      <c r="C381" t="s">
        <v>1590</v>
      </c>
      <c r="D381" t="s">
        <v>1591</v>
      </c>
      <c r="E381" t="s">
        <v>1935</v>
      </c>
      <c r="F381" t="s">
        <v>374</v>
      </c>
      <c r="G381" t="s">
        <v>145</v>
      </c>
      <c r="H381" t="s">
        <v>375</v>
      </c>
      <c r="I381" t="s">
        <v>129</v>
      </c>
      <c r="J381" t="s">
        <v>376</v>
      </c>
      <c r="K381" s="182">
        <v>90</v>
      </c>
      <c r="L381" s="182">
        <v>1</v>
      </c>
      <c r="M381" s="182">
        <v>1</v>
      </c>
      <c r="N381" s="182">
        <v>1</v>
      </c>
      <c r="O381" t="s">
        <v>206</v>
      </c>
      <c r="P381" t="s">
        <v>207</v>
      </c>
      <c r="Q381" t="s">
        <v>208</v>
      </c>
      <c r="R381" t="s">
        <v>145</v>
      </c>
      <c r="S381" t="s">
        <v>145</v>
      </c>
    </row>
    <row r="382" spans="1:19" x14ac:dyDescent="0.25">
      <c r="A382">
        <v>382</v>
      </c>
      <c r="B382" t="s">
        <v>2337</v>
      </c>
      <c r="C382" t="s">
        <v>1592</v>
      </c>
      <c r="D382" t="s">
        <v>1593</v>
      </c>
      <c r="E382" t="s">
        <v>1935</v>
      </c>
      <c r="F382" t="s">
        <v>1594</v>
      </c>
      <c r="G382" t="s">
        <v>145</v>
      </c>
      <c r="H382" t="s">
        <v>1593</v>
      </c>
      <c r="I382" t="s">
        <v>129</v>
      </c>
      <c r="J382" t="s">
        <v>1595</v>
      </c>
      <c r="K382" s="182">
        <v>876</v>
      </c>
      <c r="L382" s="182">
        <v>30</v>
      </c>
      <c r="M382" s="182">
        <v>0</v>
      </c>
      <c r="N382" s="182">
        <v>0</v>
      </c>
      <c r="O382" t="s">
        <v>138</v>
      </c>
      <c r="P382" t="s">
        <v>139</v>
      </c>
      <c r="Q382" t="s">
        <v>140</v>
      </c>
      <c r="R382" t="s">
        <v>145</v>
      </c>
      <c r="S382" t="s">
        <v>145</v>
      </c>
    </row>
    <row r="383" spans="1:19" x14ac:dyDescent="0.25">
      <c r="A383">
        <v>383</v>
      </c>
      <c r="B383" t="s">
        <v>2338</v>
      </c>
      <c r="C383" t="s">
        <v>1596</v>
      </c>
      <c r="D383" t="s">
        <v>1597</v>
      </c>
      <c r="E383" t="s">
        <v>1935</v>
      </c>
      <c r="F383" t="s">
        <v>1598</v>
      </c>
      <c r="G383" t="s">
        <v>145</v>
      </c>
      <c r="H383" t="s">
        <v>1597</v>
      </c>
      <c r="I383" t="s">
        <v>129</v>
      </c>
      <c r="J383" t="s">
        <v>1599</v>
      </c>
      <c r="K383" s="182">
        <v>1301</v>
      </c>
      <c r="L383" s="182">
        <v>20</v>
      </c>
      <c r="M383" s="182">
        <v>4</v>
      </c>
      <c r="N383" s="182">
        <v>4</v>
      </c>
      <c r="O383" t="s">
        <v>189</v>
      </c>
      <c r="P383" t="s">
        <v>190</v>
      </c>
      <c r="Q383" t="s">
        <v>191</v>
      </c>
      <c r="R383" t="s">
        <v>145</v>
      </c>
      <c r="S383" t="s">
        <v>145</v>
      </c>
    </row>
    <row r="384" spans="1:19" x14ac:dyDescent="0.25">
      <c r="A384">
        <v>384</v>
      </c>
      <c r="B384" t="s">
        <v>2339</v>
      </c>
      <c r="C384" t="s">
        <v>1600</v>
      </c>
      <c r="D384" t="s">
        <v>1601</v>
      </c>
      <c r="E384" t="s">
        <v>1935</v>
      </c>
      <c r="F384" t="s">
        <v>1602</v>
      </c>
      <c r="G384" t="s">
        <v>145</v>
      </c>
      <c r="H384" t="s">
        <v>1601</v>
      </c>
      <c r="I384" t="s">
        <v>129</v>
      </c>
      <c r="J384" t="s">
        <v>1603</v>
      </c>
      <c r="K384" s="182">
        <v>4021</v>
      </c>
      <c r="L384" s="182">
        <v>436</v>
      </c>
      <c r="M384" s="182">
        <v>181</v>
      </c>
      <c r="N384" s="182">
        <v>176</v>
      </c>
      <c r="O384" t="s">
        <v>138</v>
      </c>
      <c r="P384" t="s">
        <v>139</v>
      </c>
      <c r="Q384" t="s">
        <v>140</v>
      </c>
      <c r="R384" t="s">
        <v>145</v>
      </c>
      <c r="S384" t="s">
        <v>145</v>
      </c>
    </row>
    <row r="385" spans="1:19" x14ac:dyDescent="0.25">
      <c r="A385">
        <v>385</v>
      </c>
      <c r="B385" t="s">
        <v>2340</v>
      </c>
      <c r="C385" t="s">
        <v>1604</v>
      </c>
      <c r="D385" t="s">
        <v>1605</v>
      </c>
      <c r="E385" t="s">
        <v>1935</v>
      </c>
      <c r="F385" t="s">
        <v>1606</v>
      </c>
      <c r="G385" t="s">
        <v>145</v>
      </c>
      <c r="H385" t="s">
        <v>1605</v>
      </c>
      <c r="I385" t="s">
        <v>129</v>
      </c>
      <c r="J385" t="s">
        <v>1607</v>
      </c>
      <c r="K385" s="182">
        <v>3843</v>
      </c>
      <c r="L385" s="182">
        <v>406</v>
      </c>
      <c r="M385" s="182">
        <v>0</v>
      </c>
      <c r="N385" s="182">
        <v>0</v>
      </c>
      <c r="O385" t="s">
        <v>150</v>
      </c>
      <c r="P385" t="s">
        <v>151</v>
      </c>
      <c r="Q385" t="s">
        <v>152</v>
      </c>
      <c r="R385" t="s">
        <v>145</v>
      </c>
      <c r="S385" t="s">
        <v>145</v>
      </c>
    </row>
    <row r="386" spans="1:19" x14ac:dyDescent="0.25">
      <c r="A386">
        <v>386</v>
      </c>
      <c r="B386" t="s">
        <v>2341</v>
      </c>
      <c r="C386" t="s">
        <v>1608</v>
      </c>
      <c r="D386" t="s">
        <v>1609</v>
      </c>
      <c r="E386" t="s">
        <v>1935</v>
      </c>
      <c r="F386" t="s">
        <v>1610</v>
      </c>
      <c r="G386" t="s">
        <v>1611</v>
      </c>
      <c r="H386" t="s">
        <v>1609</v>
      </c>
      <c r="I386" t="s">
        <v>129</v>
      </c>
      <c r="J386" t="s">
        <v>1612</v>
      </c>
      <c r="K386" s="182">
        <v>5202</v>
      </c>
      <c r="L386" s="182">
        <v>313</v>
      </c>
      <c r="M386" s="182">
        <v>81</v>
      </c>
      <c r="N386" s="182">
        <v>78</v>
      </c>
      <c r="O386" t="s">
        <v>138</v>
      </c>
      <c r="P386" t="s">
        <v>139</v>
      </c>
      <c r="Q386" t="s">
        <v>140</v>
      </c>
      <c r="R386" t="s">
        <v>145</v>
      </c>
      <c r="S386" t="s">
        <v>145</v>
      </c>
    </row>
    <row r="387" spans="1:19" x14ac:dyDescent="0.25">
      <c r="A387">
        <v>387</v>
      </c>
      <c r="B387" t="s">
        <v>2342</v>
      </c>
      <c r="C387" t="s">
        <v>1613</v>
      </c>
      <c r="D387" t="s">
        <v>1102</v>
      </c>
      <c r="E387" t="s">
        <v>1952</v>
      </c>
      <c r="F387" t="s">
        <v>1614</v>
      </c>
      <c r="G387" t="s">
        <v>145</v>
      </c>
      <c r="H387" t="s">
        <v>1102</v>
      </c>
      <c r="I387" t="s">
        <v>129</v>
      </c>
      <c r="J387" t="s">
        <v>1103</v>
      </c>
      <c r="K387" s="182">
        <v>5003</v>
      </c>
      <c r="L387" s="182">
        <v>95</v>
      </c>
      <c r="M387" s="182">
        <v>11</v>
      </c>
      <c r="N387" s="182">
        <v>11</v>
      </c>
      <c r="O387" t="s">
        <v>1945</v>
      </c>
      <c r="P387" t="s">
        <v>1946</v>
      </c>
      <c r="Q387" t="s">
        <v>1947</v>
      </c>
      <c r="R387" t="s">
        <v>145</v>
      </c>
      <c r="S387" t="s">
        <v>145</v>
      </c>
    </row>
    <row r="388" spans="1:19" x14ac:dyDescent="0.25">
      <c r="A388">
        <v>388</v>
      </c>
      <c r="B388" t="s">
        <v>2343</v>
      </c>
      <c r="C388" t="s">
        <v>1615</v>
      </c>
      <c r="D388" t="s">
        <v>460</v>
      </c>
      <c r="E388" t="s">
        <v>1952</v>
      </c>
      <c r="F388" t="s">
        <v>459</v>
      </c>
      <c r="G388" t="s">
        <v>145</v>
      </c>
      <c r="H388" t="s">
        <v>460</v>
      </c>
      <c r="I388" t="s">
        <v>129</v>
      </c>
      <c r="J388" t="s">
        <v>461</v>
      </c>
      <c r="K388" s="182">
        <v>116</v>
      </c>
      <c r="L388" s="182">
        <v>1</v>
      </c>
      <c r="M388" s="182">
        <v>0</v>
      </c>
      <c r="N388" s="182">
        <v>0</v>
      </c>
      <c r="O388" t="s">
        <v>1945</v>
      </c>
      <c r="P388" t="s">
        <v>1946</v>
      </c>
      <c r="Q388" t="s">
        <v>1947</v>
      </c>
      <c r="R388" t="s">
        <v>145</v>
      </c>
      <c r="S388" t="s">
        <v>145</v>
      </c>
    </row>
    <row r="389" spans="1:19" x14ac:dyDescent="0.25">
      <c r="A389">
        <v>389</v>
      </c>
      <c r="B389" t="s">
        <v>2344</v>
      </c>
      <c r="C389" t="s">
        <v>1616</v>
      </c>
      <c r="D389" t="s">
        <v>1617</v>
      </c>
      <c r="E389" t="s">
        <v>1935</v>
      </c>
      <c r="F389" t="s">
        <v>1618</v>
      </c>
      <c r="G389" t="s">
        <v>145</v>
      </c>
      <c r="H389" t="s">
        <v>1617</v>
      </c>
      <c r="I389" t="s">
        <v>129</v>
      </c>
      <c r="J389" t="s">
        <v>1619</v>
      </c>
      <c r="K389" s="182">
        <v>2072</v>
      </c>
      <c r="L389" s="182">
        <v>69</v>
      </c>
      <c r="M389" s="182">
        <v>0</v>
      </c>
      <c r="N389" s="182">
        <v>0</v>
      </c>
      <c r="O389" t="s">
        <v>206</v>
      </c>
      <c r="P389" t="s">
        <v>207</v>
      </c>
      <c r="Q389" t="s">
        <v>208</v>
      </c>
      <c r="R389" t="s">
        <v>145</v>
      </c>
      <c r="S389" t="s">
        <v>145</v>
      </c>
    </row>
    <row r="390" spans="1:19" x14ac:dyDescent="0.25">
      <c r="A390">
        <v>390</v>
      </c>
      <c r="B390" t="s">
        <v>2345</v>
      </c>
      <c r="C390" t="s">
        <v>1620</v>
      </c>
      <c r="D390" t="s">
        <v>1621</v>
      </c>
      <c r="E390" t="s">
        <v>1935</v>
      </c>
      <c r="F390" t="s">
        <v>1622</v>
      </c>
      <c r="G390" t="s">
        <v>145</v>
      </c>
      <c r="H390" t="s">
        <v>1621</v>
      </c>
      <c r="I390" t="s">
        <v>129</v>
      </c>
      <c r="J390" t="s">
        <v>1623</v>
      </c>
      <c r="K390" s="182">
        <v>1388</v>
      </c>
      <c r="L390" s="182">
        <v>14</v>
      </c>
      <c r="M390" s="182">
        <v>0</v>
      </c>
      <c r="N390" s="182">
        <v>0</v>
      </c>
      <c r="O390" t="s">
        <v>198</v>
      </c>
      <c r="P390" t="s">
        <v>199</v>
      </c>
      <c r="Q390" t="s">
        <v>200</v>
      </c>
      <c r="R390" t="s">
        <v>145</v>
      </c>
      <c r="S390" t="s">
        <v>145</v>
      </c>
    </row>
    <row r="391" spans="1:19" x14ac:dyDescent="0.25">
      <c r="A391">
        <v>391</v>
      </c>
      <c r="B391" t="s">
        <v>2346</v>
      </c>
      <c r="C391" t="s">
        <v>1624</v>
      </c>
      <c r="D391" t="s">
        <v>1625</v>
      </c>
      <c r="E391" t="s">
        <v>1952</v>
      </c>
      <c r="F391" t="s">
        <v>1626</v>
      </c>
      <c r="G391" t="s">
        <v>145</v>
      </c>
      <c r="H391" t="s">
        <v>1625</v>
      </c>
      <c r="I391" t="s">
        <v>129</v>
      </c>
      <c r="J391" t="s">
        <v>1627</v>
      </c>
      <c r="K391" s="182">
        <v>3078</v>
      </c>
      <c r="L391" s="182">
        <v>27</v>
      </c>
      <c r="M391" s="182">
        <v>0</v>
      </c>
      <c r="N391" s="182">
        <v>0</v>
      </c>
      <c r="O391" t="s">
        <v>138</v>
      </c>
      <c r="P391" t="s">
        <v>139</v>
      </c>
      <c r="Q391" t="s">
        <v>140</v>
      </c>
      <c r="R391" t="s">
        <v>145</v>
      </c>
      <c r="S391" t="s">
        <v>145</v>
      </c>
    </row>
    <row r="392" spans="1:19" x14ac:dyDescent="0.25">
      <c r="A392">
        <v>392</v>
      </c>
      <c r="B392" t="s">
        <v>2347</v>
      </c>
      <c r="C392" t="s">
        <v>1628</v>
      </c>
      <c r="D392" t="s">
        <v>1629</v>
      </c>
      <c r="E392" t="s">
        <v>1935</v>
      </c>
      <c r="F392" t="s">
        <v>1630</v>
      </c>
      <c r="G392" t="s">
        <v>145</v>
      </c>
      <c r="H392" t="s">
        <v>1629</v>
      </c>
      <c r="I392" t="s">
        <v>129</v>
      </c>
      <c r="J392" t="s">
        <v>1631</v>
      </c>
      <c r="K392" s="182">
        <v>5749</v>
      </c>
      <c r="L392" s="182">
        <v>252</v>
      </c>
      <c r="M392" s="182">
        <v>122</v>
      </c>
      <c r="N392" s="182">
        <v>120</v>
      </c>
      <c r="O392" t="s">
        <v>189</v>
      </c>
      <c r="P392" t="s">
        <v>190</v>
      </c>
      <c r="Q392" t="s">
        <v>191</v>
      </c>
      <c r="R392" t="s">
        <v>145</v>
      </c>
      <c r="S392" t="s">
        <v>145</v>
      </c>
    </row>
    <row r="393" spans="1:19" x14ac:dyDescent="0.25">
      <c r="A393">
        <v>393</v>
      </c>
      <c r="B393" t="s">
        <v>2348</v>
      </c>
      <c r="C393" t="s">
        <v>1632</v>
      </c>
      <c r="D393" t="s">
        <v>1633</v>
      </c>
      <c r="E393" t="s">
        <v>1952</v>
      </c>
      <c r="F393" t="s">
        <v>522</v>
      </c>
      <c r="G393" t="s">
        <v>145</v>
      </c>
      <c r="H393" t="s">
        <v>523</v>
      </c>
      <c r="I393" t="s">
        <v>129</v>
      </c>
      <c r="J393" t="s">
        <v>524</v>
      </c>
      <c r="K393" s="182">
        <v>114</v>
      </c>
      <c r="L393" s="182">
        <v>3</v>
      </c>
      <c r="M393" s="182">
        <v>0</v>
      </c>
      <c r="N393" s="182">
        <v>0</v>
      </c>
      <c r="O393" t="s">
        <v>138</v>
      </c>
      <c r="P393" t="s">
        <v>139</v>
      </c>
      <c r="Q393" t="s">
        <v>140</v>
      </c>
      <c r="R393" t="s">
        <v>145</v>
      </c>
      <c r="S393" t="s">
        <v>145</v>
      </c>
    </row>
    <row r="394" spans="1:19" x14ac:dyDescent="0.25">
      <c r="A394">
        <v>394</v>
      </c>
      <c r="B394" t="s">
        <v>2349</v>
      </c>
      <c r="C394" t="s">
        <v>1634</v>
      </c>
      <c r="D394" t="s">
        <v>1635</v>
      </c>
      <c r="E394" t="s">
        <v>1935</v>
      </c>
      <c r="F394" t="s">
        <v>1636</v>
      </c>
      <c r="G394" t="s">
        <v>145</v>
      </c>
      <c r="H394" t="s">
        <v>1637</v>
      </c>
      <c r="I394" t="s">
        <v>129</v>
      </c>
      <c r="J394" t="s">
        <v>1638</v>
      </c>
      <c r="K394" s="182">
        <v>3763</v>
      </c>
      <c r="L394" s="182">
        <v>38</v>
      </c>
      <c r="M394" s="182">
        <v>14</v>
      </c>
      <c r="N394" s="182">
        <v>14</v>
      </c>
      <c r="O394" t="s">
        <v>138</v>
      </c>
      <c r="P394" t="s">
        <v>139</v>
      </c>
      <c r="Q394" t="s">
        <v>140</v>
      </c>
      <c r="R394" t="s">
        <v>145</v>
      </c>
      <c r="S394" t="s">
        <v>145</v>
      </c>
    </row>
    <row r="395" spans="1:19" x14ac:dyDescent="0.25">
      <c r="A395">
        <v>395</v>
      </c>
      <c r="B395" t="s">
        <v>2350</v>
      </c>
      <c r="C395" t="s">
        <v>1639</v>
      </c>
      <c r="D395" t="s">
        <v>1640</v>
      </c>
      <c r="E395" t="s">
        <v>1935</v>
      </c>
      <c r="F395" t="s">
        <v>1641</v>
      </c>
      <c r="G395" t="s">
        <v>145</v>
      </c>
      <c r="H395" t="s">
        <v>789</v>
      </c>
      <c r="I395" t="s">
        <v>129</v>
      </c>
      <c r="J395" t="s">
        <v>791</v>
      </c>
      <c r="K395" s="182">
        <v>1237</v>
      </c>
      <c r="L395" s="182">
        <v>14</v>
      </c>
      <c r="M395" s="182">
        <v>18</v>
      </c>
      <c r="N395" s="182">
        <v>18</v>
      </c>
      <c r="O395" t="s">
        <v>131</v>
      </c>
      <c r="P395" t="s">
        <v>132</v>
      </c>
      <c r="Q395" t="s">
        <v>133</v>
      </c>
      <c r="R395" t="s">
        <v>145</v>
      </c>
      <c r="S395" t="s">
        <v>145</v>
      </c>
    </row>
    <row r="396" spans="1:19" x14ac:dyDescent="0.25">
      <c r="A396">
        <v>396</v>
      </c>
      <c r="B396" t="s">
        <v>2351</v>
      </c>
      <c r="C396" t="s">
        <v>1642</v>
      </c>
      <c r="D396" t="s">
        <v>1643</v>
      </c>
      <c r="E396" t="s">
        <v>1935</v>
      </c>
      <c r="F396" t="s">
        <v>459</v>
      </c>
      <c r="G396" t="s">
        <v>145</v>
      </c>
      <c r="H396" t="s">
        <v>460</v>
      </c>
      <c r="I396" t="s">
        <v>129</v>
      </c>
      <c r="J396" t="s">
        <v>461</v>
      </c>
      <c r="K396" s="182">
        <v>137</v>
      </c>
      <c r="L396" s="182">
        <v>5</v>
      </c>
      <c r="M396" s="182">
        <v>0</v>
      </c>
      <c r="N396" s="182">
        <v>0</v>
      </c>
      <c r="O396" t="s">
        <v>1945</v>
      </c>
      <c r="P396" t="s">
        <v>1946</v>
      </c>
      <c r="Q396" t="s">
        <v>1947</v>
      </c>
      <c r="R396" t="s">
        <v>145</v>
      </c>
      <c r="S396" t="s">
        <v>145</v>
      </c>
    </row>
    <row r="397" spans="1:19" x14ac:dyDescent="0.25">
      <c r="A397">
        <v>397</v>
      </c>
      <c r="B397" t="s">
        <v>2352</v>
      </c>
      <c r="C397" t="s">
        <v>1644</v>
      </c>
      <c r="D397" t="s">
        <v>1645</v>
      </c>
      <c r="E397" t="s">
        <v>1935</v>
      </c>
      <c r="F397" t="s">
        <v>1646</v>
      </c>
      <c r="G397" t="s">
        <v>145</v>
      </c>
      <c r="H397" t="s">
        <v>1645</v>
      </c>
      <c r="I397" t="s">
        <v>129</v>
      </c>
      <c r="J397" t="s">
        <v>1647</v>
      </c>
      <c r="K397" s="182">
        <v>3179</v>
      </c>
      <c r="L397" s="182">
        <v>36</v>
      </c>
      <c r="M397" s="182">
        <v>23</v>
      </c>
      <c r="N397" s="182">
        <v>23</v>
      </c>
      <c r="O397" t="s">
        <v>206</v>
      </c>
      <c r="P397" t="s">
        <v>207</v>
      </c>
      <c r="Q397" t="s">
        <v>208</v>
      </c>
      <c r="R397" t="s">
        <v>145</v>
      </c>
      <c r="S397" t="s">
        <v>145</v>
      </c>
    </row>
    <row r="398" spans="1:19" x14ac:dyDescent="0.25">
      <c r="A398">
        <v>398</v>
      </c>
      <c r="B398" t="s">
        <v>2353</v>
      </c>
      <c r="C398" t="s">
        <v>1648</v>
      </c>
      <c r="D398" t="s">
        <v>1649</v>
      </c>
      <c r="E398" t="s">
        <v>1935</v>
      </c>
      <c r="F398" t="s">
        <v>1650</v>
      </c>
      <c r="G398" t="s">
        <v>145</v>
      </c>
      <c r="H398" t="s">
        <v>1649</v>
      </c>
      <c r="I398" t="s">
        <v>129</v>
      </c>
      <c r="J398" t="s">
        <v>1651</v>
      </c>
      <c r="K398" s="182">
        <v>1200</v>
      </c>
      <c r="L398" s="182">
        <v>8</v>
      </c>
      <c r="M398" s="182">
        <v>29</v>
      </c>
      <c r="N398" s="182">
        <v>28</v>
      </c>
      <c r="O398" t="s">
        <v>198</v>
      </c>
      <c r="P398" t="s">
        <v>199</v>
      </c>
      <c r="Q398" t="s">
        <v>200</v>
      </c>
      <c r="R398" t="s">
        <v>145</v>
      </c>
      <c r="S398" t="s">
        <v>145</v>
      </c>
    </row>
    <row r="399" spans="1:19" x14ac:dyDescent="0.25">
      <c r="A399">
        <v>399</v>
      </c>
      <c r="B399" t="s">
        <v>2354</v>
      </c>
      <c r="C399" t="s">
        <v>1652</v>
      </c>
      <c r="D399" t="s">
        <v>1653</v>
      </c>
      <c r="E399" t="s">
        <v>1935</v>
      </c>
      <c r="F399" t="s">
        <v>1654</v>
      </c>
      <c r="G399" t="s">
        <v>145</v>
      </c>
      <c r="H399" t="s">
        <v>1653</v>
      </c>
      <c r="I399" t="s">
        <v>129</v>
      </c>
      <c r="J399" t="s">
        <v>1655</v>
      </c>
      <c r="K399" s="182">
        <v>4625</v>
      </c>
      <c r="L399" s="182">
        <v>125</v>
      </c>
      <c r="M399" s="182">
        <v>17</v>
      </c>
      <c r="N399" s="182">
        <v>16</v>
      </c>
      <c r="O399" t="s">
        <v>150</v>
      </c>
      <c r="P399" t="s">
        <v>151</v>
      </c>
      <c r="Q399" t="s">
        <v>152</v>
      </c>
      <c r="R399" t="s">
        <v>145</v>
      </c>
      <c r="S399" t="s">
        <v>145</v>
      </c>
    </row>
    <row r="400" spans="1:19" x14ac:dyDescent="0.25">
      <c r="A400">
        <v>400</v>
      </c>
      <c r="B400" t="s">
        <v>2355</v>
      </c>
      <c r="C400" t="s">
        <v>1656</v>
      </c>
      <c r="D400" t="s">
        <v>1657</v>
      </c>
      <c r="E400" t="s">
        <v>1935</v>
      </c>
      <c r="F400" t="s">
        <v>1658</v>
      </c>
      <c r="G400" t="s">
        <v>145</v>
      </c>
      <c r="H400" t="s">
        <v>1657</v>
      </c>
      <c r="I400" t="s">
        <v>129</v>
      </c>
      <c r="J400" t="s">
        <v>1659</v>
      </c>
      <c r="K400" s="182">
        <v>1953</v>
      </c>
      <c r="L400" s="182">
        <v>162</v>
      </c>
      <c r="M400" s="182">
        <v>15</v>
      </c>
      <c r="N400" s="182">
        <v>15</v>
      </c>
      <c r="O400" t="s">
        <v>138</v>
      </c>
      <c r="P400" t="s">
        <v>139</v>
      </c>
      <c r="Q400" t="s">
        <v>140</v>
      </c>
      <c r="R400" t="s">
        <v>145</v>
      </c>
      <c r="S400" t="s">
        <v>145</v>
      </c>
    </row>
    <row r="401" spans="1:19" x14ac:dyDescent="0.25">
      <c r="A401">
        <v>401</v>
      </c>
      <c r="B401" t="s">
        <v>2356</v>
      </c>
      <c r="C401" t="s">
        <v>1660</v>
      </c>
      <c r="D401" t="s">
        <v>1661</v>
      </c>
      <c r="E401" t="s">
        <v>1935</v>
      </c>
      <c r="F401" t="s">
        <v>1662</v>
      </c>
      <c r="G401" t="s">
        <v>145</v>
      </c>
      <c r="H401" t="s">
        <v>1661</v>
      </c>
      <c r="I401" t="s">
        <v>129</v>
      </c>
      <c r="J401" t="s">
        <v>1663</v>
      </c>
      <c r="K401" s="182">
        <v>4412</v>
      </c>
      <c r="L401" s="182">
        <v>321</v>
      </c>
      <c r="M401" s="182">
        <v>0</v>
      </c>
      <c r="N401" s="182">
        <v>0</v>
      </c>
      <c r="O401" t="s">
        <v>189</v>
      </c>
      <c r="P401" t="s">
        <v>190</v>
      </c>
      <c r="Q401" t="s">
        <v>191</v>
      </c>
      <c r="R401" t="s">
        <v>145</v>
      </c>
      <c r="S401" t="s">
        <v>145</v>
      </c>
    </row>
    <row r="402" spans="1:19" x14ac:dyDescent="0.25">
      <c r="A402">
        <v>402</v>
      </c>
      <c r="B402" t="s">
        <v>2357</v>
      </c>
      <c r="C402" t="s">
        <v>1664</v>
      </c>
      <c r="D402" t="s">
        <v>128</v>
      </c>
      <c r="E402" t="s">
        <v>1935</v>
      </c>
      <c r="F402" t="s">
        <v>1665</v>
      </c>
      <c r="G402" t="s">
        <v>145</v>
      </c>
      <c r="H402" t="s">
        <v>128</v>
      </c>
      <c r="I402" t="s">
        <v>129</v>
      </c>
      <c r="J402" t="s">
        <v>1666</v>
      </c>
      <c r="K402" s="182">
        <v>24625</v>
      </c>
      <c r="L402" s="182">
        <v>7794</v>
      </c>
      <c r="M402" s="182">
        <v>3228</v>
      </c>
      <c r="N402" s="182">
        <v>3178</v>
      </c>
      <c r="O402" t="s">
        <v>182</v>
      </c>
      <c r="P402" t="s">
        <v>183</v>
      </c>
      <c r="Q402" t="s">
        <v>184</v>
      </c>
      <c r="R402" t="s">
        <v>145</v>
      </c>
      <c r="S402" t="s">
        <v>145</v>
      </c>
    </row>
    <row r="403" spans="1:19" x14ac:dyDescent="0.25">
      <c r="A403">
        <v>403</v>
      </c>
      <c r="B403" t="s">
        <v>2358</v>
      </c>
      <c r="C403" t="s">
        <v>1667</v>
      </c>
      <c r="D403" t="s">
        <v>1668</v>
      </c>
      <c r="E403" t="s">
        <v>1935</v>
      </c>
      <c r="F403" t="s">
        <v>2359</v>
      </c>
      <c r="G403" t="s">
        <v>145</v>
      </c>
      <c r="H403" t="s">
        <v>1668</v>
      </c>
      <c r="I403" t="s">
        <v>129</v>
      </c>
      <c r="J403" t="s">
        <v>2360</v>
      </c>
      <c r="K403" s="182">
        <v>58</v>
      </c>
      <c r="L403" s="182">
        <v>0</v>
      </c>
      <c r="M403" s="182">
        <v>0</v>
      </c>
      <c r="N403" s="182">
        <v>0</v>
      </c>
      <c r="O403" t="s">
        <v>1945</v>
      </c>
      <c r="P403" t="s">
        <v>1946</v>
      </c>
      <c r="Q403" t="s">
        <v>1947</v>
      </c>
      <c r="R403" t="s">
        <v>145</v>
      </c>
      <c r="S403" t="s">
        <v>145</v>
      </c>
    </row>
    <row r="404" spans="1:19" x14ac:dyDescent="0.25">
      <c r="A404">
        <v>404</v>
      </c>
      <c r="B404" t="s">
        <v>2361</v>
      </c>
      <c r="C404" t="s">
        <v>1669</v>
      </c>
      <c r="D404" t="s">
        <v>1670</v>
      </c>
      <c r="E404" t="s">
        <v>1935</v>
      </c>
      <c r="F404" t="s">
        <v>1671</v>
      </c>
      <c r="G404" t="s">
        <v>145</v>
      </c>
      <c r="H404" t="s">
        <v>1670</v>
      </c>
      <c r="I404" t="s">
        <v>129</v>
      </c>
      <c r="J404" t="s">
        <v>1672</v>
      </c>
      <c r="K404" s="182">
        <v>918</v>
      </c>
      <c r="L404" s="182">
        <v>23</v>
      </c>
      <c r="M404" s="182">
        <v>0</v>
      </c>
      <c r="N404" s="182">
        <v>0</v>
      </c>
      <c r="O404" t="s">
        <v>182</v>
      </c>
      <c r="P404" t="s">
        <v>183</v>
      </c>
      <c r="Q404" t="s">
        <v>184</v>
      </c>
      <c r="R404" t="s">
        <v>145</v>
      </c>
      <c r="S404" t="s">
        <v>145</v>
      </c>
    </row>
  </sheetData>
  <autoFilter ref="E1:S404" xr:uid="{00000000-0009-0000-0000-000012000000}"/>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ECEDC5"/>
    <pageSetUpPr autoPageBreaks="0"/>
  </sheetPr>
  <dimension ref="B2:I12"/>
  <sheetViews>
    <sheetView showGridLines="0" showRowColHeaders="0" workbookViewId="0"/>
  </sheetViews>
  <sheetFormatPr defaultRowHeight="15" x14ac:dyDescent="0.25"/>
  <cols>
    <col min="3" max="3" width="47.85546875" customWidth="1"/>
    <col min="4" max="5" width="25.42578125" customWidth="1"/>
    <col min="6" max="6" width="18" customWidth="1"/>
    <col min="7" max="7" width="18.140625" customWidth="1"/>
    <col min="8" max="8" width="24.28515625" customWidth="1"/>
    <col min="9" max="9" width="25.85546875" customWidth="1"/>
  </cols>
  <sheetData>
    <row r="2" spans="2:9" ht="18.75" x14ac:dyDescent="0.3">
      <c r="B2" s="277" t="s">
        <v>113</v>
      </c>
      <c r="C2" s="277"/>
      <c r="D2" s="277"/>
      <c r="E2" s="277"/>
      <c r="F2" s="277"/>
      <c r="G2" s="277"/>
      <c r="H2" s="277"/>
      <c r="I2" s="277"/>
    </row>
    <row r="3" spans="2:9" x14ac:dyDescent="0.25">
      <c r="B3" s="135"/>
      <c r="C3" s="135"/>
      <c r="D3" s="135"/>
      <c r="E3" s="135"/>
      <c r="F3" s="135"/>
      <c r="G3" s="135"/>
      <c r="H3" s="135"/>
      <c r="I3" s="135"/>
    </row>
    <row r="4" spans="2:9" ht="25.5" customHeight="1" x14ac:dyDescent="0.25">
      <c r="B4" s="278" t="s">
        <v>1709</v>
      </c>
      <c r="C4" s="278"/>
      <c r="D4" s="37"/>
      <c r="E4" s="37"/>
    </row>
    <row r="5" spans="2:9" ht="24" customHeight="1" thickBot="1" x14ac:dyDescent="0.3">
      <c r="C5" s="1"/>
    </row>
    <row r="6" spans="2:9" ht="39" customHeight="1" thickBot="1" x14ac:dyDescent="0.3">
      <c r="B6" s="279" t="s">
        <v>117</v>
      </c>
      <c r="C6" s="280"/>
      <c r="D6" s="279" t="s">
        <v>116</v>
      </c>
      <c r="E6" s="281"/>
      <c r="F6" s="279" t="s">
        <v>118</v>
      </c>
      <c r="G6" s="280"/>
      <c r="H6" s="160" t="s">
        <v>1814</v>
      </c>
      <c r="I6" s="180" t="s">
        <v>1919</v>
      </c>
    </row>
    <row r="7" spans="2:9" ht="21.75" customHeight="1" thickBot="1" x14ac:dyDescent="0.3">
      <c r="B7" s="136" t="s">
        <v>114</v>
      </c>
      <c r="C7" s="161" t="s">
        <v>115</v>
      </c>
      <c r="D7" s="136" t="s">
        <v>1720</v>
      </c>
      <c r="E7" s="136" t="s">
        <v>1721</v>
      </c>
      <c r="F7" s="165" t="s">
        <v>119</v>
      </c>
      <c r="G7" s="136" t="s">
        <v>120</v>
      </c>
      <c r="H7" s="136" t="s">
        <v>1815</v>
      </c>
      <c r="I7" s="136" t="s">
        <v>2364</v>
      </c>
    </row>
    <row r="8" spans="2:9" ht="22.5" customHeight="1" x14ac:dyDescent="0.25">
      <c r="B8" s="171" t="str">
        <f>IFERROR(Mem1org, "")</f>
        <v xml:space="preserve">Org </v>
      </c>
      <c r="C8" s="162"/>
      <c r="D8" s="216"/>
      <c r="E8" s="216"/>
      <c r="F8" s="183">
        <f>Mem1TotPro240</f>
        <v>0</v>
      </c>
      <c r="G8" s="183">
        <f>Mem1TotPro262</f>
        <v>0</v>
      </c>
      <c r="H8" s="166" t="s">
        <v>1816</v>
      </c>
      <c r="I8" s="212" t="s">
        <v>1737</v>
      </c>
    </row>
    <row r="9" spans="2:9" ht="22.5" customHeight="1" x14ac:dyDescent="0.25">
      <c r="B9" s="172" t="str">
        <f>IFERROR(Mem2org, "")</f>
        <v xml:space="preserve">Org </v>
      </c>
      <c r="C9" s="163"/>
      <c r="D9" s="217"/>
      <c r="E9" s="217"/>
      <c r="F9" s="184">
        <f>Mem2TotPro240</f>
        <v>0</v>
      </c>
      <c r="G9" s="184">
        <f>Mem2TotPro262</f>
        <v>0</v>
      </c>
      <c r="H9" s="167" t="s">
        <v>1817</v>
      </c>
      <c r="I9" s="213" t="s">
        <v>1737</v>
      </c>
    </row>
    <row r="10" spans="2:9" ht="22.5" customHeight="1" x14ac:dyDescent="0.25">
      <c r="B10" s="172" t="str">
        <f>IFERROR(Mem3org, "")</f>
        <v xml:space="preserve">Org </v>
      </c>
      <c r="C10" s="163"/>
      <c r="D10" s="217"/>
      <c r="E10" s="217"/>
      <c r="F10" s="184">
        <f>Mem3TotPro240</f>
        <v>0</v>
      </c>
      <c r="G10" s="184">
        <f>Mem3TotPro262</f>
        <v>0</v>
      </c>
      <c r="H10" s="168" t="s">
        <v>1818</v>
      </c>
      <c r="I10" s="213" t="s">
        <v>1737</v>
      </c>
    </row>
    <row r="11" spans="2:9" ht="22.5" customHeight="1" x14ac:dyDescent="0.25">
      <c r="B11" s="172" t="str">
        <f>IFERROR(Mem4org,"")</f>
        <v xml:space="preserve">Org </v>
      </c>
      <c r="C11" s="163"/>
      <c r="D11" s="217"/>
      <c r="E11" s="217"/>
      <c r="F11" s="184">
        <f>Mem4TotPro240</f>
        <v>0</v>
      </c>
      <c r="G11" s="184">
        <f>Mem4TotPro262</f>
        <v>0</v>
      </c>
      <c r="H11" s="169" t="s">
        <v>1820</v>
      </c>
      <c r="I11" s="214" t="s">
        <v>1737</v>
      </c>
    </row>
    <row r="12" spans="2:9" ht="22.5" customHeight="1" thickBot="1" x14ac:dyDescent="0.3">
      <c r="B12" s="173" t="str">
        <f>IFERROR(Mem5org, "")</f>
        <v xml:space="preserve">Org </v>
      </c>
      <c r="C12" s="164"/>
      <c r="D12" s="218"/>
      <c r="E12" s="218"/>
      <c r="F12" s="185">
        <f>Mem5TotPro240</f>
        <v>0</v>
      </c>
      <c r="G12" s="185">
        <f>Mem5TotPro262</f>
        <v>0</v>
      </c>
      <c r="H12" s="170" t="s">
        <v>1819</v>
      </c>
      <c r="I12" s="215" t="s">
        <v>1737</v>
      </c>
    </row>
  </sheetData>
  <sheetProtection algorithmName="SHA-512" hashValue="mni7eKBaIGw4i+gtOgmwZcDrISlYXs3OiZUtF4UGuLLzu07anTYzprgyd38w6/KbVjlqwD5ReH4kH1hAGnD5LA==" saltValue="lc052FTvtmW/V5r+4RqzmQ==" spinCount="100000" sheet="1" objects="1" scenarios="1"/>
  <mergeCells count="5">
    <mergeCell ref="B2:I2"/>
    <mergeCell ref="B4:C4"/>
    <mergeCell ref="F6:G6"/>
    <mergeCell ref="B6:C6"/>
    <mergeCell ref="D6:E6"/>
  </mergeCells>
  <dataValidations count="1">
    <dataValidation type="list" allowBlank="1" showInputMessage="1" showErrorMessage="1" sqref="I8:I12" xr:uid="{00000000-0002-0000-0100-000000000000}">
      <formula1>YN</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lstDistName">
              <controlPr defaultSize="0" autoLine="0" autoPict="0" altText="District Name Pulldown List">
                <anchor moveWithCells="1">
                  <from>
                    <xdr:col>2</xdr:col>
                    <xdr:colOff>323850</xdr:colOff>
                    <xdr:row>3</xdr:row>
                    <xdr:rowOff>66675</xdr:rowOff>
                  </from>
                  <to>
                    <xdr:col>3</xdr:col>
                    <xdr:colOff>885825</xdr:colOff>
                    <xdr:row>4</xdr:row>
                    <xdr:rowOff>66675</xdr:rowOff>
                  </to>
                </anchor>
              </controlPr>
            </control>
          </mc:Choice>
        </mc:AlternateContent>
        <mc:AlternateContent xmlns:mc="http://schemas.openxmlformats.org/markup-compatibility/2006">
          <mc:Choice Requires="x14">
            <control shapeId="17411" r:id="rId5" name="lstDistName">
              <controlPr defaultSize="0" autoLine="0" autoPict="0" altText="District Name Pulldown List">
                <anchor moveWithCells="1">
                  <from>
                    <xdr:col>2</xdr:col>
                    <xdr:colOff>19050</xdr:colOff>
                    <xdr:row>9</xdr:row>
                    <xdr:rowOff>0</xdr:rowOff>
                  </from>
                  <to>
                    <xdr:col>3</xdr:col>
                    <xdr:colOff>9525</xdr:colOff>
                    <xdr:row>10</xdr:row>
                    <xdr:rowOff>9525</xdr:rowOff>
                  </to>
                </anchor>
              </controlPr>
            </control>
          </mc:Choice>
        </mc:AlternateContent>
        <mc:AlternateContent xmlns:mc="http://schemas.openxmlformats.org/markup-compatibility/2006">
          <mc:Choice Requires="x14">
            <control shapeId="17413" r:id="rId6" name="lstDistName">
              <controlPr defaultSize="0" autoLine="0" autoPict="0" altText="District Name Pulldown List">
                <anchor moveWithCells="1">
                  <from>
                    <xdr:col>2</xdr:col>
                    <xdr:colOff>19050</xdr:colOff>
                    <xdr:row>8</xdr:row>
                    <xdr:rowOff>0</xdr:rowOff>
                  </from>
                  <to>
                    <xdr:col>3</xdr:col>
                    <xdr:colOff>9525</xdr:colOff>
                    <xdr:row>9</xdr:row>
                    <xdr:rowOff>9525</xdr:rowOff>
                  </to>
                </anchor>
              </controlPr>
            </control>
          </mc:Choice>
        </mc:AlternateContent>
        <mc:AlternateContent xmlns:mc="http://schemas.openxmlformats.org/markup-compatibility/2006">
          <mc:Choice Requires="x14">
            <control shapeId="17415" r:id="rId7" name="lstDistName">
              <controlPr defaultSize="0" autoLine="0" autoPict="0" altText="District Name Pulldown List">
                <anchor moveWithCells="1">
                  <from>
                    <xdr:col>2</xdr:col>
                    <xdr:colOff>19050</xdr:colOff>
                    <xdr:row>7</xdr:row>
                    <xdr:rowOff>0</xdr:rowOff>
                  </from>
                  <to>
                    <xdr:col>3</xdr:col>
                    <xdr:colOff>9525</xdr:colOff>
                    <xdr:row>8</xdr:row>
                    <xdr:rowOff>9525</xdr:rowOff>
                  </to>
                </anchor>
              </controlPr>
            </control>
          </mc:Choice>
        </mc:AlternateContent>
        <mc:AlternateContent xmlns:mc="http://schemas.openxmlformats.org/markup-compatibility/2006">
          <mc:Choice Requires="x14">
            <control shapeId="17417" r:id="rId8" name="lstDistName">
              <controlPr defaultSize="0" autoLine="0" autoPict="0" altText="District Name Pulldown List">
                <anchor moveWithCells="1">
                  <from>
                    <xdr:col>2</xdr:col>
                    <xdr:colOff>19050</xdr:colOff>
                    <xdr:row>10</xdr:row>
                    <xdr:rowOff>276225</xdr:rowOff>
                  </from>
                  <to>
                    <xdr:col>3</xdr:col>
                    <xdr:colOff>9525</xdr:colOff>
                    <xdr:row>12</xdr:row>
                    <xdr:rowOff>0</xdr:rowOff>
                  </to>
                </anchor>
              </controlPr>
            </control>
          </mc:Choice>
        </mc:AlternateContent>
        <mc:AlternateContent xmlns:mc="http://schemas.openxmlformats.org/markup-compatibility/2006">
          <mc:Choice Requires="x14">
            <control shapeId="17418" r:id="rId9" name="lstDistName">
              <controlPr defaultSize="0" autoLine="0" autoPict="0" altText="District Name Pulldown List">
                <anchor moveWithCells="1">
                  <from>
                    <xdr:col>2</xdr:col>
                    <xdr:colOff>19050</xdr:colOff>
                    <xdr:row>9</xdr:row>
                    <xdr:rowOff>266700</xdr:rowOff>
                  </from>
                  <to>
                    <xdr:col>3</xdr:col>
                    <xdr:colOff>9525</xdr:colOff>
                    <xdr:row>10</xdr:row>
                    <xdr:rowOff>276225</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5" tint="0.59999389629810485"/>
  </sheetPr>
  <dimension ref="A1:G70"/>
  <sheetViews>
    <sheetView workbookViewId="0">
      <selection activeCell="E2" sqref="E2:E6"/>
    </sheetView>
  </sheetViews>
  <sheetFormatPr defaultRowHeight="15" x14ac:dyDescent="0.25"/>
  <cols>
    <col min="2" max="2" width="31.85546875" customWidth="1"/>
    <col min="3" max="3" width="30.42578125" customWidth="1"/>
    <col min="4" max="4" width="43.140625" customWidth="1"/>
    <col min="5" max="5" width="25.140625" customWidth="1"/>
    <col min="6" max="6" width="41.5703125" customWidth="1"/>
    <col min="7" max="7" width="18.140625" customWidth="1"/>
  </cols>
  <sheetData>
    <row r="1" spans="1:7" x14ac:dyDescent="0.25">
      <c r="A1" t="s">
        <v>1724</v>
      </c>
      <c r="B1" s="147" t="s">
        <v>1725</v>
      </c>
      <c r="C1" s="148" t="s">
        <v>1726</v>
      </c>
      <c r="D1" s="148" t="s">
        <v>1727</v>
      </c>
      <c r="E1" t="s">
        <v>1728</v>
      </c>
      <c r="F1" t="s">
        <v>1729</v>
      </c>
      <c r="G1" t="s">
        <v>1730</v>
      </c>
    </row>
    <row r="2" spans="1:7" x14ac:dyDescent="0.25">
      <c r="A2" t="s">
        <v>22</v>
      </c>
      <c r="B2" s="149" t="s">
        <v>1731</v>
      </c>
      <c r="C2" s="149" t="s">
        <v>22</v>
      </c>
      <c r="D2" s="149" t="s">
        <v>22</v>
      </c>
      <c r="E2" s="149" t="s">
        <v>22</v>
      </c>
      <c r="F2" s="149" t="s">
        <v>22</v>
      </c>
      <c r="G2" s="149" t="s">
        <v>22</v>
      </c>
    </row>
    <row r="3" spans="1:7" x14ac:dyDescent="0.25">
      <c r="A3" t="s">
        <v>1732</v>
      </c>
      <c r="B3" s="149" t="s">
        <v>22</v>
      </c>
      <c r="C3" s="150" t="s">
        <v>1733</v>
      </c>
      <c r="D3" s="150" t="s">
        <v>1733</v>
      </c>
      <c r="E3" s="151" t="s">
        <v>1734</v>
      </c>
      <c r="F3" t="s">
        <v>1735</v>
      </c>
      <c r="G3" t="s">
        <v>1736</v>
      </c>
    </row>
    <row r="4" spans="1:7" x14ac:dyDescent="0.25">
      <c r="A4" t="s">
        <v>1737</v>
      </c>
      <c r="B4" s="152" t="s">
        <v>1738</v>
      </c>
      <c r="C4" s="153" t="s">
        <v>1739</v>
      </c>
      <c r="D4" s="153" t="s">
        <v>1740</v>
      </c>
      <c r="E4" s="151" t="s">
        <v>1741</v>
      </c>
      <c r="F4" t="s">
        <v>1742</v>
      </c>
      <c r="G4" t="s">
        <v>1743</v>
      </c>
    </row>
    <row r="5" spans="1:7" x14ac:dyDescent="0.25">
      <c r="B5" s="154" t="s">
        <v>1706</v>
      </c>
      <c r="C5" s="153" t="s">
        <v>1744</v>
      </c>
      <c r="D5" s="153" t="s">
        <v>1745</v>
      </c>
      <c r="E5" s="151" t="s">
        <v>1746</v>
      </c>
      <c r="F5" t="s">
        <v>1747</v>
      </c>
    </row>
    <row r="6" spans="1:7" x14ac:dyDescent="0.25">
      <c r="B6" s="155" t="s">
        <v>1748</v>
      </c>
      <c r="C6" s="153" t="s">
        <v>1749</v>
      </c>
      <c r="D6" s="153" t="s">
        <v>1749</v>
      </c>
      <c r="E6" s="151" t="s">
        <v>1750</v>
      </c>
    </row>
    <row r="7" spans="1:7" x14ac:dyDescent="0.25">
      <c r="B7" s="155" t="s">
        <v>22</v>
      </c>
      <c r="C7" s="153" t="s">
        <v>1751</v>
      </c>
      <c r="D7" s="153" t="s">
        <v>1751</v>
      </c>
    </row>
    <row r="8" spans="1:7" x14ac:dyDescent="0.25">
      <c r="A8" t="s">
        <v>1918</v>
      </c>
      <c r="B8" s="156" t="s">
        <v>1752</v>
      </c>
      <c r="C8" s="153" t="s">
        <v>1753</v>
      </c>
      <c r="D8" s="153" t="s">
        <v>1753</v>
      </c>
    </row>
    <row r="9" spans="1:7" x14ac:dyDescent="0.25">
      <c r="A9" t="s">
        <v>1732</v>
      </c>
      <c r="B9" s="156" t="s">
        <v>1754</v>
      </c>
      <c r="C9" s="153" t="s">
        <v>1755</v>
      </c>
      <c r="D9" s="153" t="s">
        <v>1755</v>
      </c>
    </row>
    <row r="10" spans="1:7" ht="24" x14ac:dyDescent="0.25">
      <c r="A10" t="s">
        <v>1737</v>
      </c>
      <c r="B10" s="156" t="s">
        <v>1756</v>
      </c>
      <c r="C10" s="153" t="s">
        <v>1757</v>
      </c>
      <c r="D10" s="153" t="s">
        <v>1757</v>
      </c>
    </row>
    <row r="11" spans="1:7" ht="24" x14ac:dyDescent="0.25">
      <c r="B11" s="156" t="s">
        <v>1758</v>
      </c>
      <c r="C11" s="153" t="s">
        <v>1759</v>
      </c>
      <c r="D11" s="153" t="s">
        <v>1759</v>
      </c>
    </row>
    <row r="12" spans="1:7" x14ac:dyDescent="0.25">
      <c r="B12" s="156" t="s">
        <v>1760</v>
      </c>
      <c r="C12" s="153" t="s">
        <v>1761</v>
      </c>
      <c r="D12" s="153" t="s">
        <v>1761</v>
      </c>
    </row>
    <row r="13" spans="1:7" x14ac:dyDescent="0.25">
      <c r="B13" s="156" t="s">
        <v>1762</v>
      </c>
      <c r="C13" s="153" t="s">
        <v>1763</v>
      </c>
      <c r="D13" s="153" t="s">
        <v>1763</v>
      </c>
    </row>
    <row r="14" spans="1:7" ht="24" x14ac:dyDescent="0.25">
      <c r="B14" s="156" t="s">
        <v>1764</v>
      </c>
      <c r="C14" s="153" t="s">
        <v>1765</v>
      </c>
      <c r="D14" s="153" t="s">
        <v>1765</v>
      </c>
    </row>
    <row r="15" spans="1:7" ht="24" x14ac:dyDescent="0.25">
      <c r="B15" s="156" t="s">
        <v>1766</v>
      </c>
      <c r="C15" s="153" t="s">
        <v>1767</v>
      </c>
      <c r="D15" s="153" t="s">
        <v>1767</v>
      </c>
    </row>
    <row r="16" spans="1:7" x14ac:dyDescent="0.25">
      <c r="B16" s="156" t="s">
        <v>1768</v>
      </c>
      <c r="C16" s="153" t="s">
        <v>1769</v>
      </c>
      <c r="D16" s="150" t="s">
        <v>1770</v>
      </c>
    </row>
    <row r="17" spans="2:4" x14ac:dyDescent="0.25">
      <c r="B17" s="156" t="s">
        <v>1771</v>
      </c>
      <c r="C17" s="153" t="s">
        <v>1772</v>
      </c>
      <c r="D17" s="153" t="s">
        <v>1769</v>
      </c>
    </row>
    <row r="18" spans="2:4" x14ac:dyDescent="0.25">
      <c r="B18" s="156" t="s">
        <v>1773</v>
      </c>
      <c r="C18" s="150"/>
      <c r="D18" s="153" t="s">
        <v>1772</v>
      </c>
    </row>
    <row r="19" spans="2:4" x14ac:dyDescent="0.25">
      <c r="B19" s="155" t="s">
        <v>1774</v>
      </c>
      <c r="C19" s="150"/>
    </row>
    <row r="20" spans="2:4" x14ac:dyDescent="0.25">
      <c r="B20" s="155" t="s">
        <v>22</v>
      </c>
      <c r="C20" s="150"/>
    </row>
    <row r="21" spans="2:4" ht="36" x14ac:dyDescent="0.25">
      <c r="B21" s="156" t="s">
        <v>1775</v>
      </c>
      <c r="C21" s="150"/>
    </row>
    <row r="22" spans="2:4" x14ac:dyDescent="0.25">
      <c r="B22" s="156" t="s">
        <v>1776</v>
      </c>
      <c r="C22" s="150"/>
    </row>
    <row r="23" spans="2:4" x14ac:dyDescent="0.25">
      <c r="B23" s="156" t="s">
        <v>1777</v>
      </c>
      <c r="C23" s="150"/>
    </row>
    <row r="24" spans="2:4" x14ac:dyDescent="0.25">
      <c r="B24" s="156" t="s">
        <v>1778</v>
      </c>
      <c r="C24" s="150"/>
    </row>
    <row r="25" spans="2:4" x14ac:dyDescent="0.25">
      <c r="B25" s="155" t="s">
        <v>1779</v>
      </c>
      <c r="C25" s="150"/>
    </row>
    <row r="26" spans="2:4" x14ac:dyDescent="0.25">
      <c r="B26" s="155" t="s">
        <v>22</v>
      </c>
      <c r="C26" s="150"/>
    </row>
    <row r="27" spans="2:4" ht="24.75" x14ac:dyDescent="0.25">
      <c r="B27" s="157" t="s">
        <v>1780</v>
      </c>
      <c r="C27" s="150"/>
    </row>
    <row r="28" spans="2:4" x14ac:dyDescent="0.25">
      <c r="B28" s="157" t="s">
        <v>1781</v>
      </c>
      <c r="C28" s="150"/>
    </row>
    <row r="29" spans="2:4" x14ac:dyDescent="0.25">
      <c r="B29" s="157" t="s">
        <v>1706</v>
      </c>
      <c r="C29" s="150"/>
    </row>
    <row r="30" spans="2:4" x14ac:dyDescent="0.25">
      <c r="B30" s="154" t="s">
        <v>1782</v>
      </c>
      <c r="C30" s="150"/>
    </row>
    <row r="31" spans="2:4" x14ac:dyDescent="0.25">
      <c r="B31" s="158" t="s">
        <v>1783</v>
      </c>
    </row>
    <row r="32" spans="2:4" x14ac:dyDescent="0.25">
      <c r="B32" s="158" t="s">
        <v>22</v>
      </c>
    </row>
    <row r="33" spans="2:2" ht="24" x14ac:dyDescent="0.25">
      <c r="B33" s="156" t="s">
        <v>1784</v>
      </c>
    </row>
    <row r="34" spans="2:2" ht="24" x14ac:dyDescent="0.25">
      <c r="B34" s="156" t="s">
        <v>1785</v>
      </c>
    </row>
    <row r="35" spans="2:2" ht="24" x14ac:dyDescent="0.25">
      <c r="B35" s="156" t="s">
        <v>1786</v>
      </c>
    </row>
    <row r="36" spans="2:2" ht="36" x14ac:dyDescent="0.25">
      <c r="B36" s="156" t="s">
        <v>1787</v>
      </c>
    </row>
    <row r="37" spans="2:2" x14ac:dyDescent="0.25">
      <c r="B37" s="154" t="s">
        <v>1706</v>
      </c>
    </row>
    <row r="38" spans="2:2" x14ac:dyDescent="0.25">
      <c r="B38" s="159" t="s">
        <v>1788</v>
      </c>
    </row>
    <row r="39" spans="2:2" x14ac:dyDescent="0.25">
      <c r="B39" s="159" t="s">
        <v>22</v>
      </c>
    </row>
    <row r="40" spans="2:2" x14ac:dyDescent="0.25">
      <c r="B40" s="156" t="s">
        <v>1789</v>
      </c>
    </row>
    <row r="41" spans="2:2" ht="36" x14ac:dyDescent="0.25">
      <c r="B41" s="156" t="s">
        <v>1790</v>
      </c>
    </row>
    <row r="42" spans="2:2" x14ac:dyDescent="0.25">
      <c r="B42" s="156" t="s">
        <v>1791</v>
      </c>
    </row>
    <row r="43" spans="2:2" ht="36" x14ac:dyDescent="0.25">
      <c r="B43" s="156" t="s">
        <v>1787</v>
      </c>
    </row>
    <row r="44" spans="2:2" x14ac:dyDescent="0.25">
      <c r="B44" s="156" t="s">
        <v>1792</v>
      </c>
    </row>
    <row r="45" spans="2:2" ht="24" x14ac:dyDescent="0.25">
      <c r="B45" s="156" t="s">
        <v>1793</v>
      </c>
    </row>
    <row r="46" spans="2:2" ht="24" x14ac:dyDescent="0.25">
      <c r="B46" s="156" t="s">
        <v>1794</v>
      </c>
    </row>
    <row r="47" spans="2:2" x14ac:dyDescent="0.25">
      <c r="B47" s="156" t="s">
        <v>1706</v>
      </c>
    </row>
    <row r="48" spans="2:2" x14ac:dyDescent="0.25">
      <c r="B48" s="159" t="s">
        <v>1795</v>
      </c>
    </row>
    <row r="49" spans="2:2" x14ac:dyDescent="0.25">
      <c r="B49" s="159" t="s">
        <v>22</v>
      </c>
    </row>
    <row r="50" spans="2:2" ht="24" x14ac:dyDescent="0.25">
      <c r="B50" s="156" t="s">
        <v>1796</v>
      </c>
    </row>
    <row r="51" spans="2:2" x14ac:dyDescent="0.25">
      <c r="B51" s="156" t="s">
        <v>1797</v>
      </c>
    </row>
    <row r="52" spans="2:2" ht="24" x14ac:dyDescent="0.25">
      <c r="B52" s="156" t="s">
        <v>1798</v>
      </c>
    </row>
    <row r="53" spans="2:2" x14ac:dyDescent="0.25">
      <c r="B53" s="156" t="s">
        <v>1799</v>
      </c>
    </row>
    <row r="54" spans="2:2" x14ac:dyDescent="0.25">
      <c r="B54" s="156" t="s">
        <v>1800</v>
      </c>
    </row>
    <row r="55" spans="2:2" x14ac:dyDescent="0.25">
      <c r="B55" s="156" t="s">
        <v>1801</v>
      </c>
    </row>
    <row r="56" spans="2:2" x14ac:dyDescent="0.25">
      <c r="B56" s="156" t="s">
        <v>1706</v>
      </c>
    </row>
    <row r="57" spans="2:2" x14ac:dyDescent="0.25">
      <c r="B57" s="155" t="s">
        <v>1802</v>
      </c>
    </row>
    <row r="58" spans="2:2" x14ac:dyDescent="0.25">
      <c r="B58" s="155" t="s">
        <v>22</v>
      </c>
    </row>
    <row r="59" spans="2:2" x14ac:dyDescent="0.25">
      <c r="B59" s="156" t="s">
        <v>1803</v>
      </c>
    </row>
    <row r="60" spans="2:2" x14ac:dyDescent="0.25">
      <c r="B60" s="156" t="s">
        <v>1804</v>
      </c>
    </row>
    <row r="61" spans="2:2" x14ac:dyDescent="0.25">
      <c r="B61" s="156" t="s">
        <v>1805</v>
      </c>
    </row>
    <row r="62" spans="2:2" x14ac:dyDescent="0.25">
      <c r="B62" s="156" t="s">
        <v>1806</v>
      </c>
    </row>
    <row r="63" spans="2:2" x14ac:dyDescent="0.25">
      <c r="B63" s="156" t="s">
        <v>1807</v>
      </c>
    </row>
    <row r="64" spans="2:2" x14ac:dyDescent="0.25">
      <c r="B64" s="156" t="s">
        <v>1808</v>
      </c>
    </row>
    <row r="65" spans="2:2" x14ac:dyDescent="0.25">
      <c r="B65" s="156" t="s">
        <v>1809</v>
      </c>
    </row>
    <row r="66" spans="2:2" x14ac:dyDescent="0.25">
      <c r="B66" s="156" t="s">
        <v>1810</v>
      </c>
    </row>
    <row r="67" spans="2:2" x14ac:dyDescent="0.25">
      <c r="B67" s="156" t="s">
        <v>1811</v>
      </c>
    </row>
    <row r="68" spans="2:2" x14ac:dyDescent="0.25">
      <c r="B68" s="156" t="s">
        <v>1812</v>
      </c>
    </row>
    <row r="69" spans="2:2" x14ac:dyDescent="0.25">
      <c r="B69" s="156" t="s">
        <v>1813</v>
      </c>
    </row>
    <row r="70" spans="2:2" x14ac:dyDescent="0.25">
      <c r="B70" s="156" t="s">
        <v>1773</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3">
    <tabColor theme="5" tint="0.59999389629810485"/>
    <pageSetUpPr autoPageBreaks="0"/>
  </sheetPr>
  <dimension ref="B1:AK57"/>
  <sheetViews>
    <sheetView showGridLines="0" showRowColHeaders="0" zoomScaleNormal="100" workbookViewId="0"/>
  </sheetViews>
  <sheetFormatPr defaultRowHeight="15" x14ac:dyDescent="0.25"/>
  <cols>
    <col min="1" max="1" width="5" customWidth="1"/>
    <col min="2" max="2" width="20.140625" customWidth="1"/>
    <col min="3" max="3" width="6.42578125" customWidth="1"/>
    <col min="4" max="4" width="17.5703125" customWidth="1"/>
    <col min="5" max="5" width="17.85546875" customWidth="1"/>
    <col min="6" max="6" width="19.28515625" customWidth="1"/>
    <col min="7" max="8" width="16" customWidth="1"/>
    <col min="9" max="9" width="12.5703125" customWidth="1"/>
    <col min="10" max="10" width="12.28515625" customWidth="1"/>
    <col min="11" max="11" width="2.85546875" customWidth="1"/>
    <col min="12" max="12" width="3" customWidth="1"/>
    <col min="13" max="13" width="2.28515625" customWidth="1"/>
    <col min="16" max="16" width="12.28515625" customWidth="1"/>
  </cols>
  <sheetData>
    <row r="1" spans="2:23" ht="15.75" thickBot="1" x14ac:dyDescent="0.3"/>
    <row r="2" spans="2:23" ht="22.5" customHeight="1" thickBot="1" x14ac:dyDescent="0.3">
      <c r="B2" s="318" t="str">
        <f>valMem1</f>
        <v>OrgName</v>
      </c>
      <c r="C2" s="319"/>
      <c r="D2" s="320"/>
    </row>
    <row r="3" spans="2:23" ht="17.25" customHeight="1" x14ac:dyDescent="0.25">
      <c r="B3" s="4"/>
      <c r="C3" s="4"/>
      <c r="D3" s="4"/>
    </row>
    <row r="4" spans="2:23" ht="28.5" customHeight="1" x14ac:dyDescent="0.45">
      <c r="B4" s="5" t="s">
        <v>3</v>
      </c>
      <c r="C4" s="5"/>
      <c r="D4" s="5"/>
      <c r="E4" s="5"/>
      <c r="F4" s="5"/>
      <c r="G4" s="5"/>
      <c r="I4" s="6"/>
    </row>
    <row r="5" spans="2:23" ht="4.5" customHeight="1" x14ac:dyDescent="0.45">
      <c r="B5" s="5"/>
      <c r="C5" s="5"/>
      <c r="D5" s="5"/>
      <c r="E5" s="5"/>
      <c r="F5" s="5"/>
      <c r="G5" s="5"/>
    </row>
    <row r="6" spans="2:23" s="7" customFormat="1" ht="39.75" customHeight="1" x14ac:dyDescent="0.25">
      <c r="B6" s="321" t="s">
        <v>4</v>
      </c>
      <c r="C6" s="321"/>
      <c r="D6" s="321"/>
      <c r="E6" s="321"/>
      <c r="F6" s="321"/>
      <c r="G6" s="321"/>
      <c r="H6" s="321"/>
      <c r="I6" s="321"/>
      <c r="J6" s="321"/>
      <c r="K6" s="321"/>
      <c r="L6" s="321"/>
      <c r="M6" s="321"/>
      <c r="N6" s="321"/>
      <c r="O6" s="321"/>
      <c r="P6" s="321"/>
      <c r="W6"/>
    </row>
    <row r="7" spans="2:23" s="7" customFormat="1" ht="22.5" customHeight="1" thickBot="1" x14ac:dyDescent="0.3">
      <c r="C7" s="8"/>
      <c r="D7" s="8"/>
      <c r="E7" s="8"/>
      <c r="F7" s="8"/>
      <c r="G7" s="8"/>
      <c r="H7" s="8"/>
      <c r="I7" s="8"/>
      <c r="J7" s="8"/>
      <c r="W7"/>
    </row>
    <row r="8" spans="2:23" ht="15" customHeight="1" x14ac:dyDescent="0.25">
      <c r="B8" s="296" t="s">
        <v>1845</v>
      </c>
      <c r="C8" s="324" t="s">
        <v>1913</v>
      </c>
      <c r="D8" s="324"/>
      <c r="E8" s="324"/>
      <c r="F8" s="324"/>
      <c r="G8" s="324"/>
      <c r="H8" s="324"/>
      <c r="I8" s="324"/>
      <c r="J8" s="324"/>
      <c r="K8" s="324"/>
      <c r="L8" s="324"/>
      <c r="M8" s="324"/>
      <c r="N8" s="324"/>
      <c r="O8" s="324"/>
      <c r="P8" s="325"/>
    </row>
    <row r="9" spans="2:23" ht="42" customHeight="1" x14ac:dyDescent="0.25">
      <c r="B9" s="322"/>
      <c r="C9" s="326"/>
      <c r="D9" s="326"/>
      <c r="E9" s="326"/>
      <c r="F9" s="326"/>
      <c r="G9" s="326"/>
      <c r="H9" s="326"/>
      <c r="I9" s="326"/>
      <c r="J9" s="326"/>
      <c r="K9" s="326"/>
      <c r="L9" s="326"/>
      <c r="M9" s="326"/>
      <c r="N9" s="326"/>
      <c r="O9" s="326"/>
      <c r="P9" s="327"/>
      <c r="W9" s="9"/>
    </row>
    <row r="10" spans="2:23" ht="15.75" customHeight="1" x14ac:dyDescent="0.25">
      <c r="B10" s="322"/>
      <c r="C10" s="326"/>
      <c r="D10" s="326"/>
      <c r="E10" s="326"/>
      <c r="F10" s="326"/>
      <c r="G10" s="326"/>
      <c r="H10" s="326"/>
      <c r="I10" s="326"/>
      <c r="J10" s="326"/>
      <c r="K10" s="326"/>
      <c r="L10" s="326"/>
      <c r="M10" s="326"/>
      <c r="N10" s="326"/>
      <c r="O10" s="326"/>
      <c r="P10" s="327"/>
    </row>
    <row r="11" spans="2:23" ht="15.75" customHeight="1" thickBot="1" x14ac:dyDescent="0.3">
      <c r="B11" s="323"/>
      <c r="C11" s="326"/>
      <c r="D11" s="326"/>
      <c r="E11" s="326"/>
      <c r="F11" s="326"/>
      <c r="G11" s="326"/>
      <c r="H11" s="326"/>
      <c r="I11" s="326"/>
      <c r="J11" s="326"/>
      <c r="K11" s="326"/>
      <c r="L11" s="326"/>
      <c r="M11" s="326"/>
      <c r="N11" s="326"/>
      <c r="O11" s="326"/>
      <c r="P11" s="327"/>
    </row>
    <row r="12" spans="2:23" ht="15" customHeight="1" x14ac:dyDescent="0.25">
      <c r="C12" s="328"/>
      <c r="D12" s="326"/>
      <c r="E12" s="326"/>
      <c r="F12" s="326"/>
      <c r="G12" s="326"/>
      <c r="H12" s="326"/>
      <c r="I12" s="326"/>
      <c r="J12" s="326"/>
      <c r="K12" s="326"/>
      <c r="L12" s="326"/>
      <c r="M12" s="326"/>
      <c r="N12" s="326"/>
      <c r="O12" s="326"/>
      <c r="P12" s="327"/>
    </row>
    <row r="13" spans="2:23" ht="15.75" customHeight="1" x14ac:dyDescent="0.25">
      <c r="C13" s="328"/>
      <c r="D13" s="326"/>
      <c r="E13" s="326"/>
      <c r="F13" s="326"/>
      <c r="G13" s="326"/>
      <c r="H13" s="326"/>
      <c r="I13" s="326"/>
      <c r="J13" s="326"/>
      <c r="K13" s="326"/>
      <c r="L13" s="326"/>
      <c r="M13" s="326"/>
      <c r="N13" s="326"/>
      <c r="O13" s="326"/>
      <c r="P13" s="327"/>
    </row>
    <row r="14" spans="2:23" ht="15" customHeight="1" x14ac:dyDescent="0.25">
      <c r="C14" s="328"/>
      <c r="D14" s="326"/>
      <c r="E14" s="326"/>
      <c r="F14" s="326"/>
      <c r="G14" s="326"/>
      <c r="H14" s="326"/>
      <c r="I14" s="326"/>
      <c r="J14" s="326"/>
      <c r="K14" s="326"/>
      <c r="L14" s="326"/>
      <c r="M14" s="326"/>
      <c r="N14" s="326"/>
      <c r="O14" s="326"/>
      <c r="P14" s="327"/>
    </row>
    <row r="15" spans="2:23" ht="15" customHeight="1" x14ac:dyDescent="0.25">
      <c r="C15" s="328"/>
      <c r="D15" s="326"/>
      <c r="E15" s="326"/>
      <c r="F15" s="326"/>
      <c r="G15" s="326"/>
      <c r="H15" s="326"/>
      <c r="I15" s="326"/>
      <c r="J15" s="326"/>
      <c r="K15" s="326"/>
      <c r="L15" s="326"/>
      <c r="M15" s="326"/>
      <c r="N15" s="326"/>
      <c r="O15" s="326"/>
      <c r="P15" s="327"/>
    </row>
    <row r="16" spans="2:23" ht="15.75" customHeight="1" x14ac:dyDescent="0.25">
      <c r="C16" s="328"/>
      <c r="D16" s="326"/>
      <c r="E16" s="326"/>
      <c r="F16" s="326"/>
      <c r="G16" s="326"/>
      <c r="H16" s="326"/>
      <c r="I16" s="326"/>
      <c r="J16" s="326"/>
      <c r="K16" s="326"/>
      <c r="L16" s="326"/>
      <c r="M16" s="326"/>
      <c r="N16" s="326"/>
      <c r="O16" s="326"/>
      <c r="P16" s="327"/>
    </row>
    <row r="17" spans="2:37" ht="60.75" customHeight="1" x14ac:dyDescent="0.25">
      <c r="C17" s="328"/>
      <c r="D17" s="326"/>
      <c r="E17" s="326"/>
      <c r="F17" s="326"/>
      <c r="G17" s="326"/>
      <c r="H17" s="326"/>
      <c r="I17" s="326"/>
      <c r="J17" s="326"/>
      <c r="K17" s="326"/>
      <c r="L17" s="326"/>
      <c r="M17" s="326"/>
      <c r="N17" s="326"/>
      <c r="O17" s="326"/>
      <c r="P17" s="327"/>
    </row>
    <row r="18" spans="2:37" ht="59.25" customHeight="1" x14ac:dyDescent="0.25">
      <c r="C18" s="328"/>
      <c r="D18" s="326"/>
      <c r="E18" s="326"/>
      <c r="F18" s="326"/>
      <c r="G18" s="326"/>
      <c r="H18" s="326"/>
      <c r="I18" s="326"/>
      <c r="J18" s="326"/>
      <c r="K18" s="326"/>
      <c r="L18" s="326"/>
      <c r="M18" s="326"/>
      <c r="N18" s="326"/>
      <c r="O18" s="326"/>
      <c r="P18" s="327"/>
    </row>
    <row r="19" spans="2:37" ht="70.5" customHeight="1" thickBot="1" x14ac:dyDescent="0.3">
      <c r="C19" s="329"/>
      <c r="D19" s="330"/>
      <c r="E19" s="330"/>
      <c r="F19" s="330"/>
      <c r="G19" s="330"/>
      <c r="H19" s="330"/>
      <c r="I19" s="330"/>
      <c r="J19" s="330"/>
      <c r="K19" s="330"/>
      <c r="L19" s="330"/>
      <c r="M19" s="330"/>
      <c r="N19" s="330"/>
      <c r="O19" s="330"/>
      <c r="P19" s="331"/>
    </row>
    <row r="20" spans="2:37" ht="27.75" customHeight="1" thickBot="1" x14ac:dyDescent="0.3">
      <c r="B20" s="10"/>
      <c r="C20" s="11"/>
      <c r="D20" s="11"/>
      <c r="E20" s="11"/>
      <c r="F20" s="11"/>
      <c r="G20" s="11"/>
      <c r="H20" s="11"/>
      <c r="I20" s="11"/>
      <c r="J20" s="11"/>
      <c r="K20" s="11"/>
      <c r="L20" s="11"/>
      <c r="M20" s="11"/>
      <c r="N20" s="11"/>
      <c r="O20" s="11"/>
      <c r="P20" s="11"/>
      <c r="Q20" s="12"/>
      <c r="R20" s="12"/>
      <c r="S20" s="12"/>
      <c r="T20" s="12"/>
    </row>
    <row r="21" spans="2:37" ht="27.75" customHeight="1" thickTop="1" x14ac:dyDescent="0.25">
      <c r="B21" s="1"/>
      <c r="C21" s="13"/>
      <c r="D21" s="13"/>
      <c r="E21" s="13"/>
      <c r="F21" s="13"/>
      <c r="G21" s="13"/>
      <c r="H21" s="13"/>
      <c r="I21" s="13"/>
      <c r="J21" s="13"/>
      <c r="K21" s="13"/>
      <c r="L21" s="13"/>
      <c r="M21" s="13"/>
      <c r="N21" s="13"/>
      <c r="O21" s="13"/>
      <c r="P21" s="13"/>
      <c r="Q21" s="12"/>
      <c r="R21" s="12"/>
      <c r="S21" s="12"/>
      <c r="T21" s="12"/>
    </row>
    <row r="22" spans="2:37" ht="27.75" customHeight="1" thickBot="1" x14ac:dyDescent="0.3">
      <c r="C22" s="13"/>
      <c r="D22" s="13"/>
      <c r="E22" s="13"/>
      <c r="F22" s="13"/>
      <c r="G22" s="13"/>
      <c r="H22" s="13"/>
      <c r="I22" s="13"/>
      <c r="J22" s="13"/>
      <c r="K22" s="13"/>
      <c r="L22" s="13"/>
      <c r="M22" s="13"/>
      <c r="N22" s="13"/>
      <c r="O22" s="13"/>
      <c r="P22" s="13"/>
      <c r="Q22" s="12"/>
      <c r="R22" s="12"/>
      <c r="S22" s="12"/>
      <c r="T22" s="12"/>
    </row>
    <row r="23" spans="2:37" ht="56.25" customHeight="1" thickBot="1" x14ac:dyDescent="0.3">
      <c r="B23" s="296" t="s">
        <v>1846</v>
      </c>
      <c r="E23" s="332" t="s">
        <v>5</v>
      </c>
      <c r="F23" s="333"/>
      <c r="G23" s="334" t="s">
        <v>6</v>
      </c>
      <c r="H23" s="335"/>
      <c r="J23" s="298" t="s">
        <v>2369</v>
      </c>
      <c r="K23" s="299"/>
      <c r="L23" s="299"/>
      <c r="M23" s="299"/>
      <c r="N23" s="299"/>
      <c r="O23" s="299"/>
      <c r="P23" s="299"/>
      <c r="Q23" s="299"/>
      <c r="R23" s="299"/>
      <c r="S23" s="300"/>
      <c r="AA23" s="14"/>
      <c r="AB23" s="14"/>
      <c r="AC23" s="14"/>
      <c r="AD23" s="14"/>
      <c r="AE23" s="14"/>
      <c r="AF23" s="14"/>
      <c r="AG23" s="14"/>
      <c r="AH23" s="14"/>
      <c r="AI23" s="14"/>
      <c r="AJ23" s="14"/>
      <c r="AK23" s="14"/>
    </row>
    <row r="24" spans="2:37" ht="48.75" customHeight="1" thickBot="1" x14ac:dyDescent="0.3">
      <c r="B24" s="323"/>
      <c r="D24" s="15"/>
      <c r="E24" s="336" t="s">
        <v>7</v>
      </c>
      <c r="F24" s="337"/>
      <c r="G24" s="334" t="s">
        <v>8</v>
      </c>
      <c r="H24" s="335"/>
      <c r="J24" s="301"/>
      <c r="K24" s="302"/>
      <c r="L24" s="302"/>
      <c r="M24" s="302"/>
      <c r="N24" s="302"/>
      <c r="O24" s="302"/>
      <c r="P24" s="302"/>
      <c r="Q24" s="302"/>
      <c r="R24" s="302"/>
      <c r="S24" s="303"/>
      <c r="AA24" s="14"/>
      <c r="AB24" s="14"/>
      <c r="AC24" s="14"/>
      <c r="AD24" s="14" t="s">
        <v>9</v>
      </c>
      <c r="AE24" s="14"/>
      <c r="AF24" s="14"/>
      <c r="AG24" s="14"/>
      <c r="AH24" s="14"/>
      <c r="AI24" s="14"/>
      <c r="AJ24" s="14"/>
      <c r="AK24" s="14"/>
    </row>
    <row r="25" spans="2:37" ht="30.75" thickBot="1" x14ac:dyDescent="0.3">
      <c r="D25" s="16"/>
      <c r="E25" s="17" t="s">
        <v>10</v>
      </c>
      <c r="F25" s="17" t="s">
        <v>11</v>
      </c>
      <c r="G25" s="17" t="s">
        <v>12</v>
      </c>
      <c r="H25" s="18" t="s">
        <v>13</v>
      </c>
      <c r="J25" s="301"/>
      <c r="K25" s="302"/>
      <c r="L25" s="302"/>
      <c r="M25" s="302"/>
      <c r="N25" s="302"/>
      <c r="O25" s="302"/>
      <c r="P25" s="302"/>
      <c r="Q25" s="302"/>
      <c r="R25" s="302"/>
      <c r="S25" s="303"/>
      <c r="AA25" s="14"/>
      <c r="AB25" s="14"/>
      <c r="AC25" s="14"/>
      <c r="AD25" s="14"/>
      <c r="AE25" s="14"/>
      <c r="AF25" s="14"/>
      <c r="AG25" s="14"/>
      <c r="AH25" s="14"/>
      <c r="AI25" s="14"/>
      <c r="AJ25" s="14"/>
      <c r="AK25" s="14"/>
    </row>
    <row r="26" spans="2:37" ht="54.75" customHeight="1" thickBot="1" x14ac:dyDescent="0.3">
      <c r="C26" s="293" t="s">
        <v>14</v>
      </c>
      <c r="D26" s="177" t="s">
        <v>15</v>
      </c>
      <c r="E26" s="19"/>
      <c r="F26" s="20" t="str">
        <f>IF(AND(E26&lt;&gt;0, G26&lt;&gt;0), IF(E26&gt;=G26, "Yes", "No"), " ")</f>
        <v xml:space="preserve"> </v>
      </c>
      <c r="G26" s="19"/>
      <c r="H26" s="19"/>
      <c r="J26" s="301"/>
      <c r="K26" s="302"/>
      <c r="L26" s="302"/>
      <c r="M26" s="302"/>
      <c r="N26" s="302"/>
      <c r="O26" s="302"/>
      <c r="P26" s="302"/>
      <c r="Q26" s="302"/>
      <c r="R26" s="302"/>
      <c r="S26" s="303"/>
      <c r="AA26" s="14"/>
      <c r="AB26" s="14"/>
      <c r="AC26" s="14"/>
      <c r="AD26" s="14"/>
      <c r="AE26" s="14"/>
      <c r="AF26" s="14"/>
      <c r="AG26" s="14"/>
      <c r="AH26" s="14"/>
      <c r="AI26" s="14"/>
      <c r="AJ26" s="14"/>
      <c r="AK26" s="14"/>
    </row>
    <row r="27" spans="2:37" ht="67.5" customHeight="1" thickBot="1" x14ac:dyDescent="0.3">
      <c r="C27" s="294"/>
      <c r="D27" s="21" t="s">
        <v>17</v>
      </c>
      <c r="E27" s="186"/>
      <c r="F27" s="187" t="str">
        <f>IF(AND(E27&lt;&gt;0, G27&lt;&gt;0), IF(E27&gt;=G27, "Yes", "No"), " ")</f>
        <v xml:space="preserve"> </v>
      </c>
      <c r="G27" s="186"/>
      <c r="H27" s="186"/>
      <c r="J27" s="301"/>
      <c r="K27" s="302"/>
      <c r="L27" s="302"/>
      <c r="M27" s="302"/>
      <c r="N27" s="302"/>
      <c r="O27" s="302"/>
      <c r="P27" s="302"/>
      <c r="Q27" s="302"/>
      <c r="R27" s="302"/>
      <c r="S27" s="303"/>
      <c r="AA27" s="14"/>
      <c r="AB27" s="14"/>
      <c r="AC27" s="14"/>
      <c r="AD27" s="14"/>
      <c r="AE27" s="14"/>
      <c r="AF27" s="14"/>
      <c r="AG27" s="14"/>
      <c r="AH27" s="14"/>
      <c r="AI27" s="14"/>
      <c r="AJ27" s="14"/>
      <c r="AK27" s="14"/>
    </row>
    <row r="28" spans="2:37" ht="66.599999999999994" customHeight="1" thickBot="1" x14ac:dyDescent="0.3">
      <c r="C28" s="294"/>
      <c r="D28" s="178" t="s">
        <v>18</v>
      </c>
      <c r="E28" s="22" t="str">
        <f>IF(AND(E26&gt;0, E30&gt;0), E26/E30, "")</f>
        <v/>
      </c>
      <c r="F28" s="23" t="str">
        <f>IF(AND(E28&lt;&gt;0, E28&lt;&gt;"", G28&lt;&gt;0, G28&lt;&gt;""), IF(E28&gt;=G28, "Yes", "No"), "")</f>
        <v/>
      </c>
      <c r="G28" s="19" t="str">
        <f>IF(AND(G26&gt;0, G30&gt;0), G26/G30,"")</f>
        <v/>
      </c>
      <c r="H28" s="19"/>
      <c r="J28" s="301"/>
      <c r="K28" s="302"/>
      <c r="L28" s="302"/>
      <c r="M28" s="302"/>
      <c r="N28" s="302"/>
      <c r="O28" s="302"/>
      <c r="P28" s="302"/>
      <c r="Q28" s="302"/>
      <c r="R28" s="302"/>
      <c r="S28" s="303"/>
      <c r="T28" s="24"/>
      <c r="AA28" s="14"/>
      <c r="AB28" s="14"/>
      <c r="AC28" s="14"/>
      <c r="AD28" s="14"/>
      <c r="AE28" s="14"/>
      <c r="AF28" s="14"/>
      <c r="AG28" s="14"/>
      <c r="AH28" s="14"/>
      <c r="AI28" s="14"/>
      <c r="AJ28" s="14"/>
      <c r="AK28" s="14"/>
    </row>
    <row r="29" spans="2:37" ht="63.75" customHeight="1" thickBot="1" x14ac:dyDescent="0.3">
      <c r="C29" s="295"/>
      <c r="D29" s="21" t="s">
        <v>19</v>
      </c>
      <c r="E29" s="188" t="str">
        <f>IF(AND(E30&gt;0, E27&gt;0), E27/E30, "")</f>
        <v/>
      </c>
      <c r="F29" s="187" t="str">
        <f>IF(AND(E29&lt;&gt;0, E29&lt;&gt;"", G29&lt;&gt;"", G29&lt;&gt;0), IF(E29&gt;=G29, "Yes", "No"), " ")</f>
        <v xml:space="preserve"> </v>
      </c>
      <c r="G29" s="186" t="str">
        <f>IF(AND(G27&gt;0, G30&gt;0), G27/G30, "")</f>
        <v/>
      </c>
      <c r="H29" s="186"/>
      <c r="J29" s="301"/>
      <c r="K29" s="302"/>
      <c r="L29" s="302"/>
      <c r="M29" s="302"/>
      <c r="N29" s="302"/>
      <c r="O29" s="302"/>
      <c r="P29" s="302"/>
      <c r="Q29" s="302"/>
      <c r="R29" s="302"/>
      <c r="S29" s="303"/>
      <c r="AA29" s="14"/>
      <c r="AB29" s="14"/>
      <c r="AC29" s="14"/>
      <c r="AD29" s="14"/>
      <c r="AE29" s="14"/>
      <c r="AF29" s="14"/>
      <c r="AG29" s="14"/>
      <c r="AH29" s="14"/>
      <c r="AI29" s="14"/>
      <c r="AJ29" s="14"/>
      <c r="AK29" s="14"/>
    </row>
    <row r="30" spans="2:37" ht="57.6" customHeight="1" thickTop="1" thickBot="1" x14ac:dyDescent="0.3">
      <c r="D30" s="25" t="s">
        <v>20</v>
      </c>
      <c r="E30" s="189"/>
      <c r="F30" s="26"/>
      <c r="G30" s="240"/>
      <c r="J30" s="301"/>
      <c r="K30" s="302"/>
      <c r="L30" s="302"/>
      <c r="M30" s="302"/>
      <c r="N30" s="302"/>
      <c r="O30" s="302"/>
      <c r="P30" s="302"/>
      <c r="Q30" s="302"/>
      <c r="R30" s="302"/>
      <c r="S30" s="303"/>
      <c r="AA30" s="14"/>
      <c r="AB30" s="14"/>
      <c r="AC30" s="14"/>
      <c r="AD30" s="14"/>
      <c r="AE30" s="14"/>
      <c r="AF30" s="14"/>
      <c r="AG30" s="14"/>
      <c r="AH30" s="14"/>
      <c r="AI30" s="14"/>
      <c r="AJ30" s="14"/>
      <c r="AK30" s="14"/>
    </row>
    <row r="31" spans="2:37" ht="57.6" customHeight="1" x14ac:dyDescent="0.25">
      <c r="B31" s="12"/>
      <c r="C31" s="12"/>
      <c r="D31" s="27"/>
      <c r="E31" s="28"/>
      <c r="F31" s="29"/>
      <c r="G31" s="28"/>
      <c r="H31" s="12"/>
      <c r="J31" s="301"/>
      <c r="K31" s="302"/>
      <c r="L31" s="302"/>
      <c r="M31" s="302"/>
      <c r="N31" s="302"/>
      <c r="O31" s="302"/>
      <c r="P31" s="302"/>
      <c r="Q31" s="302"/>
      <c r="R31" s="302"/>
      <c r="S31" s="303"/>
      <c r="AA31" s="14"/>
      <c r="AB31" s="14"/>
      <c r="AC31" s="14"/>
      <c r="AD31" s="14"/>
      <c r="AE31" s="14"/>
      <c r="AF31" s="14"/>
      <c r="AG31" s="14"/>
      <c r="AH31" s="14"/>
      <c r="AI31" s="14"/>
      <c r="AJ31" s="14"/>
      <c r="AK31" s="14"/>
    </row>
    <row r="32" spans="2:37" ht="13.5" customHeight="1" x14ac:dyDescent="0.25">
      <c r="B32" s="12"/>
      <c r="C32" s="12"/>
      <c r="D32" s="12"/>
      <c r="E32" s="12"/>
      <c r="F32" s="12"/>
      <c r="G32" s="12"/>
      <c r="H32" s="12"/>
      <c r="J32" s="301"/>
      <c r="K32" s="302"/>
      <c r="L32" s="302"/>
      <c r="M32" s="302"/>
      <c r="N32" s="302"/>
      <c r="O32" s="302"/>
      <c r="P32" s="302"/>
      <c r="Q32" s="302"/>
      <c r="R32" s="302"/>
      <c r="S32" s="303"/>
      <c r="AA32" s="14"/>
      <c r="AB32" s="14"/>
      <c r="AC32" s="14"/>
      <c r="AD32" s="14"/>
      <c r="AE32" s="14"/>
      <c r="AF32" s="14"/>
      <c r="AG32" s="14"/>
      <c r="AH32" s="14"/>
      <c r="AI32" s="14"/>
      <c r="AJ32" s="14"/>
      <c r="AK32" s="14"/>
    </row>
    <row r="33" spans="2:37" ht="13.5" customHeight="1" x14ac:dyDescent="0.25">
      <c r="J33" s="301"/>
      <c r="K33" s="302"/>
      <c r="L33" s="302"/>
      <c r="M33" s="302"/>
      <c r="N33" s="302"/>
      <c r="O33" s="302"/>
      <c r="P33" s="302"/>
      <c r="Q33" s="302"/>
      <c r="R33" s="302"/>
      <c r="S33" s="303"/>
      <c r="AA33" s="14"/>
      <c r="AB33" s="14"/>
      <c r="AC33" s="14"/>
      <c r="AD33" s="14"/>
      <c r="AE33" s="14"/>
      <c r="AF33" s="14"/>
      <c r="AG33" s="14"/>
      <c r="AH33" s="14"/>
      <c r="AI33" s="14"/>
      <c r="AJ33" s="14"/>
      <c r="AK33" s="14"/>
    </row>
    <row r="34" spans="2:37" ht="4.5" customHeight="1" thickBot="1" x14ac:dyDescent="0.3">
      <c r="J34" s="304"/>
      <c r="K34" s="305"/>
      <c r="L34" s="305"/>
      <c r="M34" s="305"/>
      <c r="N34" s="305"/>
      <c r="O34" s="305"/>
      <c r="P34" s="305"/>
      <c r="Q34" s="305"/>
      <c r="R34" s="305"/>
      <c r="S34" s="306"/>
      <c r="AA34" s="14"/>
      <c r="AB34" s="14"/>
      <c r="AC34" s="14"/>
      <c r="AD34" s="14"/>
      <c r="AE34" s="14"/>
      <c r="AF34" s="14"/>
      <c r="AG34" s="14"/>
      <c r="AH34" s="14"/>
      <c r="AI34" s="14"/>
      <c r="AJ34" s="14"/>
      <c r="AK34" s="14"/>
    </row>
    <row r="35" spans="2:37" ht="24.75" customHeight="1" x14ac:dyDescent="0.25">
      <c r="I35" s="30"/>
      <c r="J35" s="31"/>
      <c r="K35" s="31"/>
      <c r="L35" s="31"/>
      <c r="M35" s="31"/>
      <c r="N35" s="31"/>
      <c r="O35" s="31"/>
      <c r="P35" s="31"/>
      <c r="Q35" s="31"/>
      <c r="R35" s="31"/>
      <c r="S35" s="31"/>
      <c r="T35" s="30"/>
      <c r="AA35" s="14"/>
      <c r="AB35" s="14"/>
      <c r="AC35" s="14"/>
      <c r="AD35" s="14"/>
      <c r="AE35" s="14"/>
      <c r="AF35" s="14"/>
      <c r="AG35" s="14"/>
      <c r="AH35" s="14"/>
      <c r="AI35" s="14"/>
      <c r="AJ35" s="14"/>
      <c r="AK35" s="14"/>
    </row>
    <row r="36" spans="2:37" ht="11.25" customHeight="1" x14ac:dyDescent="0.25">
      <c r="I36" s="30"/>
      <c r="J36" s="31"/>
      <c r="K36" s="31"/>
      <c r="L36" s="31"/>
      <c r="M36" s="31"/>
      <c r="N36" s="31"/>
      <c r="O36" s="31"/>
      <c r="P36" s="31"/>
      <c r="Q36" s="31"/>
      <c r="R36" s="31"/>
      <c r="S36" s="31"/>
      <c r="T36" s="30"/>
      <c r="AA36" s="14"/>
      <c r="AB36" s="14"/>
      <c r="AC36" s="14"/>
      <c r="AD36" s="14"/>
      <c r="AE36" s="14"/>
      <c r="AF36" s="14"/>
      <c r="AG36" s="14"/>
      <c r="AH36" s="14"/>
      <c r="AI36" s="14"/>
      <c r="AJ36" s="14"/>
      <c r="AK36" s="14"/>
    </row>
    <row r="37" spans="2:37" ht="11.25" customHeight="1" thickBot="1" x14ac:dyDescent="0.3">
      <c r="B37" s="32"/>
      <c r="C37" s="32"/>
      <c r="D37" s="32"/>
      <c r="E37" s="32"/>
      <c r="F37" s="32"/>
      <c r="G37" s="32"/>
      <c r="H37" s="32"/>
      <c r="I37" s="32"/>
      <c r="J37" s="33"/>
      <c r="K37" s="33"/>
      <c r="L37" s="33"/>
      <c r="M37" s="33"/>
      <c r="N37" s="33"/>
      <c r="O37" s="33"/>
      <c r="P37" s="33"/>
      <c r="Q37" s="33"/>
      <c r="R37" s="33"/>
      <c r="S37" s="33"/>
      <c r="AA37" s="14"/>
      <c r="AB37" s="14"/>
      <c r="AC37" s="14"/>
      <c r="AD37" s="14"/>
      <c r="AE37" s="14"/>
      <c r="AF37" s="14"/>
      <c r="AG37" s="14"/>
      <c r="AH37" s="14"/>
      <c r="AI37" s="14"/>
      <c r="AJ37" s="14"/>
      <c r="AK37" s="14"/>
    </row>
    <row r="38" spans="2:37" ht="11.25" customHeight="1" thickTop="1" x14ac:dyDescent="0.25">
      <c r="J38" s="13"/>
      <c r="K38" s="13"/>
      <c r="L38" s="13"/>
      <c r="M38" s="13"/>
      <c r="N38" s="13"/>
      <c r="O38" s="13"/>
      <c r="P38" s="13"/>
      <c r="Q38" s="13"/>
      <c r="R38" s="13"/>
      <c r="S38" s="13"/>
      <c r="AA38" s="14"/>
      <c r="AB38" s="14"/>
      <c r="AC38" s="14"/>
      <c r="AD38" s="14"/>
      <c r="AE38" s="14"/>
      <c r="AF38" s="14"/>
      <c r="AG38" s="14"/>
      <c r="AH38" s="14"/>
      <c r="AI38" s="14"/>
      <c r="AJ38" s="14"/>
      <c r="AK38" s="14"/>
    </row>
    <row r="39" spans="2:37" ht="11.25" customHeight="1" thickBot="1" x14ac:dyDescent="0.3">
      <c r="B39" s="1"/>
      <c r="C39" s="1"/>
      <c r="D39" s="1"/>
      <c r="E39" s="1"/>
      <c r="F39" s="1"/>
      <c r="G39" s="1"/>
      <c r="H39" s="1"/>
      <c r="I39" s="1"/>
      <c r="J39" s="1"/>
      <c r="K39" s="1"/>
      <c r="L39" s="1"/>
      <c r="M39" s="1"/>
      <c r="N39" s="34"/>
      <c r="O39" s="34"/>
      <c r="P39" s="34"/>
      <c r="Q39" s="34"/>
      <c r="R39" s="34"/>
      <c r="S39" s="34"/>
      <c r="T39" s="34"/>
      <c r="U39" s="34"/>
      <c r="V39" s="34"/>
      <c r="W39" s="34"/>
      <c r="AA39" s="14"/>
      <c r="AB39" s="14"/>
      <c r="AC39" s="14"/>
      <c r="AD39" s="14"/>
      <c r="AE39" s="14"/>
      <c r="AF39" s="14"/>
      <c r="AG39" s="14"/>
      <c r="AH39" s="14"/>
      <c r="AI39" s="14"/>
      <c r="AJ39" s="14"/>
      <c r="AK39" s="14"/>
    </row>
    <row r="40" spans="2:37" ht="54.75" customHeight="1" thickBot="1" x14ac:dyDescent="0.3">
      <c r="B40" s="296" t="s">
        <v>1874</v>
      </c>
      <c r="C40" s="288" t="s">
        <v>1905</v>
      </c>
      <c r="D40" s="289"/>
      <c r="E40" s="289"/>
      <c r="F40" s="289"/>
      <c r="G40" s="290"/>
      <c r="H40" s="35"/>
      <c r="I40" s="298" t="s">
        <v>2366</v>
      </c>
      <c r="J40" s="299"/>
      <c r="K40" s="299"/>
      <c r="L40" s="299"/>
      <c r="M40" s="299"/>
      <c r="N40" s="299"/>
      <c r="O40" s="299"/>
      <c r="P40" s="299"/>
      <c r="Q40" s="299"/>
      <c r="R40" s="299"/>
      <c r="S40" s="299"/>
      <c r="T40" s="300"/>
    </row>
    <row r="41" spans="2:37" ht="51" customHeight="1" thickBot="1" x14ac:dyDescent="0.3">
      <c r="B41" s="297"/>
      <c r="C41" s="307" t="s">
        <v>21</v>
      </c>
      <c r="D41" s="308"/>
      <c r="E41" s="308"/>
      <c r="F41" s="309"/>
      <c r="G41" s="190" t="s">
        <v>22</v>
      </c>
      <c r="I41" s="301"/>
      <c r="J41" s="302"/>
      <c r="K41" s="302"/>
      <c r="L41" s="302"/>
      <c r="M41" s="302"/>
      <c r="N41" s="302"/>
      <c r="O41" s="302"/>
      <c r="P41" s="302"/>
      <c r="Q41" s="302"/>
      <c r="R41" s="302"/>
      <c r="S41" s="302"/>
      <c r="T41" s="303"/>
    </row>
    <row r="42" spans="2:37" ht="50.25" customHeight="1" thickBot="1" x14ac:dyDescent="0.3">
      <c r="C42" s="307" t="s">
        <v>23</v>
      </c>
      <c r="D42" s="308"/>
      <c r="E42" s="308"/>
      <c r="F42" s="309"/>
      <c r="G42" s="190" t="s">
        <v>22</v>
      </c>
      <c r="I42" s="301"/>
      <c r="J42" s="302"/>
      <c r="K42" s="302"/>
      <c r="L42" s="302"/>
      <c r="M42" s="302"/>
      <c r="N42" s="302"/>
      <c r="O42" s="302"/>
      <c r="P42" s="302"/>
      <c r="Q42" s="302"/>
      <c r="R42" s="302"/>
      <c r="S42" s="302"/>
      <c r="T42" s="303"/>
    </row>
    <row r="43" spans="2:37" ht="49.5" customHeight="1" thickBot="1" x14ac:dyDescent="0.3">
      <c r="C43" s="310" t="s">
        <v>24</v>
      </c>
      <c r="D43" s="311"/>
      <c r="E43" s="311"/>
      <c r="F43" s="312"/>
      <c r="G43" s="190" t="s">
        <v>22</v>
      </c>
      <c r="I43" s="301"/>
      <c r="J43" s="302"/>
      <c r="K43" s="302"/>
      <c r="L43" s="302"/>
      <c r="M43" s="302"/>
      <c r="N43" s="302"/>
      <c r="O43" s="302"/>
      <c r="P43" s="302"/>
      <c r="Q43" s="302"/>
      <c r="R43" s="302"/>
      <c r="S43" s="302"/>
      <c r="T43" s="303"/>
    </row>
    <row r="44" spans="2:37" ht="35.25" customHeight="1" x14ac:dyDescent="0.25">
      <c r="C44" s="313" t="s">
        <v>25</v>
      </c>
      <c r="D44" s="314"/>
      <c r="E44" s="314"/>
      <c r="F44" s="315"/>
      <c r="G44" s="316" t="s">
        <v>22</v>
      </c>
      <c r="I44" s="301"/>
      <c r="J44" s="302"/>
      <c r="K44" s="302"/>
      <c r="L44" s="302"/>
      <c r="M44" s="302"/>
      <c r="N44" s="302"/>
      <c r="O44" s="302"/>
      <c r="P44" s="302"/>
      <c r="Q44" s="302"/>
      <c r="R44" s="302"/>
      <c r="S44" s="302"/>
      <c r="T44" s="303"/>
    </row>
    <row r="45" spans="2:37" ht="20.25" customHeight="1" thickBot="1" x14ac:dyDescent="0.3">
      <c r="C45" s="285"/>
      <c r="D45" s="286"/>
      <c r="E45" s="286"/>
      <c r="F45" s="287"/>
      <c r="G45" s="317"/>
      <c r="I45" s="304"/>
      <c r="J45" s="305"/>
      <c r="K45" s="305"/>
      <c r="L45" s="305"/>
      <c r="M45" s="305"/>
      <c r="N45" s="305"/>
      <c r="O45" s="305"/>
      <c r="P45" s="305"/>
      <c r="Q45" s="305"/>
      <c r="R45" s="305"/>
      <c r="S45" s="305"/>
      <c r="T45" s="306"/>
    </row>
    <row r="46" spans="2:37" ht="45" customHeight="1" thickBot="1" x14ac:dyDescent="0.3">
      <c r="C46" s="282" t="s">
        <v>26</v>
      </c>
      <c r="D46" s="283"/>
      <c r="E46" s="283"/>
      <c r="F46" s="284"/>
      <c r="G46" s="190" t="s">
        <v>22</v>
      </c>
    </row>
    <row r="47" spans="2:37" ht="57" customHeight="1" thickBot="1" x14ac:dyDescent="0.3">
      <c r="C47" s="285" t="s">
        <v>27</v>
      </c>
      <c r="D47" s="286"/>
      <c r="E47" s="286"/>
      <c r="F47" s="287"/>
      <c r="G47" s="190" t="s">
        <v>22</v>
      </c>
      <c r="I47" s="288" t="s">
        <v>28</v>
      </c>
      <c r="J47" s="289"/>
      <c r="K47" s="289"/>
      <c r="L47" s="289"/>
      <c r="M47" s="289"/>
      <c r="N47" s="289"/>
      <c r="O47" s="289"/>
      <c r="P47" s="289"/>
      <c r="Q47" s="289"/>
      <c r="R47" s="290"/>
      <c r="S47" s="291" t="s">
        <v>22</v>
      </c>
      <c r="T47" s="292"/>
    </row>
    <row r="49" spans="2:19" ht="35.25" customHeight="1" thickBot="1" x14ac:dyDescent="0.3">
      <c r="B49" s="10"/>
      <c r="C49" s="10"/>
      <c r="D49" s="10"/>
      <c r="E49" s="10"/>
      <c r="F49" s="10"/>
      <c r="G49" s="10"/>
      <c r="H49" s="10"/>
      <c r="I49" s="10"/>
      <c r="J49" s="10"/>
      <c r="K49" s="10"/>
      <c r="L49" s="10"/>
      <c r="M49" s="10"/>
      <c r="N49" s="10"/>
      <c r="O49" s="10"/>
      <c r="P49" s="10"/>
      <c r="Q49" s="10"/>
      <c r="R49" s="10"/>
      <c r="S49" s="10"/>
    </row>
    <row r="50" spans="2:19" ht="23.25" customHeight="1" thickTop="1" x14ac:dyDescent="0.25"/>
    <row r="51" spans="2:19" ht="29.25" customHeight="1" x14ac:dyDescent="0.25"/>
    <row r="52" spans="2:19" ht="29.25" customHeight="1" x14ac:dyDescent="0.25"/>
    <row r="53" spans="2:19" ht="29.25" customHeight="1" x14ac:dyDescent="0.25">
      <c r="D53" s="24"/>
    </row>
    <row r="54" spans="2:19" ht="29.25" customHeight="1" x14ac:dyDescent="0.25"/>
    <row r="55" spans="2:19" ht="30" customHeight="1" x14ac:dyDescent="0.25"/>
    <row r="56" spans="2:19" ht="29.25" customHeight="1" x14ac:dyDescent="0.25"/>
    <row r="57" spans="2:19" ht="31.5" customHeight="1" x14ac:dyDescent="0.25"/>
  </sheetData>
  <sheetProtection algorithmName="SHA-512" hashValue="MOEQtHfITnlK8QBkyf/OU1WGOrOhvqb7strrXEmh8NL3uSsoo9zjWuSyR+BUdMHj2subc2SoYswkdKZqSQVmMg==" saltValue="hlzjxRdtP8f7dQdV9IGYeQ==" spinCount="100000" sheet="1" objects="1" scenarios="1"/>
  <mergeCells count="23">
    <mergeCell ref="B2:D2"/>
    <mergeCell ref="B6:P6"/>
    <mergeCell ref="B8:B11"/>
    <mergeCell ref="C8:P19"/>
    <mergeCell ref="B23:B24"/>
    <mergeCell ref="E23:F23"/>
    <mergeCell ref="G23:H23"/>
    <mergeCell ref="J23:S34"/>
    <mergeCell ref="E24:F24"/>
    <mergeCell ref="G24:H24"/>
    <mergeCell ref="B40:B41"/>
    <mergeCell ref="C40:G40"/>
    <mergeCell ref="I40:T45"/>
    <mergeCell ref="C41:F41"/>
    <mergeCell ref="C42:F42"/>
    <mergeCell ref="C43:F43"/>
    <mergeCell ref="C44:F45"/>
    <mergeCell ref="G44:G45"/>
    <mergeCell ref="C46:F46"/>
    <mergeCell ref="C47:F47"/>
    <mergeCell ref="I47:R47"/>
    <mergeCell ref="S47:T47"/>
    <mergeCell ref="C26:C29"/>
  </mergeCells>
  <conditionalFormatting sqref="F26:F29">
    <cfRule type="containsText" dxfId="48" priority="9" stopIfTrue="1" operator="containsText" text="yes">
      <formula>NOT(ISERROR(SEARCH("yes",F26)))</formula>
    </cfRule>
  </conditionalFormatting>
  <conditionalFormatting sqref="F26:F29">
    <cfRule type="containsText" dxfId="47" priority="8" stopIfTrue="1" operator="containsText" text="no">
      <formula>NOT(ISERROR(SEARCH("no",F26)))</formula>
    </cfRule>
  </conditionalFormatting>
  <conditionalFormatting sqref="S47">
    <cfRule type="cellIs" dxfId="46" priority="6" stopIfTrue="1" operator="equal">
      <formula>"no"</formula>
    </cfRule>
    <cfRule type="cellIs" dxfId="45" priority="7" stopIfTrue="1" operator="equal">
      <formula>"yes"</formula>
    </cfRule>
  </conditionalFormatting>
  <dataValidations count="1">
    <dataValidation type="list" allowBlank="1" showInputMessage="1" showErrorMessage="1" sqref="G41:G47 S47:T47" xr:uid="{00000000-0002-0000-0200-000000000000}">
      <formula1>YesorNo</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5" tint="0.59999389629810485"/>
    <pageSetUpPr autoPageBreaks="0"/>
  </sheetPr>
  <dimension ref="B1:AD93"/>
  <sheetViews>
    <sheetView showGridLines="0" showRowColHeaders="0" topLeftCell="A37" zoomScaleNormal="100" workbookViewId="0">
      <selection activeCell="K48" sqref="K48"/>
    </sheetView>
  </sheetViews>
  <sheetFormatPr defaultRowHeight="15" x14ac:dyDescent="0.25"/>
  <cols>
    <col min="1" max="1" width="3.5703125" customWidth="1"/>
    <col min="2" max="2" width="16.28515625" customWidth="1"/>
    <col min="3" max="3" width="4" customWidth="1"/>
    <col min="4" max="4" width="22.5703125" customWidth="1"/>
    <col min="5" max="5" width="15.5703125" customWidth="1"/>
    <col min="6" max="6" width="9.140625" customWidth="1"/>
    <col min="10" max="10" width="15.7109375" customWidth="1"/>
    <col min="11" max="12" width="15.5703125" customWidth="1"/>
    <col min="13" max="13" width="11.7109375" customWidth="1"/>
    <col min="14" max="14" width="4" customWidth="1"/>
    <col min="15" max="16" width="17.7109375" customWidth="1"/>
    <col min="17" max="17" width="6.5703125" style="12" customWidth="1"/>
    <col min="20" max="21" width="0" hidden="1" customWidth="1"/>
  </cols>
  <sheetData>
    <row r="1" spans="2:25" ht="15.75" customHeight="1" thickBot="1" x14ac:dyDescent="0.3">
      <c r="B1" s="1"/>
      <c r="C1" s="1"/>
      <c r="D1" s="1"/>
    </row>
    <row r="2" spans="2:25" ht="22.5" customHeight="1" thickBot="1" x14ac:dyDescent="0.3">
      <c r="B2" s="318" t="str">
        <f>valMem1</f>
        <v>OrgName</v>
      </c>
      <c r="C2" s="319"/>
      <c r="D2" s="319"/>
      <c r="E2" s="320"/>
      <c r="F2" s="1"/>
      <c r="O2" s="30"/>
      <c r="P2" s="30"/>
      <c r="Q2" s="30"/>
      <c r="R2" s="30"/>
      <c r="S2" s="30"/>
    </row>
    <row r="3" spans="2:25" ht="8.25" customHeight="1" x14ac:dyDescent="0.25">
      <c r="C3" s="1"/>
    </row>
    <row r="4" spans="2:25" ht="69" customHeight="1" thickBot="1" x14ac:dyDescent="0.3">
      <c r="C4" s="440" t="s">
        <v>76</v>
      </c>
      <c r="D4" s="440"/>
      <c r="E4" s="440"/>
      <c r="F4" s="440"/>
      <c r="G4" s="440"/>
      <c r="H4" s="440"/>
      <c r="I4" s="440"/>
      <c r="J4" s="440"/>
      <c r="K4" s="440"/>
      <c r="L4" s="440"/>
      <c r="M4" s="440"/>
      <c r="N4" s="440"/>
      <c r="O4" s="440"/>
      <c r="R4" s="367"/>
      <c r="S4" s="367"/>
      <c r="T4" s="367"/>
      <c r="U4" s="367"/>
      <c r="V4" s="367"/>
      <c r="W4" s="367"/>
      <c r="X4" s="367"/>
    </row>
    <row r="5" spans="2:25" ht="44.25" customHeight="1" x14ac:dyDescent="0.25">
      <c r="C5" s="429" t="s">
        <v>1906</v>
      </c>
      <c r="D5" s="430"/>
      <c r="E5" s="430"/>
      <c r="F5" s="430"/>
      <c r="G5" s="430"/>
      <c r="H5" s="430"/>
      <c r="I5" s="430"/>
      <c r="J5" s="430"/>
      <c r="K5" s="430"/>
      <c r="L5" s="430"/>
      <c r="M5" s="431"/>
      <c r="N5" s="118"/>
      <c r="R5" s="367"/>
      <c r="S5" s="367"/>
      <c r="T5" s="367"/>
      <c r="U5" s="367"/>
      <c r="V5" s="367"/>
      <c r="W5" s="367"/>
      <c r="X5" s="367"/>
    </row>
    <row r="6" spans="2:25" ht="44.25" customHeight="1" x14ac:dyDescent="0.25">
      <c r="C6" s="328"/>
      <c r="D6" s="432"/>
      <c r="E6" s="432"/>
      <c r="F6" s="432"/>
      <c r="G6" s="432"/>
      <c r="H6" s="432"/>
      <c r="I6" s="432"/>
      <c r="J6" s="432"/>
      <c r="K6" s="432"/>
      <c r="L6" s="432"/>
      <c r="M6" s="433"/>
      <c r="N6" s="118"/>
      <c r="R6" s="367"/>
      <c r="S6" s="367"/>
      <c r="T6" s="367"/>
      <c r="U6" s="367"/>
      <c r="V6" s="367"/>
      <c r="W6" s="367"/>
      <c r="X6" s="367"/>
    </row>
    <row r="7" spans="2:25" ht="59.25" customHeight="1" x14ac:dyDescent="0.25">
      <c r="C7" s="434"/>
      <c r="D7" s="432"/>
      <c r="E7" s="432"/>
      <c r="F7" s="432"/>
      <c r="G7" s="432"/>
      <c r="H7" s="432"/>
      <c r="I7" s="432"/>
      <c r="J7" s="432"/>
      <c r="K7" s="432"/>
      <c r="L7" s="432"/>
      <c r="M7" s="433"/>
      <c r="N7" s="118"/>
      <c r="R7" s="367"/>
      <c r="S7" s="367"/>
      <c r="T7" s="367"/>
      <c r="U7" s="367"/>
      <c r="V7" s="367"/>
      <c r="W7" s="367"/>
      <c r="X7" s="367"/>
    </row>
    <row r="8" spans="2:25" ht="9" customHeight="1" thickBot="1" x14ac:dyDescent="0.3">
      <c r="C8" s="435"/>
      <c r="D8" s="436"/>
      <c r="E8" s="436"/>
      <c r="F8" s="436"/>
      <c r="G8" s="436"/>
      <c r="H8" s="436"/>
      <c r="I8" s="436"/>
      <c r="J8" s="436"/>
      <c r="K8" s="436"/>
      <c r="L8" s="436"/>
      <c r="M8" s="437"/>
      <c r="N8" s="118"/>
      <c r="R8" s="367"/>
      <c r="S8" s="367"/>
      <c r="T8" s="367"/>
      <c r="U8" s="367"/>
      <c r="V8" s="367"/>
      <c r="W8" s="367"/>
      <c r="X8" s="367"/>
    </row>
    <row r="9" spans="2:25" s="12" customFormat="1" ht="26.25" customHeight="1" thickBot="1" x14ac:dyDescent="0.3">
      <c r="B9" s="38"/>
      <c r="C9" s="117"/>
      <c r="D9" s="116"/>
      <c r="E9" s="116"/>
      <c r="F9" s="116"/>
      <c r="G9" s="116"/>
      <c r="H9" s="116"/>
      <c r="I9" s="116"/>
      <c r="J9" s="116"/>
      <c r="K9" s="116"/>
      <c r="L9" s="116"/>
      <c r="M9" s="116"/>
      <c r="N9" s="116"/>
      <c r="R9" s="367"/>
      <c r="S9" s="367"/>
      <c r="T9" s="367"/>
      <c r="U9" s="367"/>
      <c r="V9" s="367"/>
      <c r="W9" s="367"/>
      <c r="X9" s="367"/>
    </row>
    <row r="10" spans="2:25" ht="33" customHeight="1" thickBot="1" x14ac:dyDescent="0.3">
      <c r="B10" s="385" t="s">
        <v>1847</v>
      </c>
      <c r="C10" s="446" t="s">
        <v>75</v>
      </c>
      <c r="D10" s="447"/>
      <c r="E10" s="447"/>
      <c r="F10" s="447"/>
      <c r="G10" s="447"/>
      <c r="H10" s="447"/>
      <c r="I10" s="447"/>
      <c r="J10" s="447"/>
      <c r="K10" s="447"/>
      <c r="L10" s="447"/>
      <c r="M10" s="447"/>
      <c r="N10" s="448"/>
      <c r="O10" s="115"/>
      <c r="P10" s="1"/>
      <c r="R10" s="367"/>
      <c r="S10" s="367"/>
      <c r="T10" s="367"/>
      <c r="U10" s="367"/>
      <c r="V10" s="367"/>
      <c r="W10" s="367"/>
      <c r="X10" s="367"/>
    </row>
    <row r="11" spans="2:25" ht="15" customHeight="1" thickBot="1" x14ac:dyDescent="0.3">
      <c r="B11" s="441"/>
      <c r="C11" s="114"/>
      <c r="D11" s="114"/>
      <c r="E11" s="114"/>
      <c r="F11" s="114"/>
      <c r="G11" s="114"/>
      <c r="H11" s="114"/>
      <c r="I11" s="114"/>
      <c r="J11" s="114"/>
      <c r="K11" s="114"/>
      <c r="L11" s="114"/>
      <c r="M11" s="114"/>
      <c r="N11" s="113"/>
      <c r="R11" s="367"/>
      <c r="S11" s="367"/>
      <c r="T11" s="367"/>
      <c r="U11" s="367"/>
      <c r="V11" s="367"/>
      <c r="W11" s="367"/>
      <c r="X11" s="367"/>
    </row>
    <row r="12" spans="2:25" ht="31.5" customHeight="1" thickBot="1" x14ac:dyDescent="0.3">
      <c r="B12" s="442"/>
      <c r="C12" s="112"/>
      <c r="D12" s="422" t="s">
        <v>74</v>
      </c>
      <c r="E12" s="423"/>
      <c r="F12" s="423"/>
      <c r="G12" s="423"/>
      <c r="H12" s="423"/>
      <c r="I12" s="423"/>
      <c r="J12" s="423"/>
      <c r="K12" s="423"/>
      <c r="L12" s="423"/>
      <c r="M12" s="424"/>
      <c r="N12" s="111"/>
      <c r="R12" s="367"/>
      <c r="S12" s="367"/>
      <c r="T12" s="367"/>
      <c r="U12" s="367"/>
      <c r="V12" s="367"/>
      <c r="W12" s="367"/>
      <c r="X12" s="367"/>
    </row>
    <row r="13" spans="2:25" ht="31.5" customHeight="1" thickBot="1" x14ac:dyDescent="0.3">
      <c r="B13" s="93"/>
      <c r="C13" s="110"/>
      <c r="D13" s="425" t="s">
        <v>73</v>
      </c>
      <c r="E13" s="426"/>
      <c r="F13" s="426"/>
      <c r="G13" s="426"/>
      <c r="H13" s="426"/>
      <c r="I13" s="426"/>
      <c r="J13" s="426"/>
      <c r="K13" s="426"/>
      <c r="L13" s="415" t="s">
        <v>22</v>
      </c>
      <c r="M13" s="416"/>
      <c r="N13" s="108"/>
      <c r="R13" s="367"/>
      <c r="S13" s="367"/>
      <c r="T13" s="367"/>
      <c r="U13" s="367"/>
      <c r="V13" s="367"/>
      <c r="W13" s="367"/>
      <c r="X13" s="367"/>
      <c r="Y13" s="30"/>
    </row>
    <row r="14" spans="2:25" ht="29.25" customHeight="1" thickBot="1" x14ac:dyDescent="0.3">
      <c r="B14" s="93"/>
      <c r="C14" s="110"/>
      <c r="D14" s="425" t="s">
        <v>72</v>
      </c>
      <c r="E14" s="426"/>
      <c r="F14" s="426"/>
      <c r="G14" s="426"/>
      <c r="H14" s="426"/>
      <c r="I14" s="426"/>
      <c r="J14" s="426"/>
      <c r="K14" s="426"/>
      <c r="L14" s="417" t="s">
        <v>22</v>
      </c>
      <c r="M14" s="418"/>
      <c r="N14" s="108"/>
      <c r="R14" s="367"/>
      <c r="S14" s="367"/>
      <c r="T14" s="367"/>
      <c r="U14" s="367"/>
      <c r="V14" s="367"/>
      <c r="W14" s="367"/>
      <c r="X14" s="367"/>
      <c r="Y14" s="30"/>
    </row>
    <row r="15" spans="2:25" ht="28.5" customHeight="1" thickBot="1" x14ac:dyDescent="0.3">
      <c r="B15" s="93"/>
      <c r="C15" s="109"/>
      <c r="D15" s="427" t="s">
        <v>71</v>
      </c>
      <c r="E15" s="428"/>
      <c r="F15" s="428"/>
      <c r="G15" s="428"/>
      <c r="H15" s="428"/>
      <c r="I15" s="428"/>
      <c r="J15" s="428"/>
      <c r="K15" s="428"/>
      <c r="L15" s="419" t="s">
        <v>22</v>
      </c>
      <c r="M15" s="420"/>
      <c r="N15" s="108"/>
      <c r="R15" s="367"/>
      <c r="S15" s="367"/>
      <c r="T15" s="367"/>
      <c r="U15" s="367"/>
      <c r="V15" s="367"/>
      <c r="W15" s="367"/>
      <c r="X15" s="367"/>
    </row>
    <row r="16" spans="2:25" ht="15.75" customHeight="1" thickBot="1" x14ac:dyDescent="0.3">
      <c r="B16" s="93"/>
      <c r="C16" s="107"/>
      <c r="D16" s="106"/>
      <c r="E16" s="106"/>
      <c r="F16" s="106"/>
      <c r="G16" s="106"/>
      <c r="H16" s="106"/>
      <c r="I16" s="106"/>
      <c r="J16" s="106"/>
      <c r="K16" s="106"/>
      <c r="L16" s="106"/>
      <c r="M16" s="106"/>
      <c r="N16" s="105"/>
      <c r="Q16" s="37"/>
      <c r="R16" s="367"/>
      <c r="S16" s="367"/>
      <c r="T16" s="367"/>
      <c r="U16" s="367"/>
      <c r="V16" s="367"/>
      <c r="W16" s="367"/>
      <c r="X16" s="367"/>
    </row>
    <row r="17" spans="2:28" ht="43.5" customHeight="1" thickBot="1" x14ac:dyDescent="0.3">
      <c r="B17" s="32"/>
      <c r="C17" s="104"/>
      <c r="D17" s="104"/>
      <c r="E17" s="104"/>
      <c r="F17" s="104"/>
      <c r="G17" s="104"/>
      <c r="H17" s="104"/>
      <c r="I17" s="104"/>
      <c r="J17" s="104"/>
      <c r="K17" s="104"/>
      <c r="L17" s="104"/>
      <c r="M17" s="104"/>
      <c r="N17" s="104"/>
      <c r="O17" s="59"/>
      <c r="P17" s="59"/>
      <c r="Q17" s="37"/>
      <c r="R17" s="367"/>
      <c r="S17" s="367"/>
      <c r="T17" s="367"/>
      <c r="U17" s="367"/>
      <c r="V17" s="367"/>
      <c r="W17" s="367"/>
      <c r="X17" s="367"/>
    </row>
    <row r="18" spans="2:28" ht="37.5" customHeight="1" thickTop="1" thickBot="1" x14ac:dyDescent="0.3">
      <c r="R18" s="367"/>
      <c r="S18" s="367"/>
      <c r="T18" s="367"/>
      <c r="U18" s="367"/>
      <c r="V18" s="367"/>
      <c r="W18" s="367"/>
      <c r="X18" s="367"/>
    </row>
    <row r="19" spans="2:28" ht="30" customHeight="1" x14ac:dyDescent="0.25">
      <c r="B19" s="374" t="s">
        <v>1848</v>
      </c>
      <c r="C19" s="390" t="s">
        <v>70</v>
      </c>
      <c r="D19" s="358"/>
      <c r="E19" s="358"/>
      <c r="F19" s="358"/>
      <c r="G19" s="358"/>
      <c r="H19" s="358"/>
      <c r="I19" s="358"/>
      <c r="J19" s="358"/>
      <c r="K19" s="358"/>
      <c r="L19" s="358"/>
      <c r="M19" s="358"/>
      <c r="N19" s="358"/>
      <c r="O19" s="438"/>
      <c r="P19" s="439"/>
      <c r="Q19" s="439"/>
      <c r="R19" s="101"/>
      <c r="S19" s="101"/>
      <c r="T19" s="101"/>
      <c r="U19" s="101"/>
      <c r="V19" s="101"/>
      <c r="W19" s="101"/>
      <c r="X19" s="101"/>
    </row>
    <row r="20" spans="2:28" ht="44.25" customHeight="1" thickBot="1" x14ac:dyDescent="0.3">
      <c r="B20" s="375"/>
      <c r="C20" s="391"/>
      <c r="D20" s="361"/>
      <c r="E20" s="361"/>
      <c r="F20" s="361"/>
      <c r="G20" s="361"/>
      <c r="H20" s="361"/>
      <c r="I20" s="361"/>
      <c r="J20" s="361"/>
      <c r="K20" s="361"/>
      <c r="L20" s="361"/>
      <c r="M20" s="361"/>
      <c r="N20" s="361"/>
      <c r="O20" s="438"/>
      <c r="P20" s="439"/>
      <c r="Q20" s="439"/>
      <c r="R20" s="101"/>
      <c r="S20" s="101"/>
      <c r="T20" s="369"/>
      <c r="U20" s="369"/>
      <c r="V20" s="369"/>
      <c r="W20" s="369"/>
      <c r="X20" s="369"/>
      <c r="Y20" s="369"/>
      <c r="Z20" s="369"/>
      <c r="AA20" s="369"/>
    </row>
    <row r="21" spans="2:28" ht="8.25" customHeight="1" thickBot="1" x14ac:dyDescent="0.3">
      <c r="C21" s="103"/>
      <c r="D21" s="421"/>
      <c r="E21" s="421"/>
      <c r="F21" s="421"/>
      <c r="G21" s="421"/>
      <c r="H21" s="421"/>
      <c r="I21" s="421"/>
      <c r="J21" s="421"/>
      <c r="K21" s="421"/>
      <c r="L21" s="421"/>
      <c r="M21" s="421"/>
      <c r="N21" s="421"/>
      <c r="O21" s="421"/>
      <c r="P21" s="102"/>
      <c r="Q21" s="102"/>
      <c r="R21" s="101"/>
      <c r="S21" s="101"/>
      <c r="T21" s="369"/>
      <c r="U21" s="369"/>
      <c r="V21" s="369"/>
      <c r="W21" s="369"/>
      <c r="X21" s="369"/>
      <c r="Y21" s="369"/>
      <c r="Z21" s="369"/>
      <c r="AA21" s="369"/>
    </row>
    <row r="22" spans="2:28" ht="15.75" customHeight="1" x14ac:dyDescent="0.25">
      <c r="C22" s="100"/>
      <c r="D22" s="99"/>
      <c r="E22" s="99"/>
      <c r="F22" s="99"/>
      <c r="G22" s="99"/>
      <c r="H22" s="99"/>
      <c r="I22" s="99"/>
      <c r="J22" s="99"/>
      <c r="K22" s="449" t="s">
        <v>69</v>
      </c>
      <c r="L22" s="450"/>
      <c r="M22" s="453" t="s">
        <v>68</v>
      </c>
      <c r="N22" s="454"/>
      <c r="Q22" s="98"/>
      <c r="R22" s="97"/>
      <c r="S22" s="97"/>
      <c r="T22" s="369"/>
      <c r="U22" s="369"/>
      <c r="V22" s="369"/>
      <c r="W22" s="369"/>
      <c r="X22" s="369"/>
      <c r="Y22" s="369"/>
      <c r="Z22" s="369"/>
      <c r="AA22" s="369"/>
    </row>
    <row r="23" spans="2:28" ht="15" customHeight="1" x14ac:dyDescent="0.25">
      <c r="C23" s="459"/>
      <c r="D23" s="459"/>
      <c r="E23" s="459"/>
      <c r="F23" s="459"/>
      <c r="G23" s="459"/>
      <c r="H23" s="459"/>
      <c r="I23" s="459"/>
      <c r="J23" s="459"/>
      <c r="K23" s="451"/>
      <c r="L23" s="452"/>
      <c r="M23" s="455"/>
      <c r="N23" s="456"/>
      <c r="Q23" s="98"/>
      <c r="R23" s="97"/>
      <c r="S23" s="97"/>
      <c r="T23" s="369"/>
      <c r="U23" s="369"/>
      <c r="V23" s="369"/>
      <c r="W23" s="369"/>
      <c r="X23" s="369"/>
      <c r="Y23" s="369"/>
      <c r="Z23" s="369"/>
      <c r="AA23" s="369"/>
    </row>
    <row r="24" spans="2:28" ht="36.75" customHeight="1" thickBot="1" x14ac:dyDescent="0.3">
      <c r="C24" s="459"/>
      <c r="D24" s="459"/>
      <c r="E24" s="459"/>
      <c r="F24" s="459"/>
      <c r="G24" s="459"/>
      <c r="H24" s="459"/>
      <c r="I24" s="459"/>
      <c r="J24" s="459"/>
      <c r="K24" s="451"/>
      <c r="L24" s="452"/>
      <c r="M24" s="457"/>
      <c r="N24" s="458"/>
      <c r="Q24" s="98"/>
      <c r="R24" s="97"/>
      <c r="S24" s="97"/>
      <c r="T24" s="368"/>
      <c r="U24" s="368"/>
      <c r="V24" s="368"/>
      <c r="W24" s="368"/>
      <c r="X24" s="368"/>
      <c r="Y24" s="368"/>
      <c r="Z24" s="368"/>
      <c r="AA24" s="368"/>
      <c r="AB24" s="82"/>
    </row>
    <row r="25" spans="2:28" ht="59.25" customHeight="1" thickBot="1" x14ac:dyDescent="0.3">
      <c r="C25" s="467"/>
      <c r="D25" s="467"/>
      <c r="E25" s="467"/>
      <c r="F25" s="467"/>
      <c r="G25" s="467"/>
      <c r="H25" s="467"/>
      <c r="I25" s="467"/>
      <c r="J25" s="467"/>
      <c r="K25" s="96" t="s">
        <v>67</v>
      </c>
      <c r="L25" s="95" t="s">
        <v>66</v>
      </c>
      <c r="M25" s="370" t="s">
        <v>65</v>
      </c>
      <c r="N25" s="371"/>
      <c r="O25" s="91"/>
      <c r="P25" s="37"/>
      <c r="Q25" s="94"/>
      <c r="R25" s="89"/>
      <c r="S25" s="89"/>
      <c r="T25" s="368"/>
      <c r="U25" s="368"/>
      <c r="V25" s="368"/>
      <c r="W25" s="368"/>
      <c r="X25" s="368"/>
      <c r="Y25" s="368"/>
      <c r="Z25" s="368"/>
      <c r="AA25" s="368"/>
      <c r="AB25" s="82"/>
    </row>
    <row r="26" spans="2:28" ht="51" customHeight="1" thickBot="1" x14ac:dyDescent="0.3">
      <c r="B26" s="93"/>
      <c r="C26" s="338" t="s">
        <v>64</v>
      </c>
      <c r="D26" s="339"/>
      <c r="E26" s="339"/>
      <c r="F26" s="339"/>
      <c r="G26" s="339"/>
      <c r="H26" s="339"/>
      <c r="I26" s="339"/>
      <c r="J26" s="468"/>
      <c r="K26" s="92"/>
      <c r="L26" s="92"/>
      <c r="M26" s="372"/>
      <c r="N26" s="373"/>
      <c r="O26" s="91"/>
      <c r="P26" s="37"/>
      <c r="Q26" s="90"/>
      <c r="R26" s="89"/>
      <c r="S26" s="75"/>
      <c r="T26" s="368"/>
      <c r="U26" s="368"/>
      <c r="V26" s="368"/>
      <c r="W26" s="368"/>
      <c r="X26" s="368"/>
      <c r="Y26" s="368"/>
      <c r="Z26" s="368"/>
      <c r="AA26" s="368"/>
      <c r="AB26" s="82"/>
    </row>
    <row r="27" spans="2:28" ht="53.25" customHeight="1" thickBot="1" x14ac:dyDescent="0.3">
      <c r="C27" s="338" t="s">
        <v>63</v>
      </c>
      <c r="D27" s="339"/>
      <c r="E27" s="339"/>
      <c r="F27" s="339"/>
      <c r="G27" s="339"/>
      <c r="H27" s="339"/>
      <c r="I27" s="339"/>
      <c r="J27" s="339"/>
      <c r="K27" s="88">
        <f>SUM(K26:N26)</f>
        <v>0</v>
      </c>
      <c r="L27" s="84"/>
      <c r="M27" s="85"/>
      <c r="N27" s="85"/>
      <c r="O27" s="12"/>
      <c r="P27" s="12"/>
      <c r="Q27" s="67"/>
      <c r="S27" s="75"/>
      <c r="T27" s="368"/>
      <c r="U27" s="368"/>
      <c r="V27" s="368"/>
      <c r="W27" s="368"/>
      <c r="X27" s="368"/>
      <c r="Y27" s="368"/>
      <c r="Z27" s="368"/>
      <c r="AA27" s="368"/>
      <c r="AB27" s="82"/>
    </row>
    <row r="28" spans="2:28" ht="17.25" customHeight="1" thickBot="1" x14ac:dyDescent="0.3">
      <c r="C28" s="87"/>
      <c r="D28" s="87"/>
      <c r="E28" s="87"/>
      <c r="F28" s="87"/>
      <c r="G28" s="87"/>
      <c r="H28" s="87"/>
      <c r="I28" s="87"/>
      <c r="J28" s="87"/>
      <c r="K28" s="86"/>
      <c r="L28" s="83"/>
      <c r="M28" s="85"/>
      <c r="N28" s="85"/>
      <c r="O28" s="12"/>
      <c r="P28" s="12"/>
      <c r="Q28" s="67"/>
      <c r="S28" s="75"/>
      <c r="T28" s="368"/>
      <c r="U28" s="368"/>
      <c r="V28" s="368"/>
      <c r="W28" s="368"/>
      <c r="X28" s="368"/>
      <c r="Y28" s="368"/>
      <c r="Z28" s="368"/>
      <c r="AA28" s="368"/>
      <c r="AB28" s="82"/>
    </row>
    <row r="29" spans="2:28" ht="45.75" customHeight="1" thickBot="1" x14ac:dyDescent="0.3">
      <c r="C29" s="462" t="s">
        <v>62</v>
      </c>
      <c r="D29" s="463"/>
      <c r="E29" s="463"/>
      <c r="F29" s="463"/>
      <c r="G29" s="463"/>
      <c r="H29" s="463"/>
      <c r="I29" s="464"/>
      <c r="J29" s="460"/>
      <c r="K29" s="461"/>
      <c r="L29" s="84"/>
      <c r="M29" s="83"/>
      <c r="N29" s="83"/>
      <c r="O29" s="67"/>
      <c r="P29" s="67"/>
      <c r="Q29" s="67"/>
      <c r="S29" s="75"/>
      <c r="T29" s="368"/>
      <c r="U29" s="368"/>
      <c r="V29" s="368"/>
      <c r="W29" s="368"/>
      <c r="X29" s="368"/>
      <c r="Y29" s="368"/>
      <c r="Z29" s="368"/>
      <c r="AA29" s="368"/>
      <c r="AB29" s="82"/>
    </row>
    <row r="30" spans="2:28" ht="38.25" customHeight="1" thickBot="1" x14ac:dyDescent="0.3">
      <c r="B30" s="32"/>
      <c r="C30" s="81"/>
      <c r="D30" s="80"/>
      <c r="E30" s="80"/>
      <c r="F30" s="80"/>
      <c r="G30" s="80"/>
      <c r="H30" s="80"/>
      <c r="I30" s="80"/>
      <c r="J30" s="80"/>
      <c r="K30" s="79"/>
      <c r="L30" s="78"/>
      <c r="M30" s="78"/>
      <c r="N30" s="78"/>
      <c r="O30" s="77"/>
      <c r="P30" s="77"/>
      <c r="Q30" s="76"/>
      <c r="R30" s="30"/>
      <c r="S30" s="75"/>
      <c r="T30" s="75"/>
      <c r="U30" s="75"/>
      <c r="V30" s="75"/>
    </row>
    <row r="31" spans="2:28" ht="36.75" customHeight="1" thickTop="1" thickBot="1" x14ac:dyDescent="0.3">
      <c r="C31" s="74"/>
      <c r="D31" s="73"/>
      <c r="E31" s="73"/>
      <c r="F31" s="73"/>
      <c r="G31" s="73"/>
      <c r="H31" s="73"/>
      <c r="I31" s="73"/>
      <c r="J31" s="73"/>
      <c r="K31" s="72"/>
      <c r="L31" s="71"/>
      <c r="M31" s="71"/>
      <c r="N31" s="71"/>
      <c r="O31" s="70"/>
      <c r="P31" s="70"/>
      <c r="Q31" s="69"/>
      <c r="R31" s="30"/>
    </row>
    <row r="32" spans="2:28" ht="39" customHeight="1" x14ac:dyDescent="0.25">
      <c r="B32" s="385" t="s">
        <v>1849</v>
      </c>
      <c r="C32" s="358" t="s">
        <v>61</v>
      </c>
      <c r="D32" s="358"/>
      <c r="E32" s="358"/>
      <c r="F32" s="358"/>
      <c r="G32" s="358"/>
      <c r="H32" s="358"/>
      <c r="I32" s="358"/>
      <c r="J32" s="358"/>
      <c r="K32" s="358"/>
      <c r="L32" s="358"/>
      <c r="M32" s="358"/>
      <c r="N32" s="359"/>
      <c r="O32" s="67"/>
      <c r="P32" s="67"/>
      <c r="Q32" s="69"/>
      <c r="R32" s="30"/>
    </row>
    <row r="33" spans="2:26" ht="23.25" customHeight="1" thickBot="1" x14ac:dyDescent="0.3">
      <c r="B33" s="386"/>
      <c r="C33" s="361"/>
      <c r="D33" s="361"/>
      <c r="E33" s="361"/>
      <c r="F33" s="361"/>
      <c r="G33" s="361"/>
      <c r="H33" s="361"/>
      <c r="I33" s="361"/>
      <c r="J33" s="361"/>
      <c r="K33" s="361"/>
      <c r="L33" s="361"/>
      <c r="M33" s="361"/>
      <c r="N33" s="362"/>
      <c r="O33" s="67"/>
      <c r="P33" s="68"/>
      <c r="Q33" s="67"/>
    </row>
    <row r="34" spans="2:26" ht="24" customHeight="1" x14ac:dyDescent="0.25">
      <c r="C34" s="65"/>
      <c r="D34" s="65"/>
      <c r="E34" s="65"/>
      <c r="F34" s="65"/>
      <c r="G34" s="65"/>
      <c r="H34" s="65"/>
      <c r="I34" s="65"/>
      <c r="J34" s="376" t="s">
        <v>60</v>
      </c>
      <c r="K34" s="377"/>
      <c r="L34" s="378"/>
      <c r="M34" s="349" t="s">
        <v>59</v>
      </c>
      <c r="N34" s="350"/>
      <c r="O34" s="340"/>
      <c r="P34" s="340"/>
      <c r="Q34" s="340"/>
      <c r="R34" s="340"/>
      <c r="S34" s="340"/>
      <c r="T34" s="340"/>
      <c r="U34" s="340"/>
      <c r="V34" s="340"/>
      <c r="W34" s="340"/>
      <c r="X34" s="340"/>
      <c r="Y34" s="340"/>
    </row>
    <row r="35" spans="2:26" ht="24.75" customHeight="1" x14ac:dyDescent="0.25">
      <c r="C35" s="65"/>
      <c r="D35" s="65"/>
      <c r="E35" s="65"/>
      <c r="F35" s="65"/>
      <c r="G35" s="65"/>
      <c r="H35" s="65"/>
      <c r="I35" s="65"/>
      <c r="J35" s="379"/>
      <c r="K35" s="380"/>
      <c r="L35" s="381"/>
      <c r="M35" s="351"/>
      <c r="N35" s="352"/>
      <c r="O35" s="30"/>
      <c r="P35" s="66"/>
      <c r="Q35" s="66"/>
      <c r="R35" s="39"/>
      <c r="S35" s="39"/>
      <c r="T35" s="39"/>
      <c r="U35" s="39"/>
      <c r="V35" s="39"/>
      <c r="W35" s="39"/>
      <c r="X35" s="30"/>
      <c r="Y35" s="30"/>
      <c r="Z35" s="30"/>
    </row>
    <row r="36" spans="2:26" ht="15" customHeight="1" thickBot="1" x14ac:dyDescent="0.3">
      <c r="C36" s="65"/>
      <c r="D36" s="65"/>
      <c r="E36" s="65"/>
      <c r="F36" s="65"/>
      <c r="G36" s="65"/>
      <c r="H36" s="65"/>
      <c r="I36" s="65"/>
      <c r="J36" s="382"/>
      <c r="K36" s="383"/>
      <c r="L36" s="384"/>
      <c r="M36" s="351"/>
      <c r="N36" s="352"/>
      <c r="O36" s="30"/>
      <c r="P36" s="66"/>
      <c r="Q36" s="66"/>
      <c r="R36" s="39"/>
      <c r="S36" s="39"/>
      <c r="T36" s="39"/>
      <c r="U36" s="39"/>
      <c r="V36" s="39"/>
      <c r="W36" s="39"/>
      <c r="X36" s="30"/>
      <c r="Y36" s="30"/>
      <c r="Z36" s="30"/>
    </row>
    <row r="37" spans="2:26" ht="55.5" customHeight="1" thickBot="1" x14ac:dyDescent="0.3">
      <c r="C37" s="65"/>
      <c r="D37" s="65"/>
      <c r="E37" s="65"/>
      <c r="F37" s="65"/>
      <c r="G37" s="65"/>
      <c r="H37" s="65"/>
      <c r="I37" s="65"/>
      <c r="J37" s="64" t="s">
        <v>58</v>
      </c>
      <c r="K37" s="64" t="s">
        <v>57</v>
      </c>
      <c r="L37" s="64" t="s">
        <v>56</v>
      </c>
      <c r="M37" s="370" t="s">
        <v>55</v>
      </c>
      <c r="N37" s="371"/>
      <c r="O37" s="30"/>
      <c r="P37" s="363"/>
      <c r="Q37" s="363"/>
      <c r="R37" s="363"/>
      <c r="S37" s="363"/>
      <c r="T37" s="363"/>
      <c r="U37" s="363"/>
      <c r="V37" s="363"/>
      <c r="W37" s="363"/>
      <c r="X37" s="30"/>
      <c r="Y37" s="30"/>
      <c r="Z37" s="30"/>
    </row>
    <row r="38" spans="2:26" ht="60" customHeight="1" thickBot="1" x14ac:dyDescent="0.3">
      <c r="C38" s="354" t="s">
        <v>54</v>
      </c>
      <c r="D38" s="355"/>
      <c r="E38" s="355"/>
      <c r="F38" s="355"/>
      <c r="G38" s="355"/>
      <c r="H38" s="355"/>
      <c r="I38" s="356"/>
      <c r="J38" s="63"/>
      <c r="K38" s="63"/>
      <c r="L38" s="63"/>
      <c r="M38" s="465"/>
      <c r="N38" s="466"/>
      <c r="O38" s="30"/>
      <c r="P38" s="353"/>
      <c r="Q38" s="353"/>
      <c r="R38" s="353"/>
      <c r="S38" s="353"/>
      <c r="T38" s="353"/>
      <c r="U38" s="353"/>
      <c r="V38" s="353"/>
      <c r="W38" s="353"/>
      <c r="X38" s="30"/>
      <c r="Y38" s="30"/>
      <c r="Z38" s="30"/>
    </row>
    <row r="39" spans="2:26" ht="71.25" customHeight="1" thickBot="1" x14ac:dyDescent="0.3">
      <c r="C39" s="354" t="s">
        <v>53</v>
      </c>
      <c r="D39" s="355"/>
      <c r="E39" s="355"/>
      <c r="F39" s="355"/>
      <c r="G39" s="355"/>
      <c r="H39" s="355"/>
      <c r="I39" s="356"/>
      <c r="J39" s="62"/>
      <c r="K39" s="62"/>
      <c r="L39" s="61"/>
      <c r="M39" s="444"/>
      <c r="N39" s="445"/>
      <c r="O39" s="30"/>
      <c r="P39" s="353"/>
      <c r="Q39" s="353"/>
      <c r="R39" s="353"/>
      <c r="S39" s="353"/>
      <c r="T39" s="353"/>
      <c r="U39" s="353"/>
      <c r="V39" s="353"/>
      <c r="W39" s="353"/>
      <c r="X39" s="353"/>
      <c r="Y39" s="353"/>
      <c r="Z39" s="353"/>
    </row>
    <row r="40" spans="2:26" ht="61.5" customHeight="1" thickBot="1" x14ac:dyDescent="0.3">
      <c r="C40" s="354" t="s">
        <v>52</v>
      </c>
      <c r="D40" s="355"/>
      <c r="E40" s="355"/>
      <c r="F40" s="355"/>
      <c r="G40" s="355"/>
      <c r="H40" s="355"/>
      <c r="I40" s="356"/>
      <c r="J40" s="62"/>
      <c r="K40" s="62"/>
      <c r="L40" s="61"/>
      <c r="M40" s="444"/>
      <c r="N40" s="445"/>
      <c r="P40" s="443"/>
      <c r="Q40" s="443"/>
      <c r="R40" s="443"/>
      <c r="S40" s="443"/>
      <c r="T40" s="443"/>
      <c r="U40" s="443"/>
      <c r="V40" s="443"/>
      <c r="W40" s="60"/>
    </row>
    <row r="41" spans="2:26" ht="27" customHeight="1" thickBot="1" x14ac:dyDescent="0.3">
      <c r="B41" s="32"/>
      <c r="C41" s="32"/>
      <c r="D41" s="32"/>
      <c r="E41" s="32"/>
      <c r="F41" s="32"/>
      <c r="G41" s="32"/>
      <c r="H41" s="32"/>
      <c r="I41" s="32"/>
      <c r="J41" s="32"/>
      <c r="K41" s="32"/>
      <c r="L41" s="32"/>
      <c r="M41" s="32"/>
      <c r="N41" s="32"/>
      <c r="O41" s="32"/>
      <c r="P41" s="32"/>
      <c r="Q41" s="59"/>
      <c r="R41" s="32"/>
    </row>
    <row r="42" spans="2:26" ht="25.5" customHeight="1" thickTop="1" thickBot="1" x14ac:dyDescent="0.3"/>
    <row r="43" spans="2:26" ht="27" customHeight="1" x14ac:dyDescent="0.25">
      <c r="B43" s="374" t="s">
        <v>1850</v>
      </c>
      <c r="C43" s="390" t="s">
        <v>51</v>
      </c>
      <c r="D43" s="358"/>
      <c r="E43" s="358"/>
      <c r="F43" s="358"/>
      <c r="G43" s="358"/>
      <c r="H43" s="358"/>
      <c r="I43" s="358"/>
      <c r="J43" s="358"/>
      <c r="K43" s="358"/>
    </row>
    <row r="44" spans="2:26" ht="48" customHeight="1" thickBot="1" x14ac:dyDescent="0.3">
      <c r="B44" s="375"/>
      <c r="C44" s="391"/>
      <c r="D44" s="361"/>
      <c r="E44" s="361"/>
      <c r="F44" s="361"/>
      <c r="G44" s="361"/>
      <c r="H44" s="361"/>
      <c r="I44" s="361"/>
      <c r="J44" s="361"/>
      <c r="K44" s="361"/>
    </row>
    <row r="45" spans="2:26" ht="33.75" customHeight="1" thickBot="1" x14ac:dyDescent="0.3">
      <c r="C45" s="341" t="s">
        <v>50</v>
      </c>
      <c r="D45" s="342"/>
      <c r="E45" s="342"/>
      <c r="F45" s="342"/>
      <c r="G45" s="342"/>
      <c r="H45" s="342"/>
      <c r="I45" s="342"/>
      <c r="J45" s="343"/>
      <c r="K45" s="58">
        <f>K27</f>
        <v>0</v>
      </c>
    </row>
    <row r="46" spans="2:26" ht="35.25" customHeight="1" thickBot="1" x14ac:dyDescent="0.3">
      <c r="C46" s="403" t="s">
        <v>49</v>
      </c>
      <c r="D46" s="404"/>
      <c r="E46" s="404"/>
      <c r="F46" s="404"/>
      <c r="G46" s="404"/>
      <c r="H46" s="404"/>
      <c r="I46" s="404"/>
      <c r="J46" s="405"/>
      <c r="K46" s="58">
        <f>K27+J29</f>
        <v>0</v>
      </c>
    </row>
    <row r="47" spans="2:26" ht="38.25" customHeight="1" thickBot="1" x14ac:dyDescent="0.3">
      <c r="C47" s="341" t="s">
        <v>48</v>
      </c>
      <c r="D47" s="342"/>
      <c r="E47" s="342"/>
      <c r="F47" s="342"/>
      <c r="G47" s="342"/>
      <c r="H47" s="342"/>
      <c r="I47" s="342"/>
      <c r="J47" s="343"/>
      <c r="K47" s="57" t="str">
        <f>IFERROR(K45/K46,"")</f>
        <v/>
      </c>
    </row>
    <row r="48" spans="2:26" ht="37.5" customHeight="1" thickBot="1" x14ac:dyDescent="0.3">
      <c r="C48" s="341" t="s">
        <v>1822</v>
      </c>
      <c r="D48" s="342"/>
      <c r="E48" s="342"/>
      <c r="F48" s="342"/>
      <c r="G48" s="342"/>
      <c r="H48" s="342"/>
      <c r="I48" s="342"/>
      <c r="J48" s="343"/>
      <c r="K48" s="56">
        <f>Mem1Alloc240</f>
        <v>0</v>
      </c>
    </row>
    <row r="49" spans="2:21" ht="37.5" customHeight="1" thickBot="1" x14ac:dyDescent="0.3">
      <c r="C49" s="364" t="s">
        <v>47</v>
      </c>
      <c r="D49" s="365"/>
      <c r="E49" s="365"/>
      <c r="F49" s="365"/>
      <c r="G49" s="365"/>
      <c r="H49" s="365"/>
      <c r="I49" s="365"/>
      <c r="J49" s="366"/>
      <c r="K49" s="55">
        <f>IFERROR(K48*K47, 0)</f>
        <v>0</v>
      </c>
    </row>
    <row r="50" spans="2:21" ht="41.25" customHeight="1" thickBot="1" x14ac:dyDescent="0.3">
      <c r="C50" s="341" t="s">
        <v>46</v>
      </c>
      <c r="D50" s="342"/>
      <c r="E50" s="342"/>
      <c r="F50" s="342"/>
      <c r="G50" s="342"/>
      <c r="H50" s="342"/>
      <c r="I50" s="342"/>
      <c r="J50" s="343"/>
      <c r="K50" s="191"/>
    </row>
    <row r="51" spans="2:21" ht="46.5" customHeight="1" thickBot="1" x14ac:dyDescent="0.3">
      <c r="C51" s="341" t="s">
        <v>45</v>
      </c>
      <c r="D51" s="342"/>
      <c r="E51" s="342"/>
      <c r="F51" s="342"/>
      <c r="G51" s="342"/>
      <c r="H51" s="342"/>
      <c r="I51" s="342"/>
      <c r="J51" s="343"/>
      <c r="K51" s="54">
        <f>IFERROR(K49+K50, "")</f>
        <v>0</v>
      </c>
    </row>
    <row r="52" spans="2:21" ht="29.25" customHeight="1" x14ac:dyDescent="0.25"/>
    <row r="53" spans="2:21" ht="7.5" customHeight="1" x14ac:dyDescent="0.25">
      <c r="C53" s="53"/>
      <c r="D53" s="52"/>
      <c r="E53" s="52"/>
      <c r="F53" s="52"/>
      <c r="G53" s="52"/>
      <c r="H53" s="52"/>
      <c r="I53" s="52"/>
      <c r="J53" s="52"/>
      <c r="K53" s="51"/>
    </row>
    <row r="54" spans="2:21" s="30" customFormat="1" ht="9.75" customHeight="1" thickBot="1" x14ac:dyDescent="0.3">
      <c r="B54" s="46"/>
      <c r="C54" s="49"/>
      <c r="D54" s="49"/>
      <c r="E54" s="50"/>
      <c r="F54" s="49"/>
      <c r="G54" s="49"/>
      <c r="H54" s="48"/>
      <c r="I54" s="48"/>
      <c r="J54" s="46"/>
      <c r="K54" s="47"/>
      <c r="L54" s="46"/>
      <c r="M54" s="46"/>
      <c r="N54" s="46"/>
      <c r="O54" s="46"/>
      <c r="P54" s="46"/>
      <c r="Q54" s="46"/>
    </row>
    <row r="55" spans="2:21" ht="24.75" customHeight="1" thickTop="1" thickBot="1" x14ac:dyDescent="0.3"/>
    <row r="56" spans="2:21" ht="19.5" customHeight="1" x14ac:dyDescent="0.25">
      <c r="B56" s="374" t="s">
        <v>1851</v>
      </c>
      <c r="C56" s="357" t="s">
        <v>44</v>
      </c>
      <c r="D56" s="358"/>
      <c r="E56" s="358"/>
      <c r="F56" s="358"/>
      <c r="G56" s="358"/>
      <c r="H56" s="358"/>
      <c r="I56" s="358"/>
      <c r="J56" s="358"/>
      <c r="K56" s="358"/>
      <c r="L56" s="359"/>
    </row>
    <row r="57" spans="2:21" ht="51.75" customHeight="1" thickBot="1" x14ac:dyDescent="0.3">
      <c r="B57" s="375"/>
      <c r="C57" s="360"/>
      <c r="D57" s="361"/>
      <c r="E57" s="361"/>
      <c r="F57" s="361"/>
      <c r="G57" s="361"/>
      <c r="H57" s="361"/>
      <c r="I57" s="361"/>
      <c r="J57" s="361"/>
      <c r="K57" s="361"/>
      <c r="L57" s="362"/>
    </row>
    <row r="58" spans="2:21" ht="33.75" customHeight="1" thickBot="1" x14ac:dyDescent="0.3">
      <c r="B58" s="27"/>
      <c r="C58" s="387" t="s">
        <v>43</v>
      </c>
      <c r="D58" s="388"/>
      <c r="E58" s="388"/>
      <c r="F58" s="388"/>
      <c r="G58" s="388"/>
      <c r="H58" s="388"/>
      <c r="I58" s="388"/>
      <c r="J58" s="388"/>
      <c r="K58" s="388"/>
      <c r="L58" s="389"/>
    </row>
    <row r="59" spans="2:21" ht="51.75" customHeight="1" thickBot="1" x14ac:dyDescent="0.3">
      <c r="B59" s="27"/>
      <c r="C59" s="341" t="s">
        <v>42</v>
      </c>
      <c r="D59" s="347"/>
      <c r="E59" s="347"/>
      <c r="F59" s="347"/>
      <c r="G59" s="347"/>
      <c r="H59" s="347"/>
      <c r="I59" s="347"/>
      <c r="J59" s="347"/>
      <c r="K59" s="348"/>
      <c r="L59" s="192" t="s">
        <v>22</v>
      </c>
      <c r="M59" s="45"/>
    </row>
    <row r="60" spans="2:21" ht="51.75" customHeight="1" thickBot="1" x14ac:dyDescent="0.3">
      <c r="B60" s="27"/>
      <c r="C60" s="341" t="s">
        <v>41</v>
      </c>
      <c r="D60" s="347"/>
      <c r="E60" s="347"/>
      <c r="F60" s="347"/>
      <c r="G60" s="347"/>
      <c r="H60" s="347"/>
      <c r="I60" s="347"/>
      <c r="J60" s="347"/>
      <c r="K60" s="348"/>
      <c r="L60" s="193" t="s">
        <v>22</v>
      </c>
    </row>
    <row r="61" spans="2:21" ht="51.75" customHeight="1" thickBot="1" x14ac:dyDescent="0.3">
      <c r="B61" s="27"/>
      <c r="C61" s="341" t="s">
        <v>40</v>
      </c>
      <c r="D61" s="342"/>
      <c r="E61" s="342"/>
      <c r="F61" s="342"/>
      <c r="G61" s="342"/>
      <c r="H61" s="342"/>
      <c r="I61" s="342"/>
      <c r="J61" s="342"/>
      <c r="K61" s="343"/>
      <c r="L61" s="193" t="s">
        <v>22</v>
      </c>
    </row>
    <row r="62" spans="2:21" ht="69.75" customHeight="1" thickBot="1" x14ac:dyDescent="0.3">
      <c r="B62" s="27"/>
      <c r="C62" s="341" t="s">
        <v>39</v>
      </c>
      <c r="D62" s="342"/>
      <c r="E62" s="342"/>
      <c r="F62" s="342"/>
      <c r="G62" s="342"/>
      <c r="H62" s="342"/>
      <c r="I62" s="342"/>
      <c r="J62" s="342"/>
      <c r="K62" s="343"/>
      <c r="L62" s="193" t="s">
        <v>22</v>
      </c>
      <c r="U62" t="s">
        <v>38</v>
      </c>
    </row>
    <row r="63" spans="2:21" ht="51.75" customHeight="1" thickBot="1" x14ac:dyDescent="0.3">
      <c r="B63" s="27"/>
      <c r="C63" s="341" t="s">
        <v>37</v>
      </c>
      <c r="D63" s="342"/>
      <c r="E63" s="342"/>
      <c r="F63" s="342"/>
      <c r="G63" s="342"/>
      <c r="H63" s="342"/>
      <c r="I63" s="342"/>
      <c r="J63" s="342"/>
      <c r="K63" s="343"/>
      <c r="L63" s="193" t="s">
        <v>22</v>
      </c>
      <c r="U63" t="s">
        <v>36</v>
      </c>
    </row>
    <row r="64" spans="2:21" ht="52.5" customHeight="1" thickBot="1" x14ac:dyDescent="0.3">
      <c r="C64" s="344" t="s">
        <v>35</v>
      </c>
      <c r="D64" s="345"/>
      <c r="E64" s="345"/>
      <c r="F64" s="345"/>
      <c r="G64" s="345"/>
      <c r="H64" s="345"/>
      <c r="I64" s="345"/>
      <c r="J64" s="345"/>
      <c r="K64" s="346"/>
      <c r="L64" s="193" t="s">
        <v>22</v>
      </c>
      <c r="Q64" s="37"/>
      <c r="U64" s="9" t="s">
        <v>34</v>
      </c>
    </row>
    <row r="65" spans="2:30" x14ac:dyDescent="0.25">
      <c r="U65" s="401"/>
      <c r="V65" s="401"/>
      <c r="W65" s="401"/>
      <c r="X65" s="401"/>
      <c r="Y65" s="401"/>
      <c r="Z65" s="401"/>
      <c r="AA65" s="401"/>
      <c r="AB65" s="401"/>
      <c r="AC65" s="401"/>
      <c r="AD65" s="401"/>
    </row>
    <row r="66" spans="2:30" ht="15.75" thickBot="1" x14ac:dyDescent="0.3">
      <c r="C66" s="44"/>
      <c r="D66" s="43"/>
      <c r="E66" s="43"/>
      <c r="F66" s="43"/>
      <c r="G66" s="43"/>
      <c r="H66" s="43"/>
      <c r="I66" s="43"/>
      <c r="J66" s="43"/>
      <c r="K66" s="43"/>
      <c r="L66" s="43"/>
      <c r="U66" s="401"/>
      <c r="V66" s="401"/>
      <c r="W66" s="401"/>
      <c r="X66" s="401"/>
      <c r="Y66" s="401"/>
      <c r="Z66" s="401"/>
      <c r="AA66" s="401"/>
      <c r="AB66" s="401"/>
      <c r="AC66" s="401"/>
      <c r="AD66" s="401"/>
    </row>
    <row r="67" spans="2:30" ht="16.5" thickTop="1" thickBot="1" x14ac:dyDescent="0.3">
      <c r="C67" s="42"/>
      <c r="D67" s="41"/>
      <c r="E67" s="41"/>
      <c r="F67" s="41"/>
      <c r="G67" s="41"/>
      <c r="H67" s="41"/>
      <c r="I67" s="41"/>
      <c r="J67" s="41"/>
      <c r="K67" s="41"/>
      <c r="L67" s="41"/>
      <c r="U67" s="401"/>
      <c r="V67" s="401"/>
      <c r="W67" s="401"/>
      <c r="X67" s="401"/>
      <c r="Y67" s="401"/>
      <c r="Z67" s="401"/>
      <c r="AA67" s="401"/>
      <c r="AB67" s="401"/>
      <c r="AC67" s="401"/>
      <c r="AD67" s="401"/>
    </row>
    <row r="68" spans="2:30" ht="46.5" customHeight="1" x14ac:dyDescent="0.25">
      <c r="B68" s="392" t="s">
        <v>1852</v>
      </c>
      <c r="C68" s="357" t="s">
        <v>33</v>
      </c>
      <c r="D68" s="358"/>
      <c r="E68" s="358"/>
      <c r="F68" s="358"/>
      <c r="G68" s="358"/>
      <c r="H68" s="358"/>
      <c r="I68" s="358"/>
      <c r="J68" s="358"/>
      <c r="K68" s="358"/>
      <c r="L68" s="359"/>
      <c r="U68" s="401"/>
      <c r="V68" s="401"/>
      <c r="W68" s="401"/>
      <c r="X68" s="401"/>
      <c r="Y68" s="401"/>
      <c r="Z68" s="401"/>
      <c r="AA68" s="401"/>
      <c r="AB68" s="401"/>
      <c r="AC68" s="401"/>
      <c r="AD68" s="401"/>
    </row>
    <row r="69" spans="2:30" ht="30.75" customHeight="1" thickBot="1" x14ac:dyDescent="0.3">
      <c r="B69" s="393"/>
      <c r="C69" s="360"/>
      <c r="D69" s="361"/>
      <c r="E69" s="361"/>
      <c r="F69" s="361"/>
      <c r="G69" s="361"/>
      <c r="H69" s="361"/>
      <c r="I69" s="361"/>
      <c r="J69" s="361"/>
      <c r="K69" s="361"/>
      <c r="L69" s="362"/>
      <c r="U69" s="40"/>
      <c r="V69" s="40"/>
      <c r="W69" s="40"/>
      <c r="X69" s="40"/>
      <c r="Y69" s="40"/>
      <c r="Z69" s="40"/>
      <c r="AA69" s="40"/>
      <c r="AB69" s="40"/>
      <c r="AC69" s="40"/>
      <c r="AD69" s="40"/>
    </row>
    <row r="70" spans="2:30" ht="57" customHeight="1" thickBot="1" x14ac:dyDescent="0.3">
      <c r="C70" s="398" t="s">
        <v>32</v>
      </c>
      <c r="D70" s="399"/>
      <c r="E70" s="399"/>
      <c r="F70" s="399"/>
      <c r="G70" s="399"/>
      <c r="H70" s="399"/>
      <c r="I70" s="399"/>
      <c r="J70" s="399"/>
      <c r="K70" s="399"/>
      <c r="L70" s="400"/>
    </row>
    <row r="71" spans="2:30" s="30" customFormat="1" ht="58.5" customHeight="1" thickBot="1" x14ac:dyDescent="0.3">
      <c r="B71" s="39"/>
      <c r="C71" s="341" t="s">
        <v>31</v>
      </c>
      <c r="D71" s="342"/>
      <c r="E71" s="343"/>
      <c r="F71" s="195" t="s">
        <v>22</v>
      </c>
      <c r="G71" s="341" t="s">
        <v>30</v>
      </c>
      <c r="H71" s="342"/>
      <c r="I71" s="342"/>
      <c r="J71" s="342"/>
      <c r="K71" s="343"/>
      <c r="L71" s="194">
        <v>0</v>
      </c>
      <c r="M71" s="39"/>
      <c r="N71" s="39"/>
      <c r="O71" s="39"/>
      <c r="P71" s="39"/>
      <c r="Q71" s="39"/>
      <c r="R71" s="39"/>
    </row>
    <row r="72" spans="2:30" s="30" customFormat="1" ht="32.25" customHeight="1" thickBot="1" x14ac:dyDescent="0.3">
      <c r="B72" s="39"/>
      <c r="C72" s="394" t="s">
        <v>29</v>
      </c>
      <c r="D72" s="395"/>
      <c r="E72" s="395"/>
      <c r="F72" s="395"/>
      <c r="G72" s="395"/>
      <c r="H72" s="395"/>
      <c r="I72" s="395"/>
      <c r="J72" s="395"/>
      <c r="K72" s="395"/>
      <c r="L72" s="396"/>
    </row>
    <row r="73" spans="2:30" ht="32.25" customHeight="1" x14ac:dyDescent="0.25">
      <c r="C73" s="406"/>
      <c r="D73" s="407"/>
      <c r="E73" s="407"/>
      <c r="F73" s="407"/>
      <c r="G73" s="407"/>
      <c r="H73" s="407"/>
      <c r="I73" s="407"/>
      <c r="J73" s="407"/>
      <c r="K73" s="407"/>
      <c r="L73" s="408"/>
      <c r="P73" s="402"/>
      <c r="Q73" s="402"/>
      <c r="R73" s="402"/>
      <c r="S73" s="402"/>
    </row>
    <row r="74" spans="2:30" ht="48" customHeight="1" x14ac:dyDescent="0.25">
      <c r="C74" s="409"/>
      <c r="D74" s="410"/>
      <c r="E74" s="410"/>
      <c r="F74" s="410"/>
      <c r="G74" s="410"/>
      <c r="H74" s="410"/>
      <c r="I74" s="410"/>
      <c r="J74" s="410"/>
      <c r="K74" s="410"/>
      <c r="L74" s="411"/>
      <c r="M74" s="1"/>
    </row>
    <row r="75" spans="2:30" s="12" customFormat="1" ht="71.25" customHeight="1" thickBot="1" x14ac:dyDescent="0.3">
      <c r="B75" s="38"/>
      <c r="C75" s="412"/>
      <c r="D75" s="413"/>
      <c r="E75" s="413"/>
      <c r="F75" s="413"/>
      <c r="G75" s="413"/>
      <c r="H75" s="413"/>
      <c r="I75" s="413"/>
      <c r="J75" s="413"/>
      <c r="K75" s="413"/>
      <c r="L75" s="414"/>
      <c r="M75" s="37"/>
    </row>
    <row r="76" spans="2:30" ht="76.5" customHeight="1" x14ac:dyDescent="0.25"/>
    <row r="77" spans="2:30" ht="33.75" customHeight="1" x14ac:dyDescent="0.25">
      <c r="B77" s="36"/>
      <c r="O77" s="6"/>
    </row>
    <row r="78" spans="2:30" ht="39.75" customHeight="1" x14ac:dyDescent="0.25"/>
    <row r="79" spans="2:30" ht="27.75" customHeight="1" x14ac:dyDescent="0.25"/>
    <row r="80" spans="2:30" x14ac:dyDescent="0.25">
      <c r="M80" s="397"/>
      <c r="N80" s="397"/>
      <c r="O80" s="397"/>
      <c r="P80" s="397"/>
      <c r="Q80" s="397"/>
      <c r="R80" s="397"/>
      <c r="S80" s="397"/>
      <c r="T80" s="397"/>
      <c r="U80" s="397"/>
      <c r="V80" s="397"/>
      <c r="W80" s="397"/>
      <c r="X80" s="397"/>
      <c r="Y80" s="397"/>
      <c r="Z80" s="397"/>
      <c r="AA80" s="397"/>
      <c r="AB80" s="397"/>
      <c r="AC80" s="397"/>
      <c r="AD80" s="397"/>
    </row>
    <row r="81" spans="13:30" x14ac:dyDescent="0.25">
      <c r="M81" s="397"/>
      <c r="N81" s="397"/>
      <c r="O81" s="397"/>
      <c r="P81" s="397"/>
      <c r="Q81" s="397"/>
      <c r="R81" s="397"/>
      <c r="S81" s="397"/>
      <c r="T81" s="397"/>
      <c r="U81" s="397"/>
      <c r="V81" s="397"/>
      <c r="W81" s="397"/>
      <c r="X81" s="397"/>
      <c r="Y81" s="397"/>
      <c r="Z81" s="397"/>
      <c r="AA81" s="397"/>
      <c r="AB81" s="397"/>
      <c r="AC81" s="397"/>
      <c r="AD81" s="397"/>
    </row>
    <row r="82" spans="13:30" x14ac:dyDescent="0.25">
      <c r="M82" s="397"/>
      <c r="N82" s="397"/>
      <c r="O82" s="397"/>
      <c r="P82" s="397"/>
      <c r="Q82" s="397"/>
      <c r="R82" s="397"/>
      <c r="S82" s="397"/>
      <c r="T82" s="397"/>
      <c r="U82" s="397"/>
      <c r="V82" s="397"/>
      <c r="W82" s="397"/>
      <c r="X82" s="397"/>
      <c r="Y82" s="397"/>
      <c r="Z82" s="397"/>
      <c r="AA82" s="397"/>
      <c r="AB82" s="397"/>
      <c r="AC82" s="397"/>
      <c r="AD82" s="397"/>
    </row>
    <row r="83" spans="13:30" ht="72" customHeight="1" x14ac:dyDescent="0.25">
      <c r="M83" s="397"/>
      <c r="N83" s="397"/>
      <c r="O83" s="397"/>
      <c r="P83" s="397"/>
      <c r="Q83" s="397"/>
      <c r="R83" s="397"/>
      <c r="S83" s="397"/>
      <c r="T83" s="397"/>
      <c r="U83" s="397"/>
      <c r="V83" s="397"/>
      <c r="W83" s="397"/>
      <c r="X83" s="397"/>
      <c r="Y83" s="397"/>
      <c r="Z83" s="397"/>
      <c r="AA83" s="397"/>
      <c r="AB83" s="397"/>
      <c r="AC83" s="397"/>
      <c r="AD83" s="397"/>
    </row>
    <row r="84" spans="13:30" ht="66.75" customHeight="1" x14ac:dyDescent="0.25">
      <c r="M84" s="397"/>
      <c r="N84" s="397"/>
      <c r="O84" s="397"/>
      <c r="P84" s="397"/>
      <c r="Q84" s="397"/>
      <c r="R84" s="397"/>
      <c r="S84" s="397"/>
      <c r="T84" s="397"/>
      <c r="U84" s="397"/>
      <c r="V84" s="397"/>
      <c r="W84" s="397"/>
      <c r="X84" s="397"/>
      <c r="Y84" s="397"/>
      <c r="Z84" s="397"/>
      <c r="AA84" s="397"/>
      <c r="AB84" s="397"/>
      <c r="AC84" s="397"/>
      <c r="AD84" s="397"/>
    </row>
    <row r="85" spans="13:30" ht="78" customHeight="1" x14ac:dyDescent="0.25"/>
    <row r="89" spans="13:30" ht="113.25" customHeight="1" x14ac:dyDescent="0.25"/>
    <row r="93" spans="13:30" ht="62.25" customHeight="1" x14ac:dyDescent="0.25"/>
  </sheetData>
  <sheetProtection algorithmName="SHA-512" hashValue="bK+uSVx/9lTUj2YbFXnkpZTrwIgmmPO06gIX1c5nOviLOpJmWjTxXNnnWASQ/kQaoW4Inx1xI+5fgs+aXLujRw==" saltValue="raD/Q4jcMO0gjJHU7SnG6w==" spinCount="100000" sheet="1" objects="1" scenarios="1"/>
  <mergeCells count="73">
    <mergeCell ref="P40:V40"/>
    <mergeCell ref="M39:N39"/>
    <mergeCell ref="M40:N40"/>
    <mergeCell ref="M37:N37"/>
    <mergeCell ref="C10:N10"/>
    <mergeCell ref="K22:L24"/>
    <mergeCell ref="M22:N24"/>
    <mergeCell ref="C23:J24"/>
    <mergeCell ref="J29:K29"/>
    <mergeCell ref="C29:I29"/>
    <mergeCell ref="C32:N33"/>
    <mergeCell ref="C38:I38"/>
    <mergeCell ref="C39:I39"/>
    <mergeCell ref="M38:N38"/>
    <mergeCell ref="C25:J25"/>
    <mergeCell ref="C26:J26"/>
    <mergeCell ref="B2:E2"/>
    <mergeCell ref="L13:M13"/>
    <mergeCell ref="L14:M14"/>
    <mergeCell ref="L15:M15"/>
    <mergeCell ref="D21:O21"/>
    <mergeCell ref="D12:M12"/>
    <mergeCell ref="D13:K13"/>
    <mergeCell ref="D15:K15"/>
    <mergeCell ref="C19:N20"/>
    <mergeCell ref="C5:M8"/>
    <mergeCell ref="B19:B20"/>
    <mergeCell ref="O19:Q20"/>
    <mergeCell ref="D14:K14"/>
    <mergeCell ref="C4:O4"/>
    <mergeCell ref="B10:B12"/>
    <mergeCell ref="M80:AD84"/>
    <mergeCell ref="C70:L70"/>
    <mergeCell ref="U65:AD68"/>
    <mergeCell ref="P73:S73"/>
    <mergeCell ref="C45:J45"/>
    <mergeCell ref="C46:J46"/>
    <mergeCell ref="C47:J47"/>
    <mergeCell ref="C73:L75"/>
    <mergeCell ref="B68:B69"/>
    <mergeCell ref="G71:K71"/>
    <mergeCell ref="C68:L69"/>
    <mergeCell ref="C71:E71"/>
    <mergeCell ref="C72:L72"/>
    <mergeCell ref="B43:B44"/>
    <mergeCell ref="J34:L36"/>
    <mergeCell ref="B56:B57"/>
    <mergeCell ref="B32:B33"/>
    <mergeCell ref="C62:K62"/>
    <mergeCell ref="C58:L58"/>
    <mergeCell ref="C48:J48"/>
    <mergeCell ref="C43:K44"/>
    <mergeCell ref="R4:X18"/>
    <mergeCell ref="T24:AA29"/>
    <mergeCell ref="T20:AA23"/>
    <mergeCell ref="M25:N25"/>
    <mergeCell ref="M26:N26"/>
    <mergeCell ref="C27:J27"/>
    <mergeCell ref="O34:Y34"/>
    <mergeCell ref="C50:J50"/>
    <mergeCell ref="C64:K64"/>
    <mergeCell ref="C60:K60"/>
    <mergeCell ref="C61:K61"/>
    <mergeCell ref="M34:N36"/>
    <mergeCell ref="P39:Z39"/>
    <mergeCell ref="C40:I40"/>
    <mergeCell ref="C56:L57"/>
    <mergeCell ref="C59:K59"/>
    <mergeCell ref="C51:J51"/>
    <mergeCell ref="C63:K63"/>
    <mergeCell ref="P37:W37"/>
    <mergeCell ref="P38:W38"/>
    <mergeCell ref="C49:J49"/>
  </mergeCells>
  <conditionalFormatting sqref="K26">
    <cfRule type="expression" dxfId="44" priority="4">
      <formula>AND($J$29&gt;0, $K$26="")</formula>
    </cfRule>
    <cfRule type="expression" dxfId="43" priority="8" stopIfTrue="1">
      <formula>AND($J$29&gt;0, $K$26="")</formula>
    </cfRule>
  </conditionalFormatting>
  <conditionalFormatting sqref="L26">
    <cfRule type="expression" dxfId="42" priority="3">
      <formula>AND($J$29&gt;0, $L$26="")</formula>
    </cfRule>
    <cfRule type="expression" dxfId="41" priority="7" stopIfTrue="1">
      <formula>AND($J$29&gt;0, $L$26="")</formula>
    </cfRule>
  </conditionalFormatting>
  <conditionalFormatting sqref="M26:N26">
    <cfRule type="expression" dxfId="40" priority="2">
      <formula>AND($J$29&gt;0, $M$26="")</formula>
    </cfRule>
    <cfRule type="expression" dxfId="39" priority="6" stopIfTrue="1">
      <formula>AND($J$29&gt;0, $M$26="")</formula>
    </cfRule>
  </conditionalFormatting>
  <dataValidations count="9">
    <dataValidation type="whole" operator="greaterThanOrEqual" showInputMessage="1" showErrorMessage="1" error="Please fill out all of the cells in column A, B, C, and D including zeros when appropriate." prompt="If none, enter &quot;0&quot;." sqref="J38:N40" xr:uid="{00000000-0002-0000-0300-000000000000}">
      <formula1>0</formula1>
    </dataValidation>
    <dataValidation type="whole" operator="greaterThanOrEqual" allowBlank="1" showInputMessage="1" showErrorMessage="1" error="Please enter a number." prompt="Enter number of eligible, resident, home-schooled students in your district.  If none, enter 0.  Cell will turn red if no number is entered." sqref="L26" xr:uid="{00000000-0002-0000-0300-000001000000}">
      <formula1>0</formula1>
    </dataValidation>
    <dataValidation type="whole" operator="greaterThanOrEqual" allowBlank="1" showInputMessage="1" showErrorMessage="1" error="Please enter a number." prompt="Enter number of eligible, nonresident students attending private school in your district.  If none, enter 0.  Cell will turn red if no number is entered." sqref="M26:N26" xr:uid="{00000000-0002-0000-0300-000002000000}">
      <formula1>0</formula1>
    </dataValidation>
    <dataValidation type="whole" errorStyle="information" operator="greaterThanOrEqual" allowBlank="1" showInputMessage="1" showErrorMessage="1" errorTitle="No info input" error="Please enter a number." prompt="Enter number of eligible, resident students attending private school in your district.  If none, enter 0.  Cell will turn red if no number is entered." sqref="K26" xr:uid="{00000000-0002-0000-0300-000003000000}">
      <formula1>0</formula1>
    </dataValidation>
    <dataValidation type="list" allowBlank="1" showInputMessage="1" showErrorMessage="1" sqref="L59:L64 F71 E54 L14:M14 L15:M15" xr:uid="{00000000-0002-0000-0300-000004000000}">
      <formula1>YesorNo</formula1>
    </dataValidation>
    <dataValidation type="list" allowBlank="1" showInputMessage="1" showErrorMessage="1" prompt="If you are a charter, virtual or techinical/vocational district, select the appropriate category from the dropdown menu.  You then are exempt from completing any other information on this form." sqref="L13:M13" xr:uid="{00000000-0002-0000-0300-000005000000}">
      <formula1>ProShareOpt</formula1>
    </dataValidation>
    <dataValidation operator="greaterThanOrEqual" allowBlank="1" showInputMessage="1" showErrorMessage="1" sqref="K45" xr:uid="{00000000-0002-0000-0300-000006000000}"/>
    <dataValidation type="whole" operator="greaterThanOrEqual" allowBlank="1" showInputMessage="1" showErrorMessage="1" error="Please enter a whoe number(0 or greater)." sqref="K48 K51" xr:uid="{00000000-0002-0000-0300-000007000000}">
      <formula1>0</formula1>
    </dataValidation>
    <dataValidation type="whole" operator="greaterThanOrEqual" allowBlank="1" showInputMessage="1" showErrorMessage="1" error="Please enter a number." sqref="Q26" xr:uid="{00000000-0002-0000-0300-000008000000}">
      <formula1>0</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5" tint="0.59999389629810485"/>
    <pageSetUpPr autoPageBreaks="0"/>
  </sheetPr>
  <dimension ref="B1:AD87"/>
  <sheetViews>
    <sheetView showGridLines="0" showRowColHeaders="0" zoomScaleNormal="100" workbookViewId="0"/>
  </sheetViews>
  <sheetFormatPr defaultRowHeight="15" x14ac:dyDescent="0.25"/>
  <cols>
    <col min="1" max="1" width="3.5703125" customWidth="1"/>
    <col min="2" max="2" width="16.28515625" customWidth="1"/>
    <col min="3" max="3" width="4" customWidth="1"/>
    <col min="4" max="4" width="22.5703125" customWidth="1"/>
    <col min="5" max="5" width="15.5703125" customWidth="1"/>
    <col min="6" max="6" width="9.140625" customWidth="1"/>
    <col min="10" max="10" width="15.7109375" customWidth="1"/>
    <col min="11" max="12" width="15.5703125" customWidth="1"/>
    <col min="13" max="13" width="11.7109375" customWidth="1"/>
    <col min="14" max="14" width="4" customWidth="1"/>
    <col min="15" max="16" width="17.7109375" customWidth="1"/>
    <col min="17" max="17" width="6.5703125" style="12" customWidth="1"/>
  </cols>
  <sheetData>
    <row r="1" spans="2:25" ht="15.75" customHeight="1" thickBot="1" x14ac:dyDescent="0.3">
      <c r="B1" s="1"/>
      <c r="C1" s="1"/>
      <c r="D1" s="1"/>
    </row>
    <row r="2" spans="2:25" ht="22.5" customHeight="1" thickBot="1" x14ac:dyDescent="0.55000000000000004">
      <c r="B2" s="499" t="str">
        <f>valMem1</f>
        <v>OrgName</v>
      </c>
      <c r="C2" s="500"/>
      <c r="D2" s="500"/>
      <c r="E2" s="501"/>
      <c r="F2" s="179"/>
      <c r="O2" s="30"/>
      <c r="P2" s="30"/>
      <c r="Q2" s="30"/>
      <c r="R2" s="30"/>
      <c r="S2" s="30"/>
    </row>
    <row r="3" spans="2:25" ht="8.25" customHeight="1" x14ac:dyDescent="0.25">
      <c r="C3" s="1"/>
    </row>
    <row r="4" spans="2:25" ht="69" customHeight="1" thickBot="1" x14ac:dyDescent="0.3">
      <c r="C4" s="440" t="s">
        <v>77</v>
      </c>
      <c r="D4" s="440"/>
      <c r="E4" s="440"/>
      <c r="F4" s="440"/>
      <c r="G4" s="440"/>
      <c r="H4" s="440"/>
      <c r="I4" s="440"/>
      <c r="J4" s="440"/>
      <c r="K4" s="440"/>
      <c r="L4" s="440"/>
      <c r="M4" s="440"/>
      <c r="N4" s="440"/>
      <c r="R4" s="367"/>
      <c r="S4" s="367"/>
      <c r="T4" s="367"/>
      <c r="U4" s="367"/>
      <c r="V4" s="367"/>
      <c r="W4" s="367"/>
      <c r="X4" s="367"/>
    </row>
    <row r="5" spans="2:25" ht="44.25" customHeight="1" x14ac:dyDescent="0.25">
      <c r="C5" s="429" t="s">
        <v>1907</v>
      </c>
      <c r="D5" s="430"/>
      <c r="E5" s="430"/>
      <c r="F5" s="430"/>
      <c r="G5" s="430"/>
      <c r="H5" s="430"/>
      <c r="I5" s="430"/>
      <c r="J5" s="430"/>
      <c r="K5" s="430"/>
      <c r="L5" s="430"/>
      <c r="M5" s="431"/>
      <c r="N5" s="118"/>
      <c r="R5" s="367"/>
      <c r="S5" s="367"/>
      <c r="T5" s="367"/>
      <c r="U5" s="367"/>
      <c r="V5" s="367"/>
      <c r="W5" s="367"/>
      <c r="X5" s="367"/>
    </row>
    <row r="6" spans="2:25" ht="59.25" customHeight="1" x14ac:dyDescent="0.25">
      <c r="C6" s="434"/>
      <c r="D6" s="432"/>
      <c r="E6" s="432"/>
      <c r="F6" s="432"/>
      <c r="G6" s="432"/>
      <c r="H6" s="432"/>
      <c r="I6" s="432"/>
      <c r="J6" s="432"/>
      <c r="K6" s="432"/>
      <c r="L6" s="432"/>
      <c r="M6" s="433"/>
      <c r="N6" s="118"/>
      <c r="R6" s="367"/>
      <c r="S6" s="367"/>
      <c r="T6" s="367"/>
      <c r="U6" s="367"/>
      <c r="V6" s="367"/>
      <c r="W6" s="367"/>
      <c r="X6" s="367"/>
    </row>
    <row r="7" spans="2:25" ht="55.5" customHeight="1" thickBot="1" x14ac:dyDescent="0.3">
      <c r="C7" s="435"/>
      <c r="D7" s="436"/>
      <c r="E7" s="436"/>
      <c r="F7" s="436"/>
      <c r="G7" s="436"/>
      <c r="H7" s="436"/>
      <c r="I7" s="436"/>
      <c r="J7" s="436"/>
      <c r="K7" s="436"/>
      <c r="L7" s="436"/>
      <c r="M7" s="437"/>
      <c r="N7" s="118"/>
      <c r="R7" s="367"/>
      <c r="S7" s="367"/>
      <c r="T7" s="367"/>
      <c r="U7" s="367"/>
      <c r="V7" s="367"/>
      <c r="W7" s="367"/>
      <c r="X7" s="367"/>
    </row>
    <row r="8" spans="2:25" s="12" customFormat="1" ht="24" customHeight="1" thickBot="1" x14ac:dyDescent="0.3">
      <c r="B8" s="38"/>
      <c r="C8" s="117"/>
      <c r="D8" s="116"/>
      <c r="E8" s="116"/>
      <c r="F8" s="116"/>
      <c r="G8" s="116"/>
      <c r="H8" s="116"/>
      <c r="I8" s="116"/>
      <c r="J8" s="116"/>
      <c r="K8" s="116"/>
      <c r="L8" s="116"/>
      <c r="M8" s="116"/>
      <c r="N8" s="116"/>
      <c r="R8" s="367"/>
      <c r="S8" s="367"/>
      <c r="T8" s="367"/>
      <c r="U8" s="367"/>
      <c r="V8" s="367"/>
      <c r="W8" s="367"/>
      <c r="X8" s="367"/>
    </row>
    <row r="9" spans="2:25" ht="33" customHeight="1" thickBot="1" x14ac:dyDescent="0.3">
      <c r="B9" s="119" t="s">
        <v>1853</v>
      </c>
      <c r="C9" s="446" t="s">
        <v>75</v>
      </c>
      <c r="D9" s="447"/>
      <c r="E9" s="447"/>
      <c r="F9" s="447"/>
      <c r="G9" s="447"/>
      <c r="H9" s="447"/>
      <c r="I9" s="447"/>
      <c r="J9" s="447"/>
      <c r="K9" s="447"/>
      <c r="L9" s="447"/>
      <c r="M9" s="447"/>
      <c r="N9" s="448"/>
      <c r="O9" s="115"/>
      <c r="P9" s="1"/>
      <c r="R9" s="367"/>
      <c r="S9" s="367"/>
      <c r="T9" s="367"/>
      <c r="U9" s="367"/>
      <c r="V9" s="367"/>
      <c r="W9" s="367"/>
      <c r="X9" s="367"/>
    </row>
    <row r="10" spans="2:25" ht="15" customHeight="1" thickBot="1" x14ac:dyDescent="0.3">
      <c r="B10" s="120"/>
      <c r="C10" s="121"/>
      <c r="D10" s="114"/>
      <c r="E10" s="114"/>
      <c r="F10" s="114"/>
      <c r="G10" s="114"/>
      <c r="H10" s="114"/>
      <c r="I10" s="114"/>
      <c r="J10" s="114"/>
      <c r="K10" s="114"/>
      <c r="L10" s="114"/>
      <c r="M10" s="114"/>
      <c r="N10" s="113"/>
      <c r="R10" s="367"/>
      <c r="S10" s="367"/>
      <c r="T10" s="367"/>
      <c r="U10" s="367"/>
      <c r="V10" s="367"/>
      <c r="W10" s="367"/>
      <c r="X10" s="367"/>
    </row>
    <row r="11" spans="2:25" ht="31.5" customHeight="1" thickBot="1" x14ac:dyDescent="0.3">
      <c r="B11" s="93"/>
      <c r="C11" s="122"/>
      <c r="D11" s="422" t="s">
        <v>78</v>
      </c>
      <c r="E11" s="423"/>
      <c r="F11" s="423"/>
      <c r="G11" s="423"/>
      <c r="H11" s="423"/>
      <c r="I11" s="423"/>
      <c r="J11" s="423"/>
      <c r="K11" s="423"/>
      <c r="L11" s="423"/>
      <c r="M11" s="424"/>
      <c r="N11" s="111"/>
      <c r="R11" s="367"/>
      <c r="S11" s="367"/>
      <c r="T11" s="367"/>
      <c r="U11" s="367"/>
      <c r="V11" s="367"/>
      <c r="W11" s="367"/>
      <c r="X11" s="367"/>
    </row>
    <row r="12" spans="2:25" ht="31.5" customHeight="1" thickBot="1" x14ac:dyDescent="0.3">
      <c r="B12" s="93"/>
      <c r="C12" s="110"/>
      <c r="D12" s="425" t="s">
        <v>79</v>
      </c>
      <c r="E12" s="426"/>
      <c r="F12" s="426"/>
      <c r="G12" s="426"/>
      <c r="H12" s="426"/>
      <c r="I12" s="426"/>
      <c r="J12" s="426"/>
      <c r="K12" s="426"/>
      <c r="L12" s="415" t="s">
        <v>22</v>
      </c>
      <c r="M12" s="416"/>
      <c r="N12" s="108"/>
      <c r="R12" s="367"/>
      <c r="S12" s="367"/>
      <c r="T12" s="367"/>
      <c r="U12" s="367"/>
      <c r="V12" s="367"/>
      <c r="W12" s="367"/>
      <c r="X12" s="367"/>
      <c r="Y12" s="30"/>
    </row>
    <row r="13" spans="2:25" ht="29.25" customHeight="1" thickBot="1" x14ac:dyDescent="0.3">
      <c r="B13" s="93"/>
      <c r="C13" s="110"/>
      <c r="D13" s="427" t="s">
        <v>80</v>
      </c>
      <c r="E13" s="428"/>
      <c r="F13" s="428"/>
      <c r="G13" s="428"/>
      <c r="H13" s="428"/>
      <c r="I13" s="428"/>
      <c r="J13" s="428"/>
      <c r="K13" s="502"/>
      <c r="L13" s="417" t="s">
        <v>22</v>
      </c>
      <c r="M13" s="418"/>
      <c r="N13" s="108"/>
      <c r="R13" s="367"/>
      <c r="S13" s="367"/>
      <c r="T13" s="367"/>
      <c r="U13" s="367"/>
      <c r="V13" s="367"/>
      <c r="W13" s="367"/>
      <c r="X13" s="367"/>
      <c r="Y13" s="30"/>
    </row>
    <row r="14" spans="2:25" ht="15.75" customHeight="1" thickBot="1" x14ac:dyDescent="0.3">
      <c r="B14" s="93"/>
      <c r="C14" s="107"/>
      <c r="D14" s="106"/>
      <c r="E14" s="106"/>
      <c r="F14" s="106"/>
      <c r="G14" s="106"/>
      <c r="H14" s="106"/>
      <c r="I14" s="106"/>
      <c r="J14" s="106"/>
      <c r="K14" s="106"/>
      <c r="L14" s="106"/>
      <c r="M14" s="106"/>
      <c r="N14" s="105"/>
      <c r="Q14" s="37"/>
      <c r="R14" s="367"/>
      <c r="S14" s="367"/>
      <c r="T14" s="367"/>
      <c r="U14" s="367"/>
      <c r="V14" s="367"/>
      <c r="W14" s="367"/>
      <c r="X14" s="367"/>
    </row>
    <row r="15" spans="2:25" ht="43.5" customHeight="1" thickBot="1" x14ac:dyDescent="0.3">
      <c r="B15" s="32"/>
      <c r="C15" s="104"/>
      <c r="D15" s="104"/>
      <c r="E15" s="104"/>
      <c r="F15" s="104"/>
      <c r="G15" s="104"/>
      <c r="H15" s="104"/>
      <c r="I15" s="104"/>
      <c r="J15" s="104"/>
      <c r="K15" s="104"/>
      <c r="L15" s="104"/>
      <c r="M15" s="104"/>
      <c r="N15" s="104"/>
      <c r="O15" s="59"/>
      <c r="P15" s="59"/>
      <c r="Q15" s="37"/>
      <c r="R15" s="367"/>
      <c r="S15" s="367"/>
      <c r="T15" s="367"/>
      <c r="U15" s="367"/>
      <c r="V15" s="367"/>
      <c r="W15" s="367"/>
      <c r="X15" s="367"/>
    </row>
    <row r="16" spans="2:25" ht="37.5" customHeight="1" thickTop="1" thickBot="1" x14ac:dyDescent="0.3">
      <c r="R16" s="367"/>
      <c r="S16" s="367"/>
      <c r="T16" s="367"/>
      <c r="U16" s="367"/>
      <c r="V16" s="367"/>
      <c r="W16" s="367"/>
      <c r="X16" s="367"/>
    </row>
    <row r="17" spans="2:28" ht="30" customHeight="1" x14ac:dyDescent="0.25">
      <c r="B17" s="374" t="s">
        <v>1856</v>
      </c>
      <c r="C17" s="390" t="s">
        <v>81</v>
      </c>
      <c r="D17" s="358"/>
      <c r="E17" s="358"/>
      <c r="F17" s="358"/>
      <c r="G17" s="358"/>
      <c r="H17" s="358"/>
      <c r="I17" s="358"/>
      <c r="J17" s="358"/>
      <c r="K17" s="358"/>
      <c r="L17" s="358"/>
      <c r="M17" s="358"/>
      <c r="N17" s="358"/>
      <c r="O17" s="438"/>
      <c r="P17" s="439"/>
      <c r="Q17" s="439"/>
      <c r="R17" s="101"/>
      <c r="S17" s="101"/>
      <c r="T17" s="101"/>
      <c r="U17" s="101"/>
      <c r="V17" s="101"/>
      <c r="W17" s="101"/>
      <c r="X17" s="101"/>
    </row>
    <row r="18" spans="2:28" ht="37.5" customHeight="1" thickBot="1" x14ac:dyDescent="0.3">
      <c r="B18" s="375"/>
      <c r="C18" s="391"/>
      <c r="D18" s="361"/>
      <c r="E18" s="361"/>
      <c r="F18" s="361"/>
      <c r="G18" s="361"/>
      <c r="H18" s="361"/>
      <c r="I18" s="361"/>
      <c r="J18" s="361"/>
      <c r="K18" s="361"/>
      <c r="L18" s="361"/>
      <c r="M18" s="361"/>
      <c r="N18" s="361"/>
      <c r="O18" s="438"/>
      <c r="P18" s="439"/>
      <c r="Q18" s="439"/>
      <c r="R18" s="101"/>
      <c r="S18" s="101"/>
      <c r="T18" s="369"/>
      <c r="U18" s="369"/>
      <c r="V18" s="369"/>
      <c r="W18" s="369"/>
      <c r="X18" s="369"/>
      <c r="Y18" s="369"/>
      <c r="Z18" s="369"/>
      <c r="AA18" s="369"/>
    </row>
    <row r="19" spans="2:28" ht="14.25" customHeight="1" thickBot="1" x14ac:dyDescent="0.3">
      <c r="C19" s="103"/>
      <c r="D19" s="421"/>
      <c r="E19" s="421"/>
      <c r="F19" s="421"/>
      <c r="G19" s="421"/>
      <c r="H19" s="421"/>
      <c r="I19" s="421"/>
      <c r="J19" s="421"/>
      <c r="K19" s="421"/>
      <c r="L19" s="421"/>
      <c r="M19" s="421"/>
      <c r="N19" s="421"/>
      <c r="O19" s="421"/>
      <c r="P19" s="102"/>
      <c r="Q19" s="102"/>
      <c r="R19" s="101"/>
      <c r="S19" s="101"/>
      <c r="T19" s="369"/>
      <c r="U19" s="369"/>
      <c r="V19" s="369"/>
      <c r="W19" s="369"/>
      <c r="X19" s="369"/>
      <c r="Y19" s="369"/>
      <c r="Z19" s="369"/>
      <c r="AA19" s="369"/>
    </row>
    <row r="20" spans="2:28" ht="15.75" customHeight="1" x14ac:dyDescent="0.25">
      <c r="C20" s="100"/>
      <c r="D20" s="99"/>
      <c r="E20" s="99"/>
      <c r="F20" s="99"/>
      <c r="G20" s="99"/>
      <c r="H20" s="99"/>
      <c r="I20" s="99"/>
      <c r="J20" s="99"/>
      <c r="K20" s="493" t="s">
        <v>82</v>
      </c>
      <c r="L20" s="496" t="s">
        <v>83</v>
      </c>
      <c r="M20" s="123"/>
      <c r="N20" s="123"/>
      <c r="Q20" s="98"/>
      <c r="R20" s="97"/>
      <c r="S20" s="97"/>
      <c r="T20" s="369"/>
      <c r="U20" s="369"/>
      <c r="V20" s="369"/>
      <c r="W20" s="369"/>
      <c r="X20" s="369"/>
      <c r="Y20" s="369"/>
      <c r="Z20" s="369"/>
      <c r="AA20" s="369"/>
    </row>
    <row r="21" spans="2:28" ht="21.75" customHeight="1" x14ac:dyDescent="0.25">
      <c r="C21" s="459"/>
      <c r="D21" s="459"/>
      <c r="E21" s="459"/>
      <c r="F21" s="459"/>
      <c r="G21" s="459"/>
      <c r="H21" s="459"/>
      <c r="I21" s="459"/>
      <c r="J21" s="459"/>
      <c r="K21" s="494"/>
      <c r="L21" s="497"/>
      <c r="M21" s="123"/>
      <c r="N21" s="123"/>
      <c r="Q21" s="98"/>
      <c r="R21" s="97"/>
      <c r="S21" s="97"/>
      <c r="T21" s="369"/>
      <c r="U21" s="369"/>
      <c r="V21" s="369"/>
      <c r="W21" s="369"/>
      <c r="X21" s="369"/>
      <c r="Y21" s="369"/>
      <c r="Z21" s="369"/>
      <c r="AA21" s="369"/>
    </row>
    <row r="22" spans="2:28" ht="36.75" customHeight="1" thickBot="1" x14ac:dyDescent="0.3">
      <c r="C22" s="459"/>
      <c r="D22" s="459"/>
      <c r="E22" s="459"/>
      <c r="F22" s="459"/>
      <c r="G22" s="459"/>
      <c r="H22" s="459"/>
      <c r="I22" s="459"/>
      <c r="J22" s="459"/>
      <c r="K22" s="495"/>
      <c r="L22" s="498"/>
      <c r="M22" s="123"/>
      <c r="N22" s="123"/>
      <c r="Q22" s="98"/>
      <c r="R22" s="97"/>
      <c r="S22" s="97"/>
      <c r="T22" s="368"/>
      <c r="U22" s="368"/>
      <c r="V22" s="368"/>
      <c r="W22" s="368"/>
      <c r="X22" s="368"/>
      <c r="Y22" s="368"/>
      <c r="Z22" s="368"/>
      <c r="AA22" s="368"/>
      <c r="AB22" s="82"/>
    </row>
    <row r="23" spans="2:28" ht="59.25" customHeight="1" thickBot="1" x14ac:dyDescent="0.3">
      <c r="C23" s="467"/>
      <c r="D23" s="467"/>
      <c r="E23" s="467"/>
      <c r="F23" s="467"/>
      <c r="G23" s="467"/>
      <c r="H23" s="467"/>
      <c r="I23" s="467"/>
      <c r="J23" s="467"/>
      <c r="K23" s="64" t="s">
        <v>84</v>
      </c>
      <c r="L23" s="124" t="s">
        <v>85</v>
      </c>
      <c r="M23" s="485"/>
      <c r="N23" s="485"/>
      <c r="O23" s="37"/>
      <c r="P23" s="37"/>
      <c r="Q23" s="94"/>
      <c r="R23" s="89"/>
      <c r="S23" s="89"/>
      <c r="T23" s="368"/>
      <c r="U23" s="368"/>
      <c r="V23" s="368"/>
      <c r="W23" s="368"/>
      <c r="X23" s="368"/>
      <c r="Y23" s="368"/>
      <c r="Z23" s="368"/>
      <c r="AA23" s="368"/>
      <c r="AB23" s="82"/>
    </row>
    <row r="24" spans="2:28" ht="51" customHeight="1" thickBot="1" x14ac:dyDescent="0.3">
      <c r="B24" s="93"/>
      <c r="C24" s="338" t="s">
        <v>86</v>
      </c>
      <c r="D24" s="339"/>
      <c r="E24" s="339"/>
      <c r="F24" s="339"/>
      <c r="G24" s="339"/>
      <c r="H24" s="339"/>
      <c r="I24" s="339"/>
      <c r="J24" s="468"/>
      <c r="K24" s="125"/>
      <c r="L24" s="126"/>
      <c r="M24" s="39"/>
      <c r="N24" s="197"/>
      <c r="O24" s="37"/>
      <c r="P24" s="37"/>
      <c r="Q24" s="201"/>
      <c r="R24" s="89"/>
      <c r="S24" s="75"/>
      <c r="T24" s="368"/>
      <c r="U24" s="368"/>
      <c r="V24" s="368"/>
      <c r="W24" s="368"/>
      <c r="X24" s="368"/>
      <c r="Y24" s="368"/>
      <c r="Z24" s="368"/>
      <c r="AA24" s="368"/>
      <c r="AB24" s="82"/>
    </row>
    <row r="25" spans="2:28" ht="16.5" customHeight="1" thickBot="1" x14ac:dyDescent="0.3">
      <c r="B25" s="39"/>
      <c r="C25" s="127"/>
      <c r="D25" s="127"/>
      <c r="E25" s="127"/>
      <c r="F25" s="127"/>
      <c r="G25" s="127"/>
      <c r="H25" s="127"/>
      <c r="I25" s="127"/>
      <c r="J25" s="127"/>
      <c r="K25" s="196"/>
      <c r="L25" s="197"/>
      <c r="M25" s="39"/>
      <c r="N25" s="197"/>
      <c r="O25" s="39"/>
      <c r="P25" s="37"/>
      <c r="Q25" s="201"/>
      <c r="R25" s="89"/>
      <c r="S25" s="75"/>
      <c r="T25" s="368"/>
      <c r="U25" s="368"/>
      <c r="V25" s="368"/>
      <c r="W25" s="368"/>
      <c r="X25" s="368"/>
      <c r="Y25" s="368"/>
      <c r="Z25" s="368"/>
      <c r="AA25" s="368"/>
      <c r="AB25" s="82"/>
    </row>
    <row r="26" spans="2:28" ht="50.25" customHeight="1" thickBot="1" x14ac:dyDescent="0.3">
      <c r="C26" s="486" t="s">
        <v>87</v>
      </c>
      <c r="D26" s="487"/>
      <c r="E26" s="487"/>
      <c r="F26" s="487"/>
      <c r="G26" s="487"/>
      <c r="H26" s="487"/>
      <c r="I26" s="488"/>
      <c r="J26" s="489">
        <f>K24+L24</f>
        <v>0</v>
      </c>
      <c r="K26" s="490"/>
      <c r="L26" s="84"/>
      <c r="M26" s="85"/>
      <c r="N26" s="85"/>
      <c r="O26" s="12"/>
      <c r="P26" s="12"/>
      <c r="Q26" s="67"/>
      <c r="S26" s="75"/>
      <c r="T26" s="368"/>
      <c r="U26" s="368"/>
      <c r="V26" s="368"/>
      <c r="W26" s="368"/>
      <c r="X26" s="368"/>
      <c r="Y26" s="368"/>
      <c r="Z26" s="368"/>
      <c r="AA26" s="368"/>
      <c r="AB26" s="82"/>
    </row>
    <row r="27" spans="2:28" ht="13.5" customHeight="1" thickBot="1" x14ac:dyDescent="0.3">
      <c r="C27" s="87"/>
      <c r="D27" s="87"/>
      <c r="E27" s="87"/>
      <c r="F27" s="87"/>
      <c r="G27" s="87"/>
      <c r="H27" s="87"/>
      <c r="I27" s="87"/>
      <c r="J27" s="87"/>
      <c r="K27" s="86"/>
      <c r="L27" s="83"/>
      <c r="M27" s="85"/>
      <c r="N27" s="85"/>
      <c r="O27" s="12"/>
      <c r="P27" s="12"/>
      <c r="Q27" s="67"/>
      <c r="S27" s="75"/>
      <c r="T27" s="368"/>
      <c r="U27" s="368"/>
      <c r="V27" s="368"/>
      <c r="W27" s="368"/>
      <c r="X27" s="368"/>
      <c r="Y27" s="368"/>
      <c r="Z27" s="368"/>
      <c r="AA27" s="368"/>
      <c r="AB27" s="82"/>
    </row>
    <row r="28" spans="2:28" ht="45.75" customHeight="1" thickBot="1" x14ac:dyDescent="0.3">
      <c r="C28" s="462" t="s">
        <v>88</v>
      </c>
      <c r="D28" s="463"/>
      <c r="E28" s="463"/>
      <c r="F28" s="463"/>
      <c r="G28" s="463"/>
      <c r="H28" s="463"/>
      <c r="I28" s="464"/>
      <c r="J28" s="491"/>
      <c r="K28" s="492"/>
      <c r="L28" s="84"/>
      <c r="M28" s="83"/>
      <c r="N28" s="83"/>
      <c r="O28" s="67"/>
      <c r="P28" s="67"/>
      <c r="Q28" s="67"/>
      <c r="S28" s="75"/>
      <c r="T28" s="368"/>
      <c r="U28" s="368"/>
      <c r="V28" s="368"/>
      <c r="W28" s="368"/>
      <c r="X28" s="368"/>
      <c r="Y28" s="368"/>
      <c r="Z28" s="368"/>
      <c r="AA28" s="368"/>
      <c r="AB28" s="82"/>
    </row>
    <row r="29" spans="2:28" ht="38.25" customHeight="1" thickBot="1" x14ac:dyDescent="0.3">
      <c r="B29" s="32"/>
      <c r="C29" s="81"/>
      <c r="D29" s="80"/>
      <c r="E29" s="80"/>
      <c r="F29" s="80"/>
      <c r="G29" s="80"/>
      <c r="H29" s="80"/>
      <c r="I29" s="80"/>
      <c r="J29" s="80"/>
      <c r="K29" s="79"/>
      <c r="L29" s="78"/>
      <c r="M29" s="78"/>
      <c r="N29" s="78"/>
      <c r="O29" s="77"/>
      <c r="P29" s="77"/>
      <c r="Q29" s="76"/>
      <c r="R29" s="30"/>
      <c r="S29" s="75"/>
      <c r="T29" s="75"/>
      <c r="U29" s="75"/>
      <c r="V29" s="75"/>
    </row>
    <row r="30" spans="2:28" ht="36.75" customHeight="1" thickTop="1" thickBot="1" x14ac:dyDescent="0.3">
      <c r="C30" s="74"/>
      <c r="D30" s="73"/>
      <c r="E30" s="73"/>
      <c r="F30" s="73"/>
      <c r="G30" s="73"/>
      <c r="H30" s="73"/>
      <c r="I30" s="73"/>
      <c r="J30" s="73"/>
      <c r="K30" s="72"/>
      <c r="L30" s="71"/>
      <c r="M30" s="71"/>
      <c r="N30" s="71"/>
      <c r="O30" s="70"/>
      <c r="P30" s="70"/>
      <c r="Q30" s="69"/>
      <c r="R30" s="30"/>
    </row>
    <row r="31" spans="2:28" ht="39" customHeight="1" x14ac:dyDescent="0.25">
      <c r="B31" s="385" t="s">
        <v>1854</v>
      </c>
      <c r="C31" s="358" t="s">
        <v>61</v>
      </c>
      <c r="D31" s="358"/>
      <c r="E31" s="358"/>
      <c r="F31" s="358"/>
      <c r="G31" s="358"/>
      <c r="H31" s="358"/>
      <c r="I31" s="358"/>
      <c r="J31" s="358"/>
      <c r="K31" s="358"/>
      <c r="L31" s="358"/>
      <c r="M31" s="358"/>
      <c r="N31" s="359"/>
      <c r="O31" s="67"/>
      <c r="P31" s="67"/>
      <c r="Q31" s="69"/>
      <c r="R31" s="30"/>
    </row>
    <row r="32" spans="2:28" ht="23.25" customHeight="1" thickBot="1" x14ac:dyDescent="0.3">
      <c r="B32" s="386"/>
      <c r="C32" s="361"/>
      <c r="D32" s="361"/>
      <c r="E32" s="361"/>
      <c r="F32" s="361"/>
      <c r="G32" s="361"/>
      <c r="H32" s="361"/>
      <c r="I32" s="361"/>
      <c r="J32" s="478"/>
      <c r="K32" s="361"/>
      <c r="L32" s="361"/>
      <c r="M32" s="361"/>
      <c r="N32" s="362"/>
      <c r="O32" s="67"/>
      <c r="P32" s="68"/>
      <c r="Q32" s="67"/>
    </row>
    <row r="33" spans="2:26" ht="24" customHeight="1" x14ac:dyDescent="0.25">
      <c r="C33" s="65"/>
      <c r="D33" s="65"/>
      <c r="E33" s="65"/>
      <c r="F33" s="65"/>
      <c r="G33" s="65"/>
      <c r="H33" s="65"/>
      <c r="I33" s="65"/>
      <c r="J33" s="39"/>
      <c r="K33" s="376" t="s">
        <v>89</v>
      </c>
      <c r="L33" s="378"/>
      <c r="M33" s="349" t="s">
        <v>59</v>
      </c>
      <c r="N33" s="350"/>
      <c r="O33" s="340"/>
      <c r="P33" s="340"/>
      <c r="Q33" s="340"/>
      <c r="R33" s="340"/>
      <c r="S33" s="340"/>
      <c r="T33" s="340"/>
      <c r="U33" s="340"/>
      <c r="V33" s="340"/>
      <c r="W33" s="340"/>
      <c r="X33" s="340"/>
      <c r="Y33" s="340"/>
    </row>
    <row r="34" spans="2:26" ht="24.75" customHeight="1" x14ac:dyDescent="0.25">
      <c r="C34" s="65"/>
      <c r="D34" s="65"/>
      <c r="E34" s="65"/>
      <c r="F34" s="65"/>
      <c r="G34" s="65"/>
      <c r="H34" s="65"/>
      <c r="I34" s="65"/>
      <c r="J34" s="128"/>
      <c r="K34" s="379"/>
      <c r="L34" s="381"/>
      <c r="M34" s="351"/>
      <c r="N34" s="352"/>
      <c r="O34" s="30"/>
      <c r="P34" s="66"/>
      <c r="Q34" s="66"/>
      <c r="R34" s="39"/>
      <c r="S34" s="39"/>
      <c r="T34" s="39"/>
      <c r="U34" s="39"/>
      <c r="V34" s="39"/>
      <c r="W34" s="39"/>
      <c r="X34" s="30"/>
      <c r="Y34" s="30"/>
      <c r="Z34" s="30"/>
    </row>
    <row r="35" spans="2:26" ht="15" customHeight="1" thickBot="1" x14ac:dyDescent="0.3">
      <c r="C35" s="65"/>
      <c r="D35" s="65"/>
      <c r="E35" s="65"/>
      <c r="F35" s="65"/>
      <c r="G35" s="65"/>
      <c r="H35" s="65"/>
      <c r="I35" s="65"/>
      <c r="J35" s="128"/>
      <c r="K35" s="382"/>
      <c r="L35" s="384"/>
      <c r="M35" s="351"/>
      <c r="N35" s="352"/>
      <c r="O35" s="30"/>
      <c r="P35" s="66"/>
      <c r="Q35" s="66"/>
      <c r="R35" s="39"/>
      <c r="S35" s="39"/>
      <c r="T35" s="39"/>
      <c r="U35" s="39"/>
      <c r="V35" s="39"/>
      <c r="W35" s="39"/>
      <c r="X35" s="30"/>
      <c r="Y35" s="30"/>
      <c r="Z35" s="30"/>
    </row>
    <row r="36" spans="2:26" ht="55.5" customHeight="1" thickBot="1" x14ac:dyDescent="0.3">
      <c r="C36" s="65"/>
      <c r="D36" s="65"/>
      <c r="E36" s="65"/>
      <c r="F36" s="65"/>
      <c r="G36" s="65"/>
      <c r="H36" s="65"/>
      <c r="I36" s="65"/>
      <c r="J36" s="39"/>
      <c r="K36" s="96" t="s">
        <v>58</v>
      </c>
      <c r="L36" s="64" t="s">
        <v>90</v>
      </c>
      <c r="M36" s="370" t="s">
        <v>91</v>
      </c>
      <c r="N36" s="371"/>
      <c r="O36" s="30"/>
      <c r="P36" s="363"/>
      <c r="Q36" s="363"/>
      <c r="R36" s="363"/>
      <c r="S36" s="363"/>
      <c r="T36" s="363"/>
      <c r="U36" s="363"/>
      <c r="V36" s="363"/>
      <c r="W36" s="363"/>
      <c r="X36" s="30"/>
      <c r="Y36" s="30"/>
      <c r="Z36" s="30"/>
    </row>
    <row r="37" spans="2:26" ht="60" customHeight="1" thickBot="1" x14ac:dyDescent="0.3">
      <c r="C37" s="354" t="s">
        <v>92</v>
      </c>
      <c r="D37" s="355"/>
      <c r="E37" s="355"/>
      <c r="F37" s="355"/>
      <c r="G37" s="355"/>
      <c r="H37" s="355"/>
      <c r="I37" s="355"/>
      <c r="J37" s="356"/>
      <c r="K37" s="129"/>
      <c r="L37" s="130"/>
      <c r="M37" s="483"/>
      <c r="N37" s="484"/>
      <c r="O37" s="30"/>
      <c r="P37" s="353"/>
      <c r="Q37" s="353"/>
      <c r="R37" s="353"/>
      <c r="S37" s="353"/>
      <c r="T37" s="353"/>
      <c r="U37" s="353"/>
      <c r="V37" s="353"/>
      <c r="W37" s="353"/>
      <c r="X37" s="30"/>
      <c r="Y37" s="30"/>
      <c r="Z37" s="30"/>
    </row>
    <row r="38" spans="2:26" ht="56.25" customHeight="1" thickBot="1" x14ac:dyDescent="0.3">
      <c r="C38" s="354" t="s">
        <v>93</v>
      </c>
      <c r="D38" s="355"/>
      <c r="E38" s="355"/>
      <c r="F38" s="355"/>
      <c r="G38" s="355"/>
      <c r="H38" s="355"/>
      <c r="I38" s="355"/>
      <c r="J38" s="356"/>
      <c r="K38" s="129"/>
      <c r="L38" s="129"/>
      <c r="M38" s="481"/>
      <c r="N38" s="482"/>
      <c r="O38" s="30"/>
      <c r="P38" s="353"/>
      <c r="Q38" s="353"/>
      <c r="R38" s="353"/>
      <c r="S38" s="353"/>
      <c r="T38" s="353"/>
      <c r="U38" s="353"/>
      <c r="V38" s="353"/>
      <c r="W38" s="353"/>
      <c r="X38" s="353"/>
      <c r="Y38" s="353"/>
      <c r="Z38" s="353"/>
    </row>
    <row r="39" spans="2:26" ht="56.25" customHeight="1" thickBot="1" x14ac:dyDescent="0.3">
      <c r="C39" s="354" t="s">
        <v>94</v>
      </c>
      <c r="D39" s="355"/>
      <c r="E39" s="355"/>
      <c r="F39" s="355"/>
      <c r="G39" s="355"/>
      <c r="H39" s="355"/>
      <c r="I39" s="355"/>
      <c r="J39" s="356"/>
      <c r="K39" s="129"/>
      <c r="L39" s="129"/>
      <c r="M39" s="481"/>
      <c r="N39" s="482"/>
      <c r="P39" s="443"/>
      <c r="Q39" s="443"/>
      <c r="R39" s="443"/>
      <c r="S39" s="443"/>
      <c r="T39" s="443"/>
      <c r="U39" s="443"/>
      <c r="V39" s="443"/>
      <c r="W39" s="60"/>
    </row>
    <row r="40" spans="2:26" ht="27" customHeight="1" thickBot="1" x14ac:dyDescent="0.3">
      <c r="B40" s="32"/>
      <c r="C40" s="32"/>
      <c r="D40" s="32"/>
      <c r="E40" s="32"/>
      <c r="F40" s="32"/>
      <c r="G40" s="32"/>
      <c r="H40" s="32"/>
      <c r="I40" s="32"/>
      <c r="J40" s="32"/>
      <c r="K40" s="32"/>
      <c r="L40" s="32"/>
      <c r="M40" s="32"/>
      <c r="N40" s="32"/>
      <c r="O40" s="32"/>
      <c r="P40" s="32"/>
      <c r="Q40" s="59"/>
      <c r="R40" s="32"/>
    </row>
    <row r="41" spans="2:26" ht="25.5" customHeight="1" thickTop="1" thickBot="1" x14ac:dyDescent="0.3"/>
    <row r="42" spans="2:26" ht="27" customHeight="1" x14ac:dyDescent="0.25">
      <c r="B42" s="374" t="s">
        <v>1855</v>
      </c>
      <c r="C42" s="390" t="s">
        <v>95</v>
      </c>
      <c r="D42" s="358"/>
      <c r="E42" s="358"/>
      <c r="F42" s="358"/>
      <c r="G42" s="358"/>
      <c r="H42" s="358"/>
      <c r="I42" s="358"/>
      <c r="J42" s="358"/>
      <c r="K42" s="358"/>
    </row>
    <row r="43" spans="2:26" ht="48" customHeight="1" thickBot="1" x14ac:dyDescent="0.3">
      <c r="B43" s="375"/>
      <c r="C43" s="391"/>
      <c r="D43" s="361"/>
      <c r="E43" s="361"/>
      <c r="F43" s="361"/>
      <c r="G43" s="361"/>
      <c r="H43" s="361"/>
      <c r="I43" s="361"/>
      <c r="J43" s="361"/>
      <c r="K43" s="361"/>
    </row>
    <row r="44" spans="2:26" ht="33.75" customHeight="1" thickBot="1" x14ac:dyDescent="0.3">
      <c r="C44" s="341" t="s">
        <v>96</v>
      </c>
      <c r="D44" s="342"/>
      <c r="E44" s="342"/>
      <c r="F44" s="342"/>
      <c r="G44" s="342"/>
      <c r="H44" s="342"/>
      <c r="I44" s="342"/>
      <c r="J44" s="343"/>
      <c r="K44" s="58">
        <f>J26</f>
        <v>0</v>
      </c>
    </row>
    <row r="45" spans="2:26" ht="35.25" customHeight="1" thickBot="1" x14ac:dyDescent="0.3">
      <c r="C45" s="403" t="s">
        <v>1824</v>
      </c>
      <c r="D45" s="404"/>
      <c r="E45" s="404"/>
      <c r="F45" s="404"/>
      <c r="G45" s="404"/>
      <c r="H45" s="404"/>
      <c r="I45" s="404"/>
      <c r="J45" s="405"/>
      <c r="K45" s="58">
        <f>J26+J28</f>
        <v>0</v>
      </c>
    </row>
    <row r="46" spans="2:26" ht="38.25" customHeight="1" thickBot="1" x14ac:dyDescent="0.3">
      <c r="C46" s="341" t="s">
        <v>97</v>
      </c>
      <c r="D46" s="342"/>
      <c r="E46" s="342"/>
      <c r="F46" s="342"/>
      <c r="G46" s="342"/>
      <c r="H46" s="342"/>
      <c r="I46" s="342"/>
      <c r="J46" s="343"/>
      <c r="K46" s="57" t="str">
        <f>IFERROR(K44/K45,"")</f>
        <v/>
      </c>
    </row>
    <row r="47" spans="2:26" ht="37.5" customHeight="1" thickBot="1" x14ac:dyDescent="0.3">
      <c r="C47" s="341" t="s">
        <v>1825</v>
      </c>
      <c r="D47" s="342"/>
      <c r="E47" s="342"/>
      <c r="F47" s="342"/>
      <c r="G47" s="342"/>
      <c r="H47" s="342"/>
      <c r="I47" s="342"/>
      <c r="J47" s="343"/>
      <c r="K47" s="56">
        <f>Mem1Alloc262</f>
        <v>0</v>
      </c>
    </row>
    <row r="48" spans="2:26" ht="45" customHeight="1" thickBot="1" x14ac:dyDescent="0.3">
      <c r="C48" s="364" t="s">
        <v>98</v>
      </c>
      <c r="D48" s="365"/>
      <c r="E48" s="365"/>
      <c r="F48" s="365"/>
      <c r="G48" s="365"/>
      <c r="H48" s="365"/>
      <c r="I48" s="365"/>
      <c r="J48" s="366"/>
      <c r="K48" s="55">
        <f>IFERROR(K47*K46,0)</f>
        <v>0</v>
      </c>
    </row>
    <row r="49" spans="2:30" ht="45" customHeight="1" thickBot="1" x14ac:dyDescent="0.3">
      <c r="C49" s="341" t="s">
        <v>99</v>
      </c>
      <c r="D49" s="342"/>
      <c r="E49" s="342"/>
      <c r="F49" s="342"/>
      <c r="G49" s="342"/>
      <c r="H49" s="342"/>
      <c r="I49" s="342"/>
      <c r="J49" s="343"/>
      <c r="K49" s="198"/>
    </row>
    <row r="50" spans="2:30" ht="46.5" customHeight="1" thickBot="1" x14ac:dyDescent="0.3">
      <c r="C50" s="341" t="s">
        <v>100</v>
      </c>
      <c r="D50" s="342"/>
      <c r="E50" s="342"/>
      <c r="F50" s="342"/>
      <c r="G50" s="342"/>
      <c r="H50" s="342"/>
      <c r="I50" s="342"/>
      <c r="J50" s="343"/>
      <c r="K50" s="54">
        <f>IFERROR(K48+K49, "")</f>
        <v>0</v>
      </c>
    </row>
    <row r="51" spans="2:30" ht="27" customHeight="1" x14ac:dyDescent="0.25">
      <c r="C51" s="52"/>
      <c r="D51" s="52"/>
      <c r="E51" s="52"/>
      <c r="F51" s="52"/>
      <c r="G51" s="52"/>
      <c r="H51" s="52"/>
      <c r="I51" s="52"/>
      <c r="J51" s="52"/>
      <c r="K51" s="131"/>
      <c r="P51" s="132"/>
    </row>
    <row r="52" spans="2:30" ht="7.5" customHeight="1" x14ac:dyDescent="0.25">
      <c r="C52" s="53"/>
      <c r="D52" s="52"/>
      <c r="E52" s="52"/>
      <c r="F52" s="52"/>
      <c r="G52" s="52"/>
      <c r="H52" s="52"/>
      <c r="I52" s="52"/>
      <c r="J52" s="52"/>
      <c r="K52" s="51"/>
    </row>
    <row r="53" spans="2:30" s="30" customFormat="1" ht="9.75" customHeight="1" thickBot="1" x14ac:dyDescent="0.3">
      <c r="B53" s="46"/>
      <c r="C53" s="49"/>
      <c r="D53" s="49"/>
      <c r="E53" s="50"/>
      <c r="F53" s="49"/>
      <c r="G53" s="49"/>
      <c r="H53" s="48"/>
      <c r="I53" s="48"/>
      <c r="J53" s="46"/>
      <c r="K53" s="47"/>
      <c r="L53" s="46"/>
      <c r="M53" s="46"/>
      <c r="N53" s="46"/>
      <c r="O53" s="46"/>
      <c r="P53" s="46"/>
      <c r="Q53" s="46"/>
    </row>
    <row r="54" spans="2:30" ht="24.75" customHeight="1" thickTop="1" thickBot="1" x14ac:dyDescent="0.3">
      <c r="M54" s="133"/>
    </row>
    <row r="55" spans="2:30" ht="19.5" customHeight="1" x14ac:dyDescent="0.25">
      <c r="B55" s="374" t="s">
        <v>1857</v>
      </c>
      <c r="C55" s="357" t="s">
        <v>44</v>
      </c>
      <c r="D55" s="358"/>
      <c r="E55" s="358"/>
      <c r="F55" s="358"/>
      <c r="G55" s="358"/>
      <c r="H55" s="358"/>
      <c r="I55" s="358"/>
      <c r="J55" s="358"/>
      <c r="K55" s="358"/>
      <c r="L55" s="359"/>
    </row>
    <row r="56" spans="2:30" ht="49.5" customHeight="1" thickBot="1" x14ac:dyDescent="0.3">
      <c r="B56" s="375"/>
      <c r="C56" s="360"/>
      <c r="D56" s="361"/>
      <c r="E56" s="361"/>
      <c r="F56" s="361"/>
      <c r="G56" s="361"/>
      <c r="H56" s="361"/>
      <c r="I56" s="361"/>
      <c r="J56" s="361"/>
      <c r="K56" s="361"/>
      <c r="L56" s="362"/>
    </row>
    <row r="57" spans="2:30" ht="36.75" customHeight="1" thickBot="1" x14ac:dyDescent="0.3">
      <c r="C57" s="387" t="s">
        <v>43</v>
      </c>
      <c r="D57" s="388"/>
      <c r="E57" s="388"/>
      <c r="F57" s="388"/>
      <c r="G57" s="388"/>
      <c r="H57" s="388"/>
      <c r="I57" s="388"/>
      <c r="J57" s="388"/>
      <c r="K57" s="388"/>
      <c r="L57" s="389"/>
    </row>
    <row r="58" spans="2:30" ht="49.5" customHeight="1" thickBot="1" x14ac:dyDescent="0.3">
      <c r="C58" s="469" t="s">
        <v>42</v>
      </c>
      <c r="D58" s="479"/>
      <c r="E58" s="479"/>
      <c r="F58" s="479"/>
      <c r="G58" s="479"/>
      <c r="H58" s="479"/>
      <c r="I58" s="479"/>
      <c r="J58" s="479"/>
      <c r="K58" s="480"/>
      <c r="L58" s="193" t="s">
        <v>22</v>
      </c>
    </row>
    <row r="59" spans="2:30" ht="56.25" customHeight="1" thickBot="1" x14ac:dyDescent="0.3">
      <c r="C59" s="469" t="s">
        <v>101</v>
      </c>
      <c r="D59" s="479"/>
      <c r="E59" s="479"/>
      <c r="F59" s="479"/>
      <c r="G59" s="479"/>
      <c r="H59" s="479"/>
      <c r="I59" s="479"/>
      <c r="J59" s="479"/>
      <c r="K59" s="480"/>
      <c r="L59" s="193" t="s">
        <v>22</v>
      </c>
    </row>
    <row r="60" spans="2:30" ht="58.5" customHeight="1" thickBot="1" x14ac:dyDescent="0.3">
      <c r="C60" s="469" t="s">
        <v>40</v>
      </c>
      <c r="D60" s="470"/>
      <c r="E60" s="470"/>
      <c r="F60" s="470"/>
      <c r="G60" s="470"/>
      <c r="H60" s="470"/>
      <c r="I60" s="470"/>
      <c r="J60" s="470"/>
      <c r="K60" s="471"/>
      <c r="L60" s="193" t="s">
        <v>22</v>
      </c>
    </row>
    <row r="61" spans="2:30" ht="72" customHeight="1" thickBot="1" x14ac:dyDescent="0.3">
      <c r="C61" s="469" t="s">
        <v>102</v>
      </c>
      <c r="D61" s="470"/>
      <c r="E61" s="470"/>
      <c r="F61" s="470"/>
      <c r="G61" s="470"/>
      <c r="H61" s="470"/>
      <c r="I61" s="470"/>
      <c r="J61" s="470"/>
      <c r="K61" s="471"/>
      <c r="L61" s="193" t="s">
        <v>22</v>
      </c>
    </row>
    <row r="62" spans="2:30" ht="51" customHeight="1" thickBot="1" x14ac:dyDescent="0.3">
      <c r="C62" s="469" t="s">
        <v>103</v>
      </c>
      <c r="D62" s="470"/>
      <c r="E62" s="470"/>
      <c r="F62" s="470"/>
      <c r="G62" s="470"/>
      <c r="H62" s="470"/>
      <c r="I62" s="470"/>
      <c r="J62" s="470"/>
      <c r="K62" s="471"/>
      <c r="L62" s="193" t="s">
        <v>22</v>
      </c>
    </row>
    <row r="63" spans="2:30" ht="52.5" customHeight="1" thickBot="1" x14ac:dyDescent="0.3">
      <c r="C63" s="472" t="s">
        <v>104</v>
      </c>
      <c r="D63" s="473"/>
      <c r="E63" s="473"/>
      <c r="F63" s="473"/>
      <c r="G63" s="473"/>
      <c r="H63" s="473"/>
      <c r="I63" s="473"/>
      <c r="J63" s="473"/>
      <c r="K63" s="474"/>
      <c r="L63" s="193" t="s">
        <v>22</v>
      </c>
      <c r="S63" s="30"/>
      <c r="T63" s="30"/>
      <c r="U63" s="30"/>
      <c r="V63" s="30"/>
      <c r="W63" s="30"/>
      <c r="X63" s="30"/>
      <c r="Y63" s="30"/>
      <c r="Z63" s="30"/>
      <c r="AA63" s="30"/>
      <c r="AB63" s="30"/>
      <c r="AC63" s="30"/>
      <c r="AD63" s="30"/>
    </row>
    <row r="65" spans="2:30" s="30" customFormat="1" ht="30" customHeight="1" thickBot="1" x14ac:dyDescent="0.3">
      <c r="B65" s="46"/>
      <c r="C65" s="44"/>
      <c r="D65" s="43"/>
      <c r="E65" s="43"/>
      <c r="F65" s="43"/>
      <c r="G65" s="43"/>
      <c r="H65" s="43"/>
      <c r="I65" s="43"/>
      <c r="J65" s="43"/>
      <c r="K65" s="43"/>
      <c r="L65" s="43"/>
      <c r="M65" s="46"/>
      <c r="N65" s="46"/>
      <c r="O65" s="46"/>
      <c r="P65" s="46"/>
      <c r="Q65" s="46"/>
    </row>
    <row r="66" spans="2:30" s="30" customFormat="1" ht="29.25" customHeight="1" thickTop="1" thickBot="1" x14ac:dyDescent="0.3">
      <c r="C66" s="42"/>
      <c r="D66" s="41"/>
      <c r="E66" s="41"/>
      <c r="F66" s="41"/>
      <c r="G66" s="41"/>
      <c r="H66" s="41"/>
      <c r="I66" s="41"/>
      <c r="J66" s="41"/>
      <c r="K66" s="41"/>
      <c r="L66" s="41"/>
    </row>
    <row r="67" spans="2:30" ht="32.25" customHeight="1" x14ac:dyDescent="0.25">
      <c r="B67" s="475" t="s">
        <v>1858</v>
      </c>
      <c r="C67" s="477" t="s">
        <v>105</v>
      </c>
      <c r="D67" s="478"/>
      <c r="E67" s="478"/>
      <c r="F67" s="478"/>
      <c r="G67" s="478"/>
      <c r="H67" s="478"/>
      <c r="I67" s="478"/>
      <c r="J67" s="478"/>
      <c r="K67" s="478"/>
      <c r="L67" s="478"/>
      <c r="P67" s="402"/>
      <c r="Q67" s="402"/>
      <c r="R67" s="402"/>
      <c r="S67" s="402"/>
    </row>
    <row r="68" spans="2:30" ht="34.5" customHeight="1" thickBot="1" x14ac:dyDescent="0.3">
      <c r="B68" s="476"/>
      <c r="C68" s="477"/>
      <c r="D68" s="478"/>
      <c r="E68" s="478"/>
      <c r="F68" s="478"/>
      <c r="G68" s="478"/>
      <c r="H68" s="478"/>
      <c r="I68" s="478"/>
      <c r="J68" s="478"/>
      <c r="K68" s="478"/>
      <c r="L68" s="478"/>
      <c r="M68" s="1"/>
    </row>
    <row r="69" spans="2:30" s="12" customFormat="1" ht="71.25" customHeight="1" thickBot="1" x14ac:dyDescent="0.3">
      <c r="B69" s="134"/>
      <c r="C69" s="398" t="s">
        <v>106</v>
      </c>
      <c r="D69" s="399"/>
      <c r="E69" s="399"/>
      <c r="F69" s="399"/>
      <c r="G69" s="399"/>
      <c r="H69" s="399"/>
      <c r="I69" s="399"/>
      <c r="J69" s="399"/>
      <c r="K69" s="399"/>
      <c r="L69" s="400"/>
      <c r="M69" s="37"/>
    </row>
    <row r="70" spans="2:30" ht="60.75" customHeight="1" thickBot="1" x14ac:dyDescent="0.3">
      <c r="C70" s="364" t="s">
        <v>107</v>
      </c>
      <c r="D70" s="365"/>
      <c r="E70" s="366"/>
      <c r="F70" s="199" t="s">
        <v>22</v>
      </c>
      <c r="G70" s="364" t="s">
        <v>108</v>
      </c>
      <c r="H70" s="365"/>
      <c r="I70" s="365"/>
      <c r="J70" s="365"/>
      <c r="K70" s="366"/>
      <c r="L70" s="200">
        <v>0</v>
      </c>
    </row>
    <row r="71" spans="2:30" ht="33.75" customHeight="1" thickBot="1" x14ac:dyDescent="0.3">
      <c r="B71" s="36"/>
      <c r="C71" s="394" t="s">
        <v>29</v>
      </c>
      <c r="D71" s="395"/>
      <c r="E71" s="395"/>
      <c r="F71" s="395"/>
      <c r="G71" s="395"/>
      <c r="H71" s="395"/>
      <c r="I71" s="395"/>
      <c r="J71" s="395"/>
      <c r="K71" s="395"/>
      <c r="L71" s="396"/>
      <c r="O71" s="6"/>
    </row>
    <row r="72" spans="2:30" ht="39.75" customHeight="1" x14ac:dyDescent="0.25">
      <c r="C72" s="406"/>
      <c r="D72" s="407"/>
      <c r="E72" s="407"/>
      <c r="F72" s="407"/>
      <c r="G72" s="407"/>
      <c r="H72" s="407"/>
      <c r="I72" s="407"/>
      <c r="J72" s="407"/>
      <c r="K72" s="407"/>
      <c r="L72" s="408"/>
    </row>
    <row r="73" spans="2:30" ht="27.75" customHeight="1" x14ac:dyDescent="0.25">
      <c r="C73" s="409"/>
      <c r="D73" s="410"/>
      <c r="E73" s="410"/>
      <c r="F73" s="410"/>
      <c r="G73" s="410"/>
      <c r="H73" s="410"/>
      <c r="I73" s="410"/>
      <c r="J73" s="410"/>
      <c r="K73" s="410"/>
      <c r="L73" s="411"/>
    </row>
    <row r="74" spans="2:30" ht="33" customHeight="1" thickBot="1" x14ac:dyDescent="0.3">
      <c r="C74" s="412"/>
      <c r="D74" s="413"/>
      <c r="E74" s="413"/>
      <c r="F74" s="413"/>
      <c r="G74" s="413"/>
      <c r="H74" s="413"/>
      <c r="I74" s="413"/>
      <c r="J74" s="413"/>
      <c r="K74" s="413"/>
      <c r="L74" s="414"/>
      <c r="M74" s="397"/>
      <c r="N74" s="397"/>
      <c r="O74" s="397"/>
      <c r="P74" s="397"/>
      <c r="Q74" s="397"/>
      <c r="R74" s="397"/>
      <c r="S74" s="397"/>
      <c r="T74" s="397"/>
      <c r="U74" s="397"/>
      <c r="V74" s="397"/>
      <c r="W74" s="397"/>
      <c r="X74" s="397"/>
      <c r="Y74" s="397"/>
      <c r="Z74" s="397"/>
      <c r="AA74" s="397"/>
      <c r="AB74" s="397"/>
      <c r="AC74" s="397"/>
      <c r="AD74" s="397"/>
    </row>
    <row r="75" spans="2:30" x14ac:dyDescent="0.25">
      <c r="M75" s="397"/>
      <c r="N75" s="397"/>
      <c r="O75" s="397"/>
      <c r="P75" s="397"/>
      <c r="Q75" s="397"/>
      <c r="R75" s="397"/>
      <c r="S75" s="397"/>
      <c r="T75" s="397"/>
      <c r="U75" s="397"/>
      <c r="V75" s="397"/>
      <c r="W75" s="397"/>
      <c r="X75" s="397"/>
      <c r="Y75" s="397"/>
      <c r="Z75" s="397"/>
      <c r="AA75" s="397"/>
      <c r="AB75" s="397"/>
      <c r="AC75" s="397"/>
      <c r="AD75" s="397"/>
    </row>
    <row r="76" spans="2:30" x14ac:dyDescent="0.25">
      <c r="M76" s="397"/>
      <c r="N76" s="397"/>
      <c r="O76" s="397"/>
      <c r="P76" s="397"/>
      <c r="Q76" s="397"/>
      <c r="R76" s="397"/>
      <c r="S76" s="397"/>
      <c r="T76" s="397"/>
      <c r="U76" s="397"/>
      <c r="V76" s="397"/>
      <c r="W76" s="397"/>
      <c r="X76" s="397"/>
      <c r="Y76" s="397"/>
      <c r="Z76" s="397"/>
      <c r="AA76" s="397"/>
      <c r="AB76" s="397"/>
      <c r="AC76" s="397"/>
      <c r="AD76" s="397"/>
    </row>
    <row r="77" spans="2:30" ht="72" customHeight="1" x14ac:dyDescent="0.25">
      <c r="M77" s="397"/>
      <c r="N77" s="397"/>
      <c r="O77" s="397"/>
      <c r="P77" s="397"/>
      <c r="Q77" s="397"/>
      <c r="R77" s="397"/>
      <c r="S77" s="397"/>
      <c r="T77" s="397"/>
      <c r="U77" s="397"/>
      <c r="V77" s="397"/>
      <c r="W77" s="397"/>
      <c r="X77" s="397"/>
      <c r="Y77" s="397"/>
      <c r="Z77" s="397"/>
      <c r="AA77" s="397"/>
      <c r="AB77" s="397"/>
      <c r="AC77" s="397"/>
      <c r="AD77" s="397"/>
    </row>
    <row r="78" spans="2:30" ht="66.75" customHeight="1" x14ac:dyDescent="0.25">
      <c r="M78" s="397"/>
      <c r="N78" s="397"/>
      <c r="O78" s="397"/>
      <c r="P78" s="397"/>
      <c r="Q78" s="397"/>
      <c r="R78" s="397"/>
      <c r="S78" s="397"/>
      <c r="T78" s="397"/>
      <c r="U78" s="397"/>
      <c r="V78" s="397"/>
      <c r="W78" s="397"/>
      <c r="X78" s="397"/>
      <c r="Y78" s="397"/>
      <c r="Z78" s="397"/>
      <c r="AA78" s="397"/>
      <c r="AB78" s="397"/>
      <c r="AC78" s="397"/>
      <c r="AD78" s="397"/>
    </row>
    <row r="79" spans="2:30" ht="78" customHeight="1" x14ac:dyDescent="0.25"/>
    <row r="83" ht="113.25" customHeight="1" x14ac:dyDescent="0.25"/>
    <row r="87" ht="62.25" customHeight="1" x14ac:dyDescent="0.25"/>
  </sheetData>
  <sheetProtection algorithmName="SHA-512" hashValue="t9afoSzZ4lGi4nXIroveBpFU3dUSj1ZvIyR6b9o0zobFoE5xXjps+zeJ24aCPaggKBzhp1m4VbuwWTSrzJoGSg==" saltValue="JzbnsTIkAukMQ+CQpdi+SQ==" spinCount="100000" sheet="1" objects="1" scenarios="1"/>
  <mergeCells count="69">
    <mergeCell ref="B2:E2"/>
    <mergeCell ref="C4:N4"/>
    <mergeCell ref="R4:X16"/>
    <mergeCell ref="C5:M7"/>
    <mergeCell ref="D11:M11"/>
    <mergeCell ref="D12:K12"/>
    <mergeCell ref="L12:M12"/>
    <mergeCell ref="D13:K13"/>
    <mergeCell ref="L13:M13"/>
    <mergeCell ref="C9:N9"/>
    <mergeCell ref="B17:B18"/>
    <mergeCell ref="C17:N18"/>
    <mergeCell ref="O17:Q18"/>
    <mergeCell ref="T18:AA21"/>
    <mergeCell ref="D19:O19"/>
    <mergeCell ref="K20:K22"/>
    <mergeCell ref="L20:L22"/>
    <mergeCell ref="C21:J22"/>
    <mergeCell ref="T22:AA28"/>
    <mergeCell ref="C23:J23"/>
    <mergeCell ref="M36:N36"/>
    <mergeCell ref="P36:W36"/>
    <mergeCell ref="M23:N23"/>
    <mergeCell ref="C24:J24"/>
    <mergeCell ref="C26:I26"/>
    <mergeCell ref="J26:K26"/>
    <mergeCell ref="C28:I28"/>
    <mergeCell ref="J28:K28"/>
    <mergeCell ref="B31:B32"/>
    <mergeCell ref="C31:N32"/>
    <mergeCell ref="K33:L35"/>
    <mergeCell ref="M33:N35"/>
    <mergeCell ref="O33:Y33"/>
    <mergeCell ref="C37:J37"/>
    <mergeCell ref="M37:N37"/>
    <mergeCell ref="P37:W37"/>
    <mergeCell ref="C38:J38"/>
    <mergeCell ref="M38:N38"/>
    <mergeCell ref="P38:Z38"/>
    <mergeCell ref="C39:J39"/>
    <mergeCell ref="M39:N39"/>
    <mergeCell ref="P39:V39"/>
    <mergeCell ref="B42:B43"/>
    <mergeCell ref="C42:K43"/>
    <mergeCell ref="C44:J44"/>
    <mergeCell ref="C45:J45"/>
    <mergeCell ref="C46:J46"/>
    <mergeCell ref="C47:J47"/>
    <mergeCell ref="C48:J48"/>
    <mergeCell ref="C49:J49"/>
    <mergeCell ref="B67:B68"/>
    <mergeCell ref="C67:L68"/>
    <mergeCell ref="C50:J50"/>
    <mergeCell ref="B55:B56"/>
    <mergeCell ref="C55:L56"/>
    <mergeCell ref="C57:L57"/>
    <mergeCell ref="C58:K58"/>
    <mergeCell ref="C59:K59"/>
    <mergeCell ref="C72:L74"/>
    <mergeCell ref="M74:AD78"/>
    <mergeCell ref="C60:K60"/>
    <mergeCell ref="C61:K61"/>
    <mergeCell ref="C62:K62"/>
    <mergeCell ref="C63:K63"/>
    <mergeCell ref="P67:S67"/>
    <mergeCell ref="C69:L69"/>
    <mergeCell ref="C70:E70"/>
    <mergeCell ref="G70:K70"/>
    <mergeCell ref="C71:L71"/>
  </mergeCells>
  <conditionalFormatting sqref="K24">
    <cfRule type="expression" dxfId="38" priority="3">
      <formula>AND($J$28&gt;0, $K$24="")</formula>
    </cfRule>
  </conditionalFormatting>
  <conditionalFormatting sqref="L24">
    <cfRule type="expression" dxfId="37" priority="2">
      <formula>AND($J$28&gt;0, $L$24="")</formula>
    </cfRule>
  </conditionalFormatting>
  <dataValidations count="9">
    <dataValidation allowBlank="1" showInputMessage="1" showErrorMessage="1" prompt="If none, enter &quot;0&quot;." sqref="K37:K39" xr:uid="{00000000-0002-0000-0400-000000000000}"/>
    <dataValidation type="whole" operator="greaterThanOrEqual" allowBlank="1" showInputMessage="1" showErrorMessage="1" error="Please enter a number." prompt="Enter number of eligible, nonresident students attending private school in your district.  If none, enter 0.  Cell will turn red if no number is entered." sqref="N24:N25 L24:L25" xr:uid="{00000000-0002-0000-0400-000001000000}">
      <formula1>0</formula1>
    </dataValidation>
    <dataValidation type="whole" operator="greaterThanOrEqual" allowBlank="1" showInputMessage="1" showErrorMessage="1" error="Please enter a number." sqref="Q24:Q25" xr:uid="{00000000-0002-0000-0400-000002000000}">
      <formula1>0</formula1>
    </dataValidation>
    <dataValidation type="whole" operator="greaterThanOrEqual" allowBlank="1" showInputMessage="1" showErrorMessage="1" error="Please enter a whoe number(0 or greater)." sqref="K47 K50:K51" xr:uid="{00000000-0002-0000-0400-000003000000}">
      <formula1>0</formula1>
    </dataValidation>
    <dataValidation operator="greaterThanOrEqual" allowBlank="1" showInputMessage="1" showErrorMessage="1" sqref="K44" xr:uid="{00000000-0002-0000-0400-000004000000}"/>
    <dataValidation type="list" allowBlank="1" showInputMessage="1" showErrorMessage="1" prompt="If you are a charter, virtual or techinical/vocational district, select the appropriate category from the dropdown menu.  You then are exempt from completing any other information on this form." sqref="L12:M12" xr:uid="{00000000-0002-0000-0400-000005000000}">
      <formula1>ProShareOpt</formula1>
    </dataValidation>
    <dataValidation type="list" allowBlank="1" showInputMessage="1" showErrorMessage="1" sqref="L58:L63 F70 E53 L13:M13" xr:uid="{00000000-0002-0000-0400-000006000000}">
      <formula1>YesorNo</formula1>
    </dataValidation>
    <dataValidation type="whole" errorStyle="information" operator="greaterThanOrEqual" allowBlank="1" showInputMessage="1" showErrorMessage="1" errorTitle="No info input" error="Please enter a number." prompt="Enter number of eligible, resident students attending private school in your district.  If none, enter 0.  Cell will turn red if no number is entered." sqref="K24:K25" xr:uid="{00000000-0002-0000-0400-000007000000}">
      <formula1>0</formula1>
    </dataValidation>
    <dataValidation type="whole" operator="greaterThanOrEqual" showInputMessage="1" showErrorMessage="1" error="Please fill out all of the cells in column A, B, C, and D including zeros when appropriate." prompt="If none, enter &quot;0&quot;." sqref="L37:N39" xr:uid="{00000000-0002-0000-0400-000008000000}">
      <formula1>0</formula1>
    </dataValidation>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4">
    <tabColor theme="9" tint="0.59999389629810485"/>
    <pageSetUpPr autoPageBreaks="0"/>
  </sheetPr>
  <dimension ref="B1:AK56"/>
  <sheetViews>
    <sheetView showGridLines="0" showRowColHeaders="0" zoomScaleNormal="100" workbookViewId="0"/>
  </sheetViews>
  <sheetFormatPr defaultRowHeight="15" x14ac:dyDescent="0.25"/>
  <cols>
    <col min="1" max="1" width="5" customWidth="1"/>
    <col min="2" max="2" width="20.140625" customWidth="1"/>
    <col min="3" max="3" width="6.42578125" customWidth="1"/>
    <col min="4" max="4" width="17.5703125" customWidth="1"/>
    <col min="5" max="5" width="17.85546875" customWidth="1"/>
    <col min="6" max="6" width="19.28515625" customWidth="1"/>
    <col min="7" max="8" width="16" customWidth="1"/>
    <col min="9" max="9" width="12.5703125" customWidth="1"/>
    <col min="10" max="10" width="12.28515625" customWidth="1"/>
    <col min="11" max="11" width="2.85546875" customWidth="1"/>
    <col min="12" max="12" width="3" customWidth="1"/>
    <col min="13" max="13" width="2.28515625" customWidth="1"/>
    <col min="16" max="16" width="12.28515625" customWidth="1"/>
  </cols>
  <sheetData>
    <row r="1" spans="2:23" ht="15.75" thickBot="1" x14ac:dyDescent="0.3"/>
    <row r="2" spans="2:23" ht="22.5" customHeight="1" thickBot="1" x14ac:dyDescent="0.3">
      <c r="B2" s="318" t="str">
        <f>valMem2</f>
        <v>OrgName</v>
      </c>
      <c r="C2" s="319"/>
      <c r="D2" s="320"/>
    </row>
    <row r="3" spans="2:23" ht="17.25" customHeight="1" x14ac:dyDescent="0.25">
      <c r="B3" s="4"/>
      <c r="C3" s="4"/>
      <c r="D3" s="4"/>
    </row>
    <row r="4" spans="2:23" ht="28.5" customHeight="1" x14ac:dyDescent="0.45">
      <c r="B4" s="5" t="s">
        <v>3</v>
      </c>
      <c r="C4" s="5"/>
      <c r="D4" s="5"/>
      <c r="E4" s="5"/>
      <c r="F4" s="5"/>
      <c r="G4" s="5"/>
      <c r="I4" s="6"/>
    </row>
    <row r="5" spans="2:23" ht="4.5" customHeight="1" x14ac:dyDescent="0.45">
      <c r="B5" s="5"/>
      <c r="C5" s="5"/>
      <c r="D5" s="5"/>
      <c r="E5" s="5"/>
      <c r="F5" s="5"/>
      <c r="G5" s="5"/>
    </row>
    <row r="6" spans="2:23" s="7" customFormat="1" ht="39.75" customHeight="1" x14ac:dyDescent="0.25">
      <c r="B6" s="321" t="s">
        <v>4</v>
      </c>
      <c r="C6" s="321"/>
      <c r="D6" s="321"/>
      <c r="E6" s="321"/>
      <c r="F6" s="321"/>
      <c r="G6" s="321"/>
      <c r="H6" s="321"/>
      <c r="I6" s="321"/>
      <c r="J6" s="321"/>
      <c r="K6" s="321"/>
      <c r="L6" s="321"/>
      <c r="M6" s="321"/>
      <c r="N6" s="321"/>
      <c r="O6" s="321"/>
      <c r="P6" s="321"/>
      <c r="W6"/>
    </row>
    <row r="7" spans="2:23" s="7" customFormat="1" ht="22.5" customHeight="1" thickBot="1" x14ac:dyDescent="0.3">
      <c r="C7" s="8"/>
      <c r="D7" s="8"/>
      <c r="E7" s="8"/>
      <c r="F7" s="8"/>
      <c r="G7" s="8"/>
      <c r="H7" s="8"/>
      <c r="I7" s="8"/>
      <c r="J7" s="8"/>
      <c r="W7"/>
    </row>
    <row r="8" spans="2:23" ht="15" customHeight="1" x14ac:dyDescent="0.25">
      <c r="B8" s="296" t="s">
        <v>1859</v>
      </c>
      <c r="C8" s="324" t="s">
        <v>1911</v>
      </c>
      <c r="D8" s="324"/>
      <c r="E8" s="324"/>
      <c r="F8" s="324"/>
      <c r="G8" s="324"/>
      <c r="H8" s="324"/>
      <c r="I8" s="324"/>
      <c r="J8" s="324"/>
      <c r="K8" s="324"/>
      <c r="L8" s="324"/>
      <c r="M8" s="324"/>
      <c r="N8" s="324"/>
      <c r="O8" s="324"/>
      <c r="P8" s="325"/>
    </row>
    <row r="9" spans="2:23" ht="42" customHeight="1" x14ac:dyDescent="0.25">
      <c r="B9" s="322"/>
      <c r="C9" s="326"/>
      <c r="D9" s="326"/>
      <c r="E9" s="326"/>
      <c r="F9" s="326"/>
      <c r="G9" s="326"/>
      <c r="H9" s="326"/>
      <c r="I9" s="326"/>
      <c r="J9" s="326"/>
      <c r="K9" s="326"/>
      <c r="L9" s="326"/>
      <c r="M9" s="326"/>
      <c r="N9" s="326"/>
      <c r="O9" s="326"/>
      <c r="P9" s="327"/>
      <c r="W9" s="9"/>
    </row>
    <row r="10" spans="2:23" ht="15.75" customHeight="1" x14ac:dyDescent="0.25">
      <c r="B10" s="322"/>
      <c r="C10" s="326"/>
      <c r="D10" s="326"/>
      <c r="E10" s="326"/>
      <c r="F10" s="326"/>
      <c r="G10" s="326"/>
      <c r="H10" s="326"/>
      <c r="I10" s="326"/>
      <c r="J10" s="326"/>
      <c r="K10" s="326"/>
      <c r="L10" s="326"/>
      <c r="M10" s="326"/>
      <c r="N10" s="326"/>
      <c r="O10" s="326"/>
      <c r="P10" s="327"/>
    </row>
    <row r="11" spans="2:23" ht="15.75" customHeight="1" thickBot="1" x14ac:dyDescent="0.3">
      <c r="B11" s="323"/>
      <c r="C11" s="326"/>
      <c r="D11" s="326"/>
      <c r="E11" s="326"/>
      <c r="F11" s="326"/>
      <c r="G11" s="326"/>
      <c r="H11" s="326"/>
      <c r="I11" s="326"/>
      <c r="J11" s="326"/>
      <c r="K11" s="326"/>
      <c r="L11" s="326"/>
      <c r="M11" s="326"/>
      <c r="N11" s="326"/>
      <c r="O11" s="326"/>
      <c r="P11" s="327"/>
    </row>
    <row r="12" spans="2:23" ht="15" customHeight="1" x14ac:dyDescent="0.25">
      <c r="C12" s="328"/>
      <c r="D12" s="326"/>
      <c r="E12" s="326"/>
      <c r="F12" s="326"/>
      <c r="G12" s="326"/>
      <c r="H12" s="326"/>
      <c r="I12" s="326"/>
      <c r="J12" s="326"/>
      <c r="K12" s="326"/>
      <c r="L12" s="326"/>
      <c r="M12" s="326"/>
      <c r="N12" s="326"/>
      <c r="O12" s="326"/>
      <c r="P12" s="327"/>
    </row>
    <row r="13" spans="2:23" ht="15.75" customHeight="1" x14ac:dyDescent="0.25">
      <c r="C13" s="328"/>
      <c r="D13" s="326"/>
      <c r="E13" s="326"/>
      <c r="F13" s="326"/>
      <c r="G13" s="326"/>
      <c r="H13" s="326"/>
      <c r="I13" s="326"/>
      <c r="J13" s="326"/>
      <c r="K13" s="326"/>
      <c r="L13" s="326"/>
      <c r="M13" s="326"/>
      <c r="N13" s="326"/>
      <c r="O13" s="326"/>
      <c r="P13" s="327"/>
    </row>
    <row r="14" spans="2:23" ht="15" customHeight="1" x14ac:dyDescent="0.25">
      <c r="C14" s="328"/>
      <c r="D14" s="326"/>
      <c r="E14" s="326"/>
      <c r="F14" s="326"/>
      <c r="G14" s="326"/>
      <c r="H14" s="326"/>
      <c r="I14" s="326"/>
      <c r="J14" s="326"/>
      <c r="K14" s="326"/>
      <c r="L14" s="326"/>
      <c r="M14" s="326"/>
      <c r="N14" s="326"/>
      <c r="O14" s="326"/>
      <c r="P14" s="327"/>
    </row>
    <row r="15" spans="2:23" ht="15" customHeight="1" x14ac:dyDescent="0.25">
      <c r="C15" s="328"/>
      <c r="D15" s="326"/>
      <c r="E15" s="326"/>
      <c r="F15" s="326"/>
      <c r="G15" s="326"/>
      <c r="H15" s="326"/>
      <c r="I15" s="326"/>
      <c r="J15" s="326"/>
      <c r="K15" s="326"/>
      <c r="L15" s="326"/>
      <c r="M15" s="326"/>
      <c r="N15" s="326"/>
      <c r="O15" s="326"/>
      <c r="P15" s="327"/>
    </row>
    <row r="16" spans="2:23" ht="15.75" customHeight="1" x14ac:dyDescent="0.25">
      <c r="C16" s="328"/>
      <c r="D16" s="326"/>
      <c r="E16" s="326"/>
      <c r="F16" s="326"/>
      <c r="G16" s="326"/>
      <c r="H16" s="326"/>
      <c r="I16" s="326"/>
      <c r="J16" s="326"/>
      <c r="K16" s="326"/>
      <c r="L16" s="326"/>
      <c r="M16" s="326"/>
      <c r="N16" s="326"/>
      <c r="O16" s="326"/>
      <c r="P16" s="327"/>
    </row>
    <row r="17" spans="2:37" ht="60.75" customHeight="1" x14ac:dyDescent="0.25">
      <c r="C17" s="328"/>
      <c r="D17" s="326"/>
      <c r="E17" s="326"/>
      <c r="F17" s="326"/>
      <c r="G17" s="326"/>
      <c r="H17" s="326"/>
      <c r="I17" s="326"/>
      <c r="J17" s="326"/>
      <c r="K17" s="326"/>
      <c r="L17" s="326"/>
      <c r="M17" s="326"/>
      <c r="N17" s="326"/>
      <c r="O17" s="326"/>
      <c r="P17" s="327"/>
    </row>
    <row r="18" spans="2:37" ht="59.25" customHeight="1" x14ac:dyDescent="0.25">
      <c r="C18" s="328"/>
      <c r="D18" s="326"/>
      <c r="E18" s="326"/>
      <c r="F18" s="326"/>
      <c r="G18" s="326"/>
      <c r="H18" s="326"/>
      <c r="I18" s="326"/>
      <c r="J18" s="326"/>
      <c r="K18" s="326"/>
      <c r="L18" s="326"/>
      <c r="M18" s="326"/>
      <c r="N18" s="326"/>
      <c r="O18" s="326"/>
      <c r="P18" s="327"/>
    </row>
    <row r="19" spans="2:37" ht="67.5" customHeight="1" thickBot="1" x14ac:dyDescent="0.3">
      <c r="C19" s="329"/>
      <c r="D19" s="330"/>
      <c r="E19" s="330"/>
      <c r="F19" s="330"/>
      <c r="G19" s="330"/>
      <c r="H19" s="330"/>
      <c r="I19" s="330"/>
      <c r="J19" s="330"/>
      <c r="K19" s="330"/>
      <c r="L19" s="330"/>
      <c r="M19" s="330"/>
      <c r="N19" s="330"/>
      <c r="O19" s="330"/>
      <c r="P19" s="331"/>
    </row>
    <row r="20" spans="2:37" ht="27.75" customHeight="1" thickBot="1" x14ac:dyDescent="0.3">
      <c r="B20" s="10"/>
      <c r="C20" s="11"/>
      <c r="D20" s="11"/>
      <c r="E20" s="11"/>
      <c r="F20" s="11"/>
      <c r="G20" s="11"/>
      <c r="H20" s="11"/>
      <c r="I20" s="11"/>
      <c r="J20" s="11"/>
      <c r="K20" s="11"/>
      <c r="L20" s="11"/>
      <c r="M20" s="11"/>
      <c r="N20" s="11"/>
      <c r="O20" s="11"/>
      <c r="P20" s="11"/>
      <c r="Q20" s="12"/>
      <c r="R20" s="12"/>
      <c r="S20" s="12"/>
      <c r="T20" s="12"/>
    </row>
    <row r="21" spans="2:37" ht="27.75" customHeight="1" thickTop="1" x14ac:dyDescent="0.25">
      <c r="B21" s="1"/>
      <c r="C21" s="13"/>
      <c r="D21" s="13"/>
      <c r="E21" s="13"/>
      <c r="F21" s="13"/>
      <c r="G21" s="13"/>
      <c r="H21" s="13"/>
      <c r="I21" s="13"/>
      <c r="J21" s="13"/>
      <c r="K21" s="13"/>
      <c r="L21" s="13"/>
      <c r="M21" s="13"/>
      <c r="N21" s="13"/>
      <c r="O21" s="13"/>
      <c r="P21" s="13"/>
      <c r="Q21" s="12"/>
      <c r="R21" s="12"/>
      <c r="S21" s="12"/>
      <c r="T21" s="12"/>
    </row>
    <row r="22" spans="2:37" ht="27.75" customHeight="1" thickBot="1" x14ac:dyDescent="0.3">
      <c r="C22" s="13"/>
      <c r="D22" s="13"/>
      <c r="E22" s="13"/>
      <c r="F22" s="13"/>
      <c r="G22" s="13"/>
      <c r="H22" s="13"/>
      <c r="I22" s="13"/>
      <c r="J22" s="13"/>
      <c r="K22" s="13"/>
      <c r="L22" s="13"/>
      <c r="M22" s="13"/>
      <c r="N22" s="13"/>
      <c r="O22" s="13"/>
      <c r="P22" s="13"/>
      <c r="Q22" s="12"/>
      <c r="R22" s="12"/>
      <c r="S22" s="12"/>
      <c r="T22" s="12"/>
    </row>
    <row r="23" spans="2:37" ht="56.25" customHeight="1" thickBot="1" x14ac:dyDescent="0.3">
      <c r="B23" s="296" t="s">
        <v>1860</v>
      </c>
      <c r="E23" s="332" t="s">
        <v>5</v>
      </c>
      <c r="F23" s="333"/>
      <c r="G23" s="334" t="s">
        <v>6</v>
      </c>
      <c r="H23" s="335"/>
      <c r="J23" s="298" t="s">
        <v>2369</v>
      </c>
      <c r="K23" s="299"/>
      <c r="L23" s="299"/>
      <c r="M23" s="299"/>
      <c r="N23" s="299"/>
      <c r="O23" s="299"/>
      <c r="P23" s="299"/>
      <c r="Q23" s="299"/>
      <c r="R23" s="299"/>
      <c r="S23" s="300"/>
      <c r="AA23" s="14"/>
      <c r="AB23" s="14"/>
      <c r="AC23" s="14"/>
      <c r="AD23" s="14"/>
      <c r="AE23" s="14"/>
      <c r="AF23" s="14"/>
      <c r="AG23" s="14"/>
      <c r="AH23" s="14"/>
      <c r="AI23" s="14"/>
      <c r="AJ23" s="14"/>
      <c r="AK23" s="14"/>
    </row>
    <row r="24" spans="2:37" ht="48.75" customHeight="1" thickBot="1" x14ac:dyDescent="0.3">
      <c r="B24" s="323"/>
      <c r="D24" s="15"/>
      <c r="E24" s="336" t="s">
        <v>7</v>
      </c>
      <c r="F24" s="337"/>
      <c r="G24" s="334" t="s">
        <v>8</v>
      </c>
      <c r="H24" s="335"/>
      <c r="J24" s="301"/>
      <c r="K24" s="302"/>
      <c r="L24" s="302"/>
      <c r="M24" s="302"/>
      <c r="N24" s="302"/>
      <c r="O24" s="302"/>
      <c r="P24" s="302"/>
      <c r="Q24" s="302"/>
      <c r="R24" s="302"/>
      <c r="S24" s="303"/>
      <c r="AA24" s="14"/>
      <c r="AB24" s="14"/>
      <c r="AC24" s="14"/>
      <c r="AD24" s="14" t="s">
        <v>9</v>
      </c>
      <c r="AE24" s="14"/>
      <c r="AF24" s="14"/>
      <c r="AG24" s="14"/>
      <c r="AH24" s="14"/>
      <c r="AI24" s="14"/>
      <c r="AJ24" s="14"/>
      <c r="AK24" s="14"/>
    </row>
    <row r="25" spans="2:37" ht="30.75" thickBot="1" x14ac:dyDescent="0.3">
      <c r="D25" s="16"/>
      <c r="E25" s="17" t="s">
        <v>10</v>
      </c>
      <c r="F25" s="17" t="s">
        <v>11</v>
      </c>
      <c r="G25" s="17" t="s">
        <v>12</v>
      </c>
      <c r="H25" s="18" t="s">
        <v>13</v>
      </c>
      <c r="J25" s="301"/>
      <c r="K25" s="302"/>
      <c r="L25" s="302"/>
      <c r="M25" s="302"/>
      <c r="N25" s="302"/>
      <c r="O25" s="302"/>
      <c r="P25" s="302"/>
      <c r="Q25" s="302"/>
      <c r="R25" s="302"/>
      <c r="S25" s="303"/>
      <c r="AA25" s="14"/>
      <c r="AB25" s="14"/>
      <c r="AC25" s="14"/>
      <c r="AD25" s="14"/>
      <c r="AE25" s="14"/>
      <c r="AF25" s="14"/>
      <c r="AG25" s="14"/>
      <c r="AH25" s="14"/>
      <c r="AI25" s="14"/>
      <c r="AJ25" s="14"/>
      <c r="AK25" s="14"/>
    </row>
    <row r="26" spans="2:37" ht="54.75" customHeight="1" thickBot="1" x14ac:dyDescent="0.3">
      <c r="C26" s="293" t="s">
        <v>14</v>
      </c>
      <c r="D26" s="177" t="s">
        <v>15</v>
      </c>
      <c r="E26" s="19"/>
      <c r="F26" s="20" t="str">
        <f>IF(AND(E26&lt;&gt;0, G26&lt;&gt;0), IF(E26&gt;=G26, "Yes", "No"), " ")</f>
        <v xml:space="preserve"> </v>
      </c>
      <c r="G26" s="19"/>
      <c r="H26" s="19"/>
      <c r="J26" s="301"/>
      <c r="K26" s="302"/>
      <c r="L26" s="302"/>
      <c r="M26" s="302"/>
      <c r="N26" s="302"/>
      <c r="O26" s="302"/>
      <c r="P26" s="302"/>
      <c r="Q26" s="302"/>
      <c r="R26" s="302"/>
      <c r="S26" s="303"/>
      <c r="AA26" s="14"/>
      <c r="AB26" s="14"/>
      <c r="AC26" s="14"/>
      <c r="AD26" s="14"/>
      <c r="AE26" s="14"/>
      <c r="AF26" s="14"/>
      <c r="AG26" s="14"/>
      <c r="AH26" s="14"/>
      <c r="AI26" s="14"/>
      <c r="AJ26" s="14"/>
      <c r="AK26" s="14"/>
    </row>
    <row r="27" spans="2:37" ht="67.5" customHeight="1" thickBot="1" x14ac:dyDescent="0.3">
      <c r="C27" s="294"/>
      <c r="D27" s="21" t="s">
        <v>17</v>
      </c>
      <c r="E27" s="186"/>
      <c r="F27" s="187" t="str">
        <f>IF(AND(E27&lt;&gt;0, G27&lt;&gt;0), IF(E27&gt;=G27, "Yes", "No"), " ")</f>
        <v xml:space="preserve"> </v>
      </c>
      <c r="G27" s="186"/>
      <c r="H27" s="186"/>
      <c r="J27" s="301"/>
      <c r="K27" s="302"/>
      <c r="L27" s="302"/>
      <c r="M27" s="302"/>
      <c r="N27" s="302"/>
      <c r="O27" s="302"/>
      <c r="P27" s="302"/>
      <c r="Q27" s="302"/>
      <c r="R27" s="302"/>
      <c r="S27" s="303"/>
      <c r="AA27" s="14"/>
      <c r="AB27" s="14"/>
      <c r="AC27" s="14"/>
      <c r="AD27" s="14"/>
      <c r="AE27" s="14"/>
      <c r="AF27" s="14"/>
      <c r="AG27" s="14"/>
      <c r="AH27" s="14"/>
      <c r="AI27" s="14"/>
      <c r="AJ27" s="14"/>
      <c r="AK27" s="14"/>
    </row>
    <row r="28" spans="2:37" ht="66.599999999999994" customHeight="1" thickBot="1" x14ac:dyDescent="0.3">
      <c r="C28" s="294"/>
      <c r="D28" s="178" t="s">
        <v>18</v>
      </c>
      <c r="E28" s="22" t="str">
        <f>IF(AND(E26&gt;0, E30&gt;0), E26/E30, "")</f>
        <v/>
      </c>
      <c r="F28" s="23" t="str">
        <f>IF(AND(E28&lt;&gt;0, E28&lt;&gt;"", G28&lt;&gt;0, G28&lt;&gt;""), IF(E28&gt;=G28, "Yes", "No"), "")</f>
        <v/>
      </c>
      <c r="G28" s="19" t="str">
        <f>IF(AND(G26&gt;0, G30&gt;0), G26/G30,"")</f>
        <v/>
      </c>
      <c r="H28" s="19"/>
      <c r="J28" s="301"/>
      <c r="K28" s="302"/>
      <c r="L28" s="302"/>
      <c r="M28" s="302"/>
      <c r="N28" s="302"/>
      <c r="O28" s="302"/>
      <c r="P28" s="302"/>
      <c r="Q28" s="302"/>
      <c r="R28" s="302"/>
      <c r="S28" s="303"/>
      <c r="T28" s="24"/>
      <c r="AA28" s="14"/>
      <c r="AB28" s="14"/>
      <c r="AC28" s="14"/>
      <c r="AD28" s="14"/>
      <c r="AE28" s="14"/>
      <c r="AF28" s="14"/>
      <c r="AG28" s="14"/>
      <c r="AH28" s="14"/>
      <c r="AI28" s="14"/>
      <c r="AJ28" s="14"/>
      <c r="AK28" s="14"/>
    </row>
    <row r="29" spans="2:37" ht="63.75" customHeight="1" thickBot="1" x14ac:dyDescent="0.3">
      <c r="C29" s="295"/>
      <c r="D29" s="21" t="s">
        <v>19</v>
      </c>
      <c r="E29" s="188" t="str">
        <f>IF(AND(E30&gt;0, E27&gt;0), E27/E30, "")</f>
        <v/>
      </c>
      <c r="F29" s="187" t="str">
        <f>IF(AND(E29&lt;&gt;0, E29&lt;&gt;"", G29&lt;&gt;"", G29&lt;&gt;0), IF(E29&gt;=G29, "Yes", "No"), " ")</f>
        <v xml:space="preserve"> </v>
      </c>
      <c r="G29" s="186" t="str">
        <f>IF(AND(G27&gt;0, G30&gt;0), G27/G30, "")</f>
        <v/>
      </c>
      <c r="H29" s="186"/>
      <c r="J29" s="301"/>
      <c r="K29" s="302"/>
      <c r="L29" s="302"/>
      <c r="M29" s="302"/>
      <c r="N29" s="302"/>
      <c r="O29" s="302"/>
      <c r="P29" s="302"/>
      <c r="Q29" s="302"/>
      <c r="R29" s="302"/>
      <c r="S29" s="303"/>
      <c r="AA29" s="14"/>
      <c r="AB29" s="14"/>
      <c r="AC29" s="14"/>
      <c r="AD29" s="14"/>
      <c r="AE29" s="14"/>
      <c r="AF29" s="14"/>
      <c r="AG29" s="14"/>
      <c r="AH29" s="14"/>
      <c r="AI29" s="14"/>
      <c r="AJ29" s="14"/>
      <c r="AK29" s="14"/>
    </row>
    <row r="30" spans="2:37" ht="57.6" customHeight="1" thickTop="1" thickBot="1" x14ac:dyDescent="0.3">
      <c r="D30" s="25" t="s">
        <v>20</v>
      </c>
      <c r="E30" s="189"/>
      <c r="F30" s="26"/>
      <c r="G30" s="240"/>
      <c r="J30" s="301"/>
      <c r="K30" s="302"/>
      <c r="L30" s="302"/>
      <c r="M30" s="302"/>
      <c r="N30" s="302"/>
      <c r="O30" s="302"/>
      <c r="P30" s="302"/>
      <c r="Q30" s="302"/>
      <c r="R30" s="302"/>
      <c r="S30" s="303"/>
      <c r="AA30" s="14"/>
      <c r="AB30" s="14"/>
      <c r="AC30" s="14"/>
      <c r="AD30" s="14"/>
      <c r="AE30" s="14"/>
      <c r="AF30" s="14"/>
      <c r="AG30" s="14"/>
      <c r="AH30" s="14"/>
      <c r="AI30" s="14"/>
      <c r="AJ30" s="14"/>
      <c r="AK30" s="14"/>
    </row>
    <row r="31" spans="2:37" ht="57.6" customHeight="1" x14ac:dyDescent="0.25">
      <c r="B31" s="12"/>
      <c r="C31" s="12"/>
      <c r="D31" s="27"/>
      <c r="E31" s="28"/>
      <c r="F31" s="29"/>
      <c r="G31" s="28"/>
      <c r="H31" s="12"/>
      <c r="J31" s="301"/>
      <c r="K31" s="302"/>
      <c r="L31" s="302"/>
      <c r="M31" s="302"/>
      <c r="N31" s="302"/>
      <c r="O31" s="302"/>
      <c r="P31" s="302"/>
      <c r="Q31" s="302"/>
      <c r="R31" s="302"/>
      <c r="S31" s="303"/>
      <c r="AA31" s="14"/>
      <c r="AB31" s="14"/>
      <c r="AC31" s="14"/>
      <c r="AD31" s="14"/>
      <c r="AE31" s="14"/>
      <c r="AF31" s="14"/>
      <c r="AG31" s="14"/>
      <c r="AH31" s="14"/>
      <c r="AI31" s="14"/>
      <c r="AJ31" s="14"/>
      <c r="AK31" s="14"/>
    </row>
    <row r="32" spans="2:37" ht="13.5" customHeight="1" x14ac:dyDescent="0.25">
      <c r="B32" s="12"/>
      <c r="C32" s="12"/>
      <c r="D32" s="12"/>
      <c r="E32" s="12"/>
      <c r="F32" s="12"/>
      <c r="G32" s="12"/>
      <c r="H32" s="12"/>
      <c r="J32" s="301"/>
      <c r="K32" s="302"/>
      <c r="L32" s="302"/>
      <c r="M32" s="302"/>
      <c r="N32" s="302"/>
      <c r="O32" s="302"/>
      <c r="P32" s="302"/>
      <c r="Q32" s="302"/>
      <c r="R32" s="302"/>
      <c r="S32" s="303"/>
      <c r="AA32" s="14"/>
      <c r="AB32" s="14"/>
      <c r="AC32" s="14"/>
      <c r="AD32" s="14"/>
      <c r="AE32" s="14"/>
      <c r="AF32" s="14"/>
      <c r="AG32" s="14"/>
      <c r="AH32" s="14"/>
      <c r="AI32" s="14"/>
      <c r="AJ32" s="14"/>
      <c r="AK32" s="14"/>
    </row>
    <row r="33" spans="2:37" ht="12" customHeight="1" thickBot="1" x14ac:dyDescent="0.3">
      <c r="J33" s="304"/>
      <c r="K33" s="305"/>
      <c r="L33" s="305"/>
      <c r="M33" s="305"/>
      <c r="N33" s="305"/>
      <c r="O33" s="305"/>
      <c r="P33" s="305"/>
      <c r="Q33" s="305"/>
      <c r="R33" s="305"/>
      <c r="S33" s="306"/>
      <c r="AA33" s="14"/>
      <c r="AB33" s="14"/>
      <c r="AC33" s="14"/>
      <c r="AD33" s="14"/>
      <c r="AE33" s="14"/>
      <c r="AF33" s="14"/>
      <c r="AG33" s="14"/>
      <c r="AH33" s="14"/>
      <c r="AI33" s="14"/>
      <c r="AJ33" s="14"/>
      <c r="AK33" s="14"/>
    </row>
    <row r="34" spans="2:37" ht="24.75" customHeight="1" x14ac:dyDescent="0.25">
      <c r="I34" s="30"/>
      <c r="J34" s="31"/>
      <c r="K34" s="31"/>
      <c r="L34" s="31"/>
      <c r="M34" s="31"/>
      <c r="N34" s="31"/>
      <c r="O34" s="31"/>
      <c r="P34" s="31"/>
      <c r="Q34" s="31"/>
      <c r="R34" s="31"/>
      <c r="S34" s="31"/>
      <c r="T34" s="30"/>
      <c r="AA34" s="14"/>
      <c r="AB34" s="14"/>
      <c r="AC34" s="14"/>
      <c r="AD34" s="14"/>
      <c r="AE34" s="14"/>
      <c r="AF34" s="14"/>
      <c r="AG34" s="14"/>
      <c r="AH34" s="14"/>
      <c r="AI34" s="14"/>
      <c r="AJ34" s="14"/>
      <c r="AK34" s="14"/>
    </row>
    <row r="35" spans="2:37" ht="11.25" customHeight="1" x14ac:dyDescent="0.25">
      <c r="I35" s="30"/>
      <c r="J35" s="31"/>
      <c r="K35" s="31"/>
      <c r="L35" s="31"/>
      <c r="M35" s="31"/>
      <c r="N35" s="31"/>
      <c r="O35" s="31"/>
      <c r="P35" s="31"/>
      <c r="Q35" s="31"/>
      <c r="R35" s="31"/>
      <c r="S35" s="31"/>
      <c r="T35" s="30"/>
      <c r="AA35" s="14"/>
      <c r="AB35" s="14"/>
      <c r="AC35" s="14"/>
      <c r="AD35" s="14"/>
      <c r="AE35" s="14"/>
      <c r="AF35" s="14"/>
      <c r="AG35" s="14"/>
      <c r="AH35" s="14"/>
      <c r="AI35" s="14"/>
      <c r="AJ35" s="14"/>
      <c r="AK35" s="14"/>
    </row>
    <row r="36" spans="2:37" ht="11.25" customHeight="1" thickBot="1" x14ac:dyDescent="0.3">
      <c r="B36" s="32"/>
      <c r="C36" s="32"/>
      <c r="D36" s="32"/>
      <c r="E36" s="32"/>
      <c r="F36" s="32"/>
      <c r="G36" s="32"/>
      <c r="H36" s="32"/>
      <c r="I36" s="32"/>
      <c r="J36" s="33"/>
      <c r="K36" s="33"/>
      <c r="L36" s="33"/>
      <c r="M36" s="33"/>
      <c r="N36" s="33"/>
      <c r="O36" s="33"/>
      <c r="P36" s="33"/>
      <c r="Q36" s="33"/>
      <c r="R36" s="33"/>
      <c r="S36" s="33"/>
      <c r="AA36" s="14"/>
      <c r="AB36" s="14"/>
      <c r="AC36" s="14"/>
      <c r="AD36" s="14"/>
      <c r="AE36" s="14"/>
      <c r="AF36" s="14"/>
      <c r="AG36" s="14"/>
      <c r="AH36" s="14"/>
      <c r="AI36" s="14"/>
      <c r="AJ36" s="14"/>
      <c r="AK36" s="14"/>
    </row>
    <row r="37" spans="2:37" ht="11.25" customHeight="1" thickTop="1" x14ac:dyDescent="0.25">
      <c r="J37" s="13"/>
      <c r="K37" s="13"/>
      <c r="L37" s="13"/>
      <c r="M37" s="13"/>
      <c r="N37" s="13"/>
      <c r="O37" s="13"/>
      <c r="P37" s="13"/>
      <c r="Q37" s="13"/>
      <c r="R37" s="13"/>
      <c r="S37" s="13"/>
      <c r="AA37" s="14"/>
      <c r="AB37" s="14"/>
      <c r="AC37" s="14"/>
      <c r="AD37" s="14"/>
      <c r="AE37" s="14"/>
      <c r="AF37" s="14"/>
      <c r="AG37" s="14"/>
      <c r="AH37" s="14"/>
      <c r="AI37" s="14"/>
      <c r="AJ37" s="14"/>
      <c r="AK37" s="14"/>
    </row>
    <row r="38" spans="2:37" ht="11.25" customHeight="1" thickBot="1" x14ac:dyDescent="0.3">
      <c r="B38" s="1"/>
      <c r="C38" s="1"/>
      <c r="D38" s="1"/>
      <c r="E38" s="1"/>
      <c r="F38" s="1"/>
      <c r="G38" s="1"/>
      <c r="H38" s="1"/>
      <c r="I38" s="1"/>
      <c r="J38" s="1"/>
      <c r="K38" s="1"/>
      <c r="L38" s="1"/>
      <c r="M38" s="1"/>
      <c r="N38" s="34"/>
      <c r="O38" s="34"/>
      <c r="P38" s="34"/>
      <c r="Q38" s="34"/>
      <c r="R38" s="34"/>
      <c r="S38" s="34"/>
      <c r="T38" s="34"/>
      <c r="U38" s="34"/>
      <c r="V38" s="34"/>
      <c r="W38" s="34"/>
      <c r="AA38" s="14"/>
      <c r="AB38" s="14"/>
      <c r="AC38" s="14"/>
      <c r="AD38" s="14"/>
      <c r="AE38" s="14"/>
      <c r="AF38" s="14"/>
      <c r="AG38" s="14"/>
      <c r="AH38" s="14"/>
      <c r="AI38" s="14"/>
      <c r="AJ38" s="14"/>
      <c r="AK38" s="14"/>
    </row>
    <row r="39" spans="2:37" ht="54.75" customHeight="1" thickBot="1" x14ac:dyDescent="0.3">
      <c r="B39" s="296" t="s">
        <v>1861</v>
      </c>
      <c r="C39" s="288" t="s">
        <v>1908</v>
      </c>
      <c r="D39" s="289"/>
      <c r="E39" s="289"/>
      <c r="F39" s="289"/>
      <c r="G39" s="290"/>
      <c r="H39" s="35"/>
      <c r="I39" s="503" t="s">
        <v>2365</v>
      </c>
      <c r="J39" s="504"/>
      <c r="K39" s="504"/>
      <c r="L39" s="504"/>
      <c r="M39" s="504"/>
      <c r="N39" s="504"/>
      <c r="O39" s="504"/>
      <c r="P39" s="504"/>
      <c r="Q39" s="504"/>
      <c r="R39" s="504"/>
      <c r="S39" s="504"/>
      <c r="T39" s="505"/>
    </row>
    <row r="40" spans="2:37" ht="45.6" customHeight="1" thickBot="1" x14ac:dyDescent="0.3">
      <c r="B40" s="297"/>
      <c r="C40" s="307" t="s">
        <v>21</v>
      </c>
      <c r="D40" s="308"/>
      <c r="E40" s="308"/>
      <c r="F40" s="309"/>
      <c r="G40" s="190" t="s">
        <v>22</v>
      </c>
      <c r="I40" s="506"/>
      <c r="J40" s="507"/>
      <c r="K40" s="507"/>
      <c r="L40" s="507"/>
      <c r="M40" s="507"/>
      <c r="N40" s="507"/>
      <c r="O40" s="507"/>
      <c r="P40" s="507"/>
      <c r="Q40" s="507"/>
      <c r="R40" s="507"/>
      <c r="S40" s="507"/>
      <c r="T40" s="508"/>
    </row>
    <row r="41" spans="2:37" ht="46.5" customHeight="1" thickBot="1" x14ac:dyDescent="0.3">
      <c r="C41" s="307" t="s">
        <v>23</v>
      </c>
      <c r="D41" s="308"/>
      <c r="E41" s="308"/>
      <c r="F41" s="309"/>
      <c r="G41" s="190" t="s">
        <v>22</v>
      </c>
      <c r="I41" s="506"/>
      <c r="J41" s="507"/>
      <c r="K41" s="507"/>
      <c r="L41" s="507"/>
      <c r="M41" s="507"/>
      <c r="N41" s="507"/>
      <c r="O41" s="507"/>
      <c r="P41" s="507"/>
      <c r="Q41" s="507"/>
      <c r="R41" s="507"/>
      <c r="S41" s="507"/>
      <c r="T41" s="508"/>
    </row>
    <row r="42" spans="2:37" ht="59.25" customHeight="1" thickBot="1" x14ac:dyDescent="0.3">
      <c r="C42" s="310" t="s">
        <v>24</v>
      </c>
      <c r="D42" s="311"/>
      <c r="E42" s="311"/>
      <c r="F42" s="312"/>
      <c r="G42" s="190" t="s">
        <v>22</v>
      </c>
      <c r="I42" s="506"/>
      <c r="J42" s="507"/>
      <c r="K42" s="507"/>
      <c r="L42" s="507"/>
      <c r="M42" s="507"/>
      <c r="N42" s="507"/>
      <c r="O42" s="507"/>
      <c r="P42" s="507"/>
      <c r="Q42" s="507"/>
      <c r="R42" s="507"/>
      <c r="S42" s="507"/>
      <c r="T42" s="508"/>
    </row>
    <row r="43" spans="2:37" ht="35.25" customHeight="1" x14ac:dyDescent="0.25">
      <c r="C43" s="313" t="s">
        <v>25</v>
      </c>
      <c r="D43" s="314"/>
      <c r="E43" s="314"/>
      <c r="F43" s="315"/>
      <c r="G43" s="316" t="s">
        <v>22</v>
      </c>
      <c r="I43" s="506"/>
      <c r="J43" s="507"/>
      <c r="K43" s="507"/>
      <c r="L43" s="507"/>
      <c r="M43" s="507"/>
      <c r="N43" s="507"/>
      <c r="O43" s="507"/>
      <c r="P43" s="507"/>
      <c r="Q43" s="507"/>
      <c r="R43" s="507"/>
      <c r="S43" s="507"/>
      <c r="T43" s="508"/>
    </row>
    <row r="44" spans="2:37" ht="21.75" customHeight="1" thickBot="1" x14ac:dyDescent="0.3">
      <c r="C44" s="285"/>
      <c r="D44" s="286"/>
      <c r="E44" s="286"/>
      <c r="F44" s="287"/>
      <c r="G44" s="317"/>
      <c r="I44" s="509"/>
      <c r="J44" s="510"/>
      <c r="K44" s="510"/>
      <c r="L44" s="510"/>
      <c r="M44" s="510"/>
      <c r="N44" s="510"/>
      <c r="O44" s="510"/>
      <c r="P44" s="510"/>
      <c r="Q44" s="510"/>
      <c r="R44" s="510"/>
      <c r="S44" s="510"/>
      <c r="T44" s="511"/>
    </row>
    <row r="45" spans="2:37" ht="45" customHeight="1" thickBot="1" x14ac:dyDescent="0.3">
      <c r="C45" s="282" t="s">
        <v>26</v>
      </c>
      <c r="D45" s="283"/>
      <c r="E45" s="283"/>
      <c r="F45" s="284"/>
      <c r="G45" s="190" t="s">
        <v>22</v>
      </c>
    </row>
    <row r="46" spans="2:37" ht="57" customHeight="1" thickBot="1" x14ac:dyDescent="0.3">
      <c r="C46" s="285" t="s">
        <v>27</v>
      </c>
      <c r="D46" s="286"/>
      <c r="E46" s="286"/>
      <c r="F46" s="287"/>
      <c r="G46" s="190" t="s">
        <v>22</v>
      </c>
      <c r="I46" s="288" t="s">
        <v>28</v>
      </c>
      <c r="J46" s="289"/>
      <c r="K46" s="289"/>
      <c r="L46" s="289"/>
      <c r="M46" s="289"/>
      <c r="N46" s="289"/>
      <c r="O46" s="289"/>
      <c r="P46" s="289"/>
      <c r="Q46" s="289"/>
      <c r="R46" s="290"/>
      <c r="S46" s="291" t="s">
        <v>22</v>
      </c>
      <c r="T46" s="292"/>
    </row>
    <row r="48" spans="2:37" ht="35.25" customHeight="1" thickBot="1" x14ac:dyDescent="0.3">
      <c r="B48" s="10"/>
      <c r="C48" s="10"/>
      <c r="D48" s="10"/>
      <c r="E48" s="10"/>
      <c r="F48" s="10"/>
      <c r="G48" s="10"/>
      <c r="H48" s="10"/>
      <c r="I48" s="10"/>
      <c r="J48" s="10"/>
      <c r="K48" s="10"/>
      <c r="L48" s="10"/>
      <c r="M48" s="10"/>
      <c r="N48" s="10"/>
      <c r="O48" s="10"/>
      <c r="P48" s="10"/>
      <c r="Q48" s="10"/>
      <c r="R48" s="10"/>
      <c r="S48" s="10"/>
    </row>
    <row r="49" spans="4:4" ht="23.25" customHeight="1" thickTop="1" x14ac:dyDescent="0.25"/>
    <row r="50" spans="4:4" ht="29.25" customHeight="1" x14ac:dyDescent="0.25"/>
    <row r="51" spans="4:4" ht="29.25" customHeight="1" x14ac:dyDescent="0.25"/>
    <row r="52" spans="4:4" ht="29.25" customHeight="1" x14ac:dyDescent="0.25">
      <c r="D52" s="24"/>
    </row>
    <row r="53" spans="4:4" ht="29.25" customHeight="1" x14ac:dyDescent="0.25"/>
    <row r="54" spans="4:4" ht="30" customHeight="1" x14ac:dyDescent="0.25"/>
    <row r="55" spans="4:4" ht="29.25" customHeight="1" x14ac:dyDescent="0.25"/>
    <row r="56" spans="4:4" ht="31.5" customHeight="1" x14ac:dyDescent="0.25"/>
  </sheetData>
  <sheetProtection algorithmName="SHA-512" hashValue="5YOUIuLTUoqCezzy4E5csamN/kZGwMotghkmL7R+DwZKbP2RGMGGQ+pKAtiR1bxBMIU19IYEJalw+yXqLLlJwQ==" saltValue="IsPjSZ9kOPzWMTkrK9vKZw==" spinCount="100000" sheet="1" objects="1" scenarios="1"/>
  <mergeCells count="23">
    <mergeCell ref="B2:D2"/>
    <mergeCell ref="B6:P6"/>
    <mergeCell ref="B8:B11"/>
    <mergeCell ref="C8:P19"/>
    <mergeCell ref="B23:B24"/>
    <mergeCell ref="E23:F23"/>
    <mergeCell ref="G23:H23"/>
    <mergeCell ref="J23:S33"/>
    <mergeCell ref="E24:F24"/>
    <mergeCell ref="G24:H24"/>
    <mergeCell ref="B39:B40"/>
    <mergeCell ref="C39:G39"/>
    <mergeCell ref="I39:T44"/>
    <mergeCell ref="C40:F40"/>
    <mergeCell ref="C41:F41"/>
    <mergeCell ref="C42:F42"/>
    <mergeCell ref="C43:F44"/>
    <mergeCell ref="G43:G44"/>
    <mergeCell ref="C45:F45"/>
    <mergeCell ref="C46:F46"/>
    <mergeCell ref="I46:R46"/>
    <mergeCell ref="S46:T46"/>
    <mergeCell ref="C26:C29"/>
  </mergeCells>
  <conditionalFormatting sqref="F27">
    <cfRule type="containsText" dxfId="36" priority="4" operator="containsText" text="Yes">
      <formula>NOT(ISERROR(SEARCH("Yes",F27)))</formula>
    </cfRule>
    <cfRule type="containsText" dxfId="35" priority="5" operator="containsText" text="No">
      <formula>NOT(ISERROR(SEARCH("No",F27)))</formula>
    </cfRule>
  </conditionalFormatting>
  <conditionalFormatting sqref="F29">
    <cfRule type="containsText" dxfId="34" priority="2" operator="containsText" text="Yes">
      <formula>NOT(ISERROR(SEARCH("Yes",F29)))</formula>
    </cfRule>
    <cfRule type="containsText" dxfId="33" priority="3" operator="containsText" text="No">
      <formula>NOT(ISERROR(SEARCH("No",F29)))</formula>
    </cfRule>
  </conditionalFormatting>
  <dataValidations count="1">
    <dataValidation type="list" allowBlank="1" showInputMessage="1" showErrorMessage="1" sqref="G40:G46 S46:T46" xr:uid="{00000000-0002-0000-0500-000000000000}">
      <formula1>YesorNo</formula1>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9" tint="0.59999389629810485"/>
    <pageSetUpPr autoPageBreaks="0"/>
  </sheetPr>
  <dimension ref="B1:AD93"/>
  <sheetViews>
    <sheetView showGridLines="0" showRowColHeaders="0" zoomScaleNormal="100" workbookViewId="0"/>
  </sheetViews>
  <sheetFormatPr defaultRowHeight="15" x14ac:dyDescent="0.25"/>
  <cols>
    <col min="1" max="1" width="3.5703125" customWidth="1"/>
    <col min="2" max="2" width="16.28515625" customWidth="1"/>
    <col min="3" max="3" width="4" customWidth="1"/>
    <col min="4" max="4" width="22.5703125" customWidth="1"/>
    <col min="5" max="5" width="15.5703125" customWidth="1"/>
    <col min="6" max="6" width="9.140625" customWidth="1"/>
    <col min="10" max="10" width="15.7109375" customWidth="1"/>
    <col min="11" max="12" width="15.5703125" customWidth="1"/>
    <col min="13" max="13" width="11.7109375" customWidth="1"/>
    <col min="14" max="14" width="4" customWidth="1"/>
    <col min="15" max="16" width="17.7109375" customWidth="1"/>
    <col min="17" max="17" width="6.5703125" style="12" customWidth="1"/>
    <col min="20" max="21" width="0" hidden="1" customWidth="1"/>
  </cols>
  <sheetData>
    <row r="1" spans="2:25" ht="15.75" customHeight="1" thickBot="1" x14ac:dyDescent="0.3">
      <c r="B1" s="1"/>
      <c r="C1" s="1"/>
      <c r="D1" s="1"/>
    </row>
    <row r="2" spans="2:25" ht="22.5" customHeight="1" thickBot="1" x14ac:dyDescent="0.3">
      <c r="B2" s="512" t="str">
        <f>valMem2</f>
        <v>OrgName</v>
      </c>
      <c r="C2" s="513"/>
      <c r="D2" s="513"/>
      <c r="E2" s="514"/>
      <c r="F2" s="1"/>
      <c r="O2" s="30"/>
      <c r="P2" s="30"/>
      <c r="Q2" s="30"/>
      <c r="R2" s="30"/>
      <c r="S2" s="30"/>
    </row>
    <row r="3" spans="2:25" ht="8.25" customHeight="1" x14ac:dyDescent="0.25">
      <c r="C3" s="1"/>
    </row>
    <row r="4" spans="2:25" ht="69" customHeight="1" thickBot="1" x14ac:dyDescent="0.3">
      <c r="C4" s="440" t="s">
        <v>76</v>
      </c>
      <c r="D4" s="440"/>
      <c r="E4" s="440"/>
      <c r="F4" s="440"/>
      <c r="G4" s="440"/>
      <c r="H4" s="440"/>
      <c r="I4" s="440"/>
      <c r="J4" s="440"/>
      <c r="K4" s="440"/>
      <c r="L4" s="440"/>
      <c r="M4" s="440"/>
      <c r="N4" s="440"/>
      <c r="O4" s="440"/>
      <c r="R4" s="367"/>
      <c r="S4" s="367"/>
      <c r="T4" s="367"/>
      <c r="U4" s="367"/>
      <c r="V4" s="367"/>
      <c r="W4" s="367"/>
      <c r="X4" s="367"/>
    </row>
    <row r="5" spans="2:25" ht="44.25" customHeight="1" x14ac:dyDescent="0.25">
      <c r="C5" s="429" t="s">
        <v>1906</v>
      </c>
      <c r="D5" s="430"/>
      <c r="E5" s="430"/>
      <c r="F5" s="430"/>
      <c r="G5" s="430"/>
      <c r="H5" s="430"/>
      <c r="I5" s="430"/>
      <c r="J5" s="430"/>
      <c r="K5" s="430"/>
      <c r="L5" s="430"/>
      <c r="M5" s="431"/>
      <c r="N5" s="118"/>
      <c r="R5" s="367"/>
      <c r="S5" s="367"/>
      <c r="T5" s="367"/>
      <c r="U5" s="367"/>
      <c r="V5" s="367"/>
      <c r="W5" s="367"/>
      <c r="X5" s="367"/>
    </row>
    <row r="6" spans="2:25" ht="44.25" customHeight="1" x14ac:dyDescent="0.25">
      <c r="C6" s="328"/>
      <c r="D6" s="432"/>
      <c r="E6" s="432"/>
      <c r="F6" s="432"/>
      <c r="G6" s="432"/>
      <c r="H6" s="432"/>
      <c r="I6" s="432"/>
      <c r="J6" s="432"/>
      <c r="K6" s="432"/>
      <c r="L6" s="432"/>
      <c r="M6" s="433"/>
      <c r="N6" s="118"/>
      <c r="R6" s="367"/>
      <c r="S6" s="367"/>
      <c r="T6" s="367"/>
      <c r="U6" s="367"/>
      <c r="V6" s="367"/>
      <c r="W6" s="367"/>
      <c r="X6" s="367"/>
    </row>
    <row r="7" spans="2:25" ht="59.25" customHeight="1" x14ac:dyDescent="0.25">
      <c r="C7" s="434"/>
      <c r="D7" s="432"/>
      <c r="E7" s="432"/>
      <c r="F7" s="432"/>
      <c r="G7" s="432"/>
      <c r="H7" s="432"/>
      <c r="I7" s="432"/>
      <c r="J7" s="432"/>
      <c r="K7" s="432"/>
      <c r="L7" s="432"/>
      <c r="M7" s="433"/>
      <c r="N7" s="118"/>
      <c r="R7" s="367"/>
      <c r="S7" s="367"/>
      <c r="T7" s="367"/>
      <c r="U7" s="367"/>
      <c r="V7" s="367"/>
      <c r="W7" s="367"/>
      <c r="X7" s="367"/>
    </row>
    <row r="8" spans="2:25" ht="13.5" customHeight="1" thickBot="1" x14ac:dyDescent="0.3">
      <c r="C8" s="435"/>
      <c r="D8" s="436"/>
      <c r="E8" s="436"/>
      <c r="F8" s="436"/>
      <c r="G8" s="436"/>
      <c r="H8" s="436"/>
      <c r="I8" s="436"/>
      <c r="J8" s="436"/>
      <c r="K8" s="436"/>
      <c r="L8" s="436"/>
      <c r="M8" s="437"/>
      <c r="N8" s="118"/>
      <c r="R8" s="367"/>
      <c r="S8" s="367"/>
      <c r="T8" s="367"/>
      <c r="U8" s="367"/>
      <c r="V8" s="367"/>
      <c r="W8" s="367"/>
      <c r="X8" s="367"/>
    </row>
    <row r="9" spans="2:25" s="12" customFormat="1" ht="26.25" customHeight="1" thickBot="1" x14ac:dyDescent="0.3">
      <c r="B9" s="38"/>
      <c r="C9" s="117"/>
      <c r="D9" s="116"/>
      <c r="E9" s="116"/>
      <c r="F9" s="116"/>
      <c r="G9" s="116"/>
      <c r="H9" s="116"/>
      <c r="I9" s="116"/>
      <c r="J9" s="116"/>
      <c r="K9" s="116"/>
      <c r="L9" s="116"/>
      <c r="M9" s="116"/>
      <c r="N9" s="116"/>
      <c r="R9" s="367"/>
      <c r="S9" s="367"/>
      <c r="T9" s="367"/>
      <c r="U9" s="367"/>
      <c r="V9" s="367"/>
      <c r="W9" s="367"/>
      <c r="X9" s="367"/>
    </row>
    <row r="10" spans="2:25" ht="33" customHeight="1" thickBot="1" x14ac:dyDescent="0.3">
      <c r="B10" s="385" t="s">
        <v>1830</v>
      </c>
      <c r="C10" s="446" t="s">
        <v>75</v>
      </c>
      <c r="D10" s="447"/>
      <c r="E10" s="447"/>
      <c r="F10" s="447"/>
      <c r="G10" s="447"/>
      <c r="H10" s="447"/>
      <c r="I10" s="447"/>
      <c r="J10" s="447"/>
      <c r="K10" s="447"/>
      <c r="L10" s="447"/>
      <c r="M10" s="447"/>
      <c r="N10" s="448"/>
      <c r="O10" s="115"/>
      <c r="P10" s="1"/>
      <c r="R10" s="367"/>
      <c r="S10" s="367"/>
      <c r="T10" s="367"/>
      <c r="U10" s="367"/>
      <c r="V10" s="367"/>
      <c r="W10" s="367"/>
      <c r="X10" s="367"/>
    </row>
    <row r="11" spans="2:25" ht="15" customHeight="1" thickBot="1" x14ac:dyDescent="0.3">
      <c r="B11" s="441"/>
      <c r="C11" s="114"/>
      <c r="D11" s="114"/>
      <c r="E11" s="114"/>
      <c r="F11" s="114"/>
      <c r="G11" s="114"/>
      <c r="H11" s="114"/>
      <c r="I11" s="114"/>
      <c r="J11" s="114"/>
      <c r="K11" s="114"/>
      <c r="L11" s="114"/>
      <c r="M11" s="114"/>
      <c r="N11" s="113"/>
      <c r="R11" s="367"/>
      <c r="S11" s="367"/>
      <c r="T11" s="367"/>
      <c r="U11" s="367"/>
      <c r="V11" s="367"/>
      <c r="W11" s="367"/>
      <c r="X11" s="367"/>
    </row>
    <row r="12" spans="2:25" ht="31.5" customHeight="1" thickBot="1" x14ac:dyDescent="0.3">
      <c r="B12" s="442"/>
      <c r="C12" s="112"/>
      <c r="D12" s="422" t="s">
        <v>74</v>
      </c>
      <c r="E12" s="423"/>
      <c r="F12" s="423"/>
      <c r="G12" s="423"/>
      <c r="H12" s="423"/>
      <c r="I12" s="423"/>
      <c r="J12" s="423"/>
      <c r="K12" s="423"/>
      <c r="L12" s="423"/>
      <c r="M12" s="424"/>
      <c r="N12" s="111"/>
      <c r="R12" s="367"/>
      <c r="S12" s="367"/>
      <c r="T12" s="367"/>
      <c r="U12" s="367"/>
      <c r="V12" s="367"/>
      <c r="W12" s="367"/>
      <c r="X12" s="367"/>
    </row>
    <row r="13" spans="2:25" ht="31.5" customHeight="1" thickBot="1" x14ac:dyDescent="0.3">
      <c r="B13" s="93"/>
      <c r="C13" s="110"/>
      <c r="D13" s="425" t="s">
        <v>73</v>
      </c>
      <c r="E13" s="426"/>
      <c r="F13" s="426"/>
      <c r="G13" s="426"/>
      <c r="H13" s="426"/>
      <c r="I13" s="426"/>
      <c r="J13" s="426"/>
      <c r="K13" s="426"/>
      <c r="L13" s="415" t="s">
        <v>22</v>
      </c>
      <c r="M13" s="416"/>
      <c r="N13" s="108"/>
      <c r="R13" s="367"/>
      <c r="S13" s="367"/>
      <c r="T13" s="367"/>
      <c r="U13" s="367"/>
      <c r="V13" s="367"/>
      <c r="W13" s="367"/>
      <c r="X13" s="367"/>
      <c r="Y13" s="30"/>
    </row>
    <row r="14" spans="2:25" ht="29.25" customHeight="1" thickBot="1" x14ac:dyDescent="0.3">
      <c r="B14" s="93"/>
      <c r="C14" s="110"/>
      <c r="D14" s="425" t="s">
        <v>72</v>
      </c>
      <c r="E14" s="426"/>
      <c r="F14" s="426"/>
      <c r="G14" s="426"/>
      <c r="H14" s="426"/>
      <c r="I14" s="426"/>
      <c r="J14" s="426"/>
      <c r="K14" s="426"/>
      <c r="L14" s="417" t="s">
        <v>22</v>
      </c>
      <c r="M14" s="418"/>
      <c r="N14" s="108"/>
      <c r="R14" s="367"/>
      <c r="S14" s="367"/>
      <c r="T14" s="367"/>
      <c r="U14" s="367"/>
      <c r="V14" s="367"/>
      <c r="W14" s="367"/>
      <c r="X14" s="367"/>
      <c r="Y14" s="30"/>
    </row>
    <row r="15" spans="2:25" ht="28.5" customHeight="1" thickBot="1" x14ac:dyDescent="0.3">
      <c r="B15" s="93"/>
      <c r="C15" s="109"/>
      <c r="D15" s="427" t="s">
        <v>71</v>
      </c>
      <c r="E15" s="428"/>
      <c r="F15" s="428"/>
      <c r="G15" s="428"/>
      <c r="H15" s="428"/>
      <c r="I15" s="428"/>
      <c r="J15" s="428"/>
      <c r="K15" s="428"/>
      <c r="L15" s="419" t="s">
        <v>22</v>
      </c>
      <c r="M15" s="420"/>
      <c r="N15" s="108"/>
      <c r="R15" s="367"/>
      <c r="S15" s="367"/>
      <c r="T15" s="367"/>
      <c r="U15" s="367"/>
      <c r="V15" s="367"/>
      <c r="W15" s="367"/>
      <c r="X15" s="367"/>
    </row>
    <row r="16" spans="2:25" ht="15.75" customHeight="1" thickBot="1" x14ac:dyDescent="0.3">
      <c r="B16" s="93"/>
      <c r="C16" s="107"/>
      <c r="D16" s="106"/>
      <c r="E16" s="106"/>
      <c r="F16" s="106"/>
      <c r="G16" s="106"/>
      <c r="H16" s="106"/>
      <c r="I16" s="106"/>
      <c r="J16" s="106"/>
      <c r="K16" s="106"/>
      <c r="L16" s="106"/>
      <c r="M16" s="106"/>
      <c r="N16" s="105"/>
      <c r="Q16" s="37"/>
      <c r="R16" s="367"/>
      <c r="S16" s="367"/>
      <c r="T16" s="367"/>
      <c r="U16" s="367"/>
      <c r="V16" s="367"/>
      <c r="W16" s="367"/>
      <c r="X16" s="367"/>
    </row>
    <row r="17" spans="2:28" ht="43.5" customHeight="1" thickBot="1" x14ac:dyDescent="0.3">
      <c r="B17" s="32"/>
      <c r="C17" s="104"/>
      <c r="D17" s="104"/>
      <c r="E17" s="104"/>
      <c r="F17" s="104"/>
      <c r="G17" s="104"/>
      <c r="H17" s="104"/>
      <c r="I17" s="104"/>
      <c r="J17" s="104"/>
      <c r="K17" s="104"/>
      <c r="L17" s="104"/>
      <c r="M17" s="104"/>
      <c r="N17" s="104"/>
      <c r="O17" s="59"/>
      <c r="P17" s="59"/>
      <c r="Q17" s="37"/>
      <c r="R17" s="367"/>
      <c r="S17" s="367"/>
      <c r="T17" s="367"/>
      <c r="U17" s="367"/>
      <c r="V17" s="367"/>
      <c r="W17" s="367"/>
      <c r="X17" s="367"/>
    </row>
    <row r="18" spans="2:28" ht="37.5" customHeight="1" thickTop="1" thickBot="1" x14ac:dyDescent="0.3">
      <c r="R18" s="367"/>
      <c r="S18" s="367"/>
      <c r="T18" s="367"/>
      <c r="U18" s="367"/>
      <c r="V18" s="367"/>
      <c r="W18" s="367"/>
      <c r="X18" s="367"/>
    </row>
    <row r="19" spans="2:28" ht="30" customHeight="1" x14ac:dyDescent="0.25">
      <c r="B19" s="374" t="s">
        <v>1864</v>
      </c>
      <c r="C19" s="390" t="s">
        <v>70</v>
      </c>
      <c r="D19" s="358"/>
      <c r="E19" s="358"/>
      <c r="F19" s="358"/>
      <c r="G19" s="358"/>
      <c r="H19" s="358"/>
      <c r="I19" s="358"/>
      <c r="J19" s="358"/>
      <c r="K19" s="358"/>
      <c r="L19" s="358"/>
      <c r="M19" s="358"/>
      <c r="N19" s="358"/>
      <c r="O19" s="438"/>
      <c r="P19" s="439"/>
      <c r="Q19" s="439"/>
      <c r="R19" s="101"/>
      <c r="S19" s="101"/>
      <c r="T19" s="101"/>
      <c r="U19" s="101"/>
      <c r="V19" s="101"/>
      <c r="W19" s="101"/>
      <c r="X19" s="101"/>
    </row>
    <row r="20" spans="2:28" ht="44.25" customHeight="1" thickBot="1" x14ac:dyDescent="0.3">
      <c r="B20" s="375"/>
      <c r="C20" s="391"/>
      <c r="D20" s="361"/>
      <c r="E20" s="361"/>
      <c r="F20" s="361"/>
      <c r="G20" s="361"/>
      <c r="H20" s="361"/>
      <c r="I20" s="361"/>
      <c r="J20" s="361"/>
      <c r="K20" s="361"/>
      <c r="L20" s="361"/>
      <c r="M20" s="361"/>
      <c r="N20" s="361"/>
      <c r="O20" s="438"/>
      <c r="P20" s="439"/>
      <c r="Q20" s="439"/>
      <c r="R20" s="101"/>
      <c r="S20" s="101"/>
      <c r="T20" s="369"/>
      <c r="U20" s="369"/>
      <c r="V20" s="369"/>
      <c r="W20" s="369"/>
      <c r="X20" s="369"/>
      <c r="Y20" s="369"/>
      <c r="Z20" s="369"/>
      <c r="AA20" s="369"/>
    </row>
    <row r="21" spans="2:28" ht="8.25" customHeight="1" thickBot="1" x14ac:dyDescent="0.3">
      <c r="C21" s="103"/>
      <c r="D21" s="421"/>
      <c r="E21" s="421"/>
      <c r="F21" s="421"/>
      <c r="G21" s="421"/>
      <c r="H21" s="421"/>
      <c r="I21" s="421"/>
      <c r="J21" s="421"/>
      <c r="K21" s="421"/>
      <c r="L21" s="421"/>
      <c r="M21" s="421"/>
      <c r="N21" s="421"/>
      <c r="O21" s="421"/>
      <c r="P21" s="102"/>
      <c r="Q21" s="102"/>
      <c r="R21" s="101"/>
      <c r="S21" s="101"/>
      <c r="T21" s="369"/>
      <c r="U21" s="369"/>
      <c r="V21" s="369"/>
      <c r="W21" s="369"/>
      <c r="X21" s="369"/>
      <c r="Y21" s="369"/>
      <c r="Z21" s="369"/>
      <c r="AA21" s="369"/>
    </row>
    <row r="22" spans="2:28" ht="15.75" customHeight="1" x14ac:dyDescent="0.25">
      <c r="C22" s="100"/>
      <c r="D22" s="99"/>
      <c r="E22" s="99"/>
      <c r="F22" s="99"/>
      <c r="G22" s="99"/>
      <c r="H22" s="99"/>
      <c r="I22" s="99"/>
      <c r="J22" s="99"/>
      <c r="K22" s="449" t="s">
        <v>69</v>
      </c>
      <c r="L22" s="450"/>
      <c r="M22" s="453" t="s">
        <v>68</v>
      </c>
      <c r="N22" s="454"/>
      <c r="Q22" s="98"/>
      <c r="R22" s="97"/>
      <c r="S22" s="97"/>
      <c r="T22" s="369"/>
      <c r="U22" s="369"/>
      <c r="V22" s="369"/>
      <c r="W22" s="369"/>
      <c r="X22" s="369"/>
      <c r="Y22" s="369"/>
      <c r="Z22" s="369"/>
      <c r="AA22" s="369"/>
    </row>
    <row r="23" spans="2:28" ht="15" customHeight="1" x14ac:dyDescent="0.25">
      <c r="C23" s="459"/>
      <c r="D23" s="459"/>
      <c r="E23" s="459"/>
      <c r="F23" s="459"/>
      <c r="G23" s="459"/>
      <c r="H23" s="459"/>
      <c r="I23" s="459"/>
      <c r="J23" s="459"/>
      <c r="K23" s="451"/>
      <c r="L23" s="452"/>
      <c r="M23" s="455"/>
      <c r="N23" s="456"/>
      <c r="Q23" s="98"/>
      <c r="R23" s="97"/>
      <c r="S23" s="97"/>
      <c r="T23" s="369"/>
      <c r="U23" s="369"/>
      <c r="V23" s="369"/>
      <c r="W23" s="369"/>
      <c r="X23" s="369"/>
      <c r="Y23" s="369"/>
      <c r="Z23" s="369"/>
      <c r="AA23" s="369"/>
    </row>
    <row r="24" spans="2:28" ht="36.75" customHeight="1" thickBot="1" x14ac:dyDescent="0.3">
      <c r="C24" s="459"/>
      <c r="D24" s="459"/>
      <c r="E24" s="459"/>
      <c r="F24" s="459"/>
      <c r="G24" s="459"/>
      <c r="H24" s="459"/>
      <c r="I24" s="459"/>
      <c r="J24" s="459"/>
      <c r="K24" s="451"/>
      <c r="L24" s="452"/>
      <c r="M24" s="457"/>
      <c r="N24" s="458"/>
      <c r="Q24" s="98"/>
      <c r="R24" s="97"/>
      <c r="S24" s="97"/>
      <c r="T24" s="368"/>
      <c r="U24" s="368"/>
      <c r="V24" s="368"/>
      <c r="W24" s="368"/>
      <c r="X24" s="368"/>
      <c r="Y24" s="368"/>
      <c r="Z24" s="368"/>
      <c r="AA24" s="368"/>
      <c r="AB24" s="82"/>
    </row>
    <row r="25" spans="2:28" ht="59.25" customHeight="1" thickBot="1" x14ac:dyDescent="0.3">
      <c r="C25" s="467"/>
      <c r="D25" s="467"/>
      <c r="E25" s="467"/>
      <c r="F25" s="467"/>
      <c r="G25" s="467"/>
      <c r="H25" s="467"/>
      <c r="I25" s="467"/>
      <c r="J25" s="467"/>
      <c r="K25" s="96" t="s">
        <v>67</v>
      </c>
      <c r="L25" s="95" t="s">
        <v>66</v>
      </c>
      <c r="M25" s="370" t="s">
        <v>65</v>
      </c>
      <c r="N25" s="371"/>
      <c r="O25" s="91"/>
      <c r="P25" s="37"/>
      <c r="Q25" s="94"/>
      <c r="R25" s="89"/>
      <c r="S25" s="89"/>
      <c r="T25" s="368"/>
      <c r="U25" s="368"/>
      <c r="V25" s="368"/>
      <c r="W25" s="368"/>
      <c r="X25" s="368"/>
      <c r="Y25" s="368"/>
      <c r="Z25" s="368"/>
      <c r="AA25" s="368"/>
      <c r="AB25" s="82"/>
    </row>
    <row r="26" spans="2:28" ht="51" customHeight="1" thickBot="1" x14ac:dyDescent="0.3">
      <c r="B26" s="93"/>
      <c r="C26" s="338" t="s">
        <v>64</v>
      </c>
      <c r="D26" s="339"/>
      <c r="E26" s="339"/>
      <c r="F26" s="339"/>
      <c r="G26" s="339"/>
      <c r="H26" s="339"/>
      <c r="I26" s="339"/>
      <c r="J26" s="468"/>
      <c r="K26" s="92"/>
      <c r="L26" s="92"/>
      <c r="M26" s="372"/>
      <c r="N26" s="373"/>
      <c r="O26" s="91"/>
      <c r="P26" s="37"/>
      <c r="Q26" s="90"/>
      <c r="R26" s="89"/>
      <c r="S26" s="75"/>
      <c r="T26" s="368"/>
      <c r="U26" s="368"/>
      <c r="V26" s="368"/>
      <c r="W26" s="368"/>
      <c r="X26" s="368"/>
      <c r="Y26" s="368"/>
      <c r="Z26" s="368"/>
      <c r="AA26" s="368"/>
      <c r="AB26" s="82"/>
    </row>
    <row r="27" spans="2:28" ht="53.25" customHeight="1" thickBot="1" x14ac:dyDescent="0.3">
      <c r="C27" s="338" t="s">
        <v>63</v>
      </c>
      <c r="D27" s="339"/>
      <c r="E27" s="339"/>
      <c r="F27" s="339"/>
      <c r="G27" s="339"/>
      <c r="H27" s="339"/>
      <c r="I27" s="339"/>
      <c r="J27" s="339"/>
      <c r="K27" s="88">
        <f>SUM(K26:N26)</f>
        <v>0</v>
      </c>
      <c r="L27" s="84"/>
      <c r="M27" s="85"/>
      <c r="N27" s="85"/>
      <c r="O27" s="12"/>
      <c r="P27" s="12"/>
      <c r="Q27" s="67"/>
      <c r="S27" s="75"/>
      <c r="T27" s="368"/>
      <c r="U27" s="368"/>
      <c r="V27" s="368"/>
      <c r="W27" s="368"/>
      <c r="X27" s="368"/>
      <c r="Y27" s="368"/>
      <c r="Z27" s="368"/>
      <c r="AA27" s="368"/>
      <c r="AB27" s="82"/>
    </row>
    <row r="28" spans="2:28" ht="17.25" customHeight="1" thickBot="1" x14ac:dyDescent="0.3">
      <c r="C28" s="87"/>
      <c r="D28" s="87"/>
      <c r="E28" s="87"/>
      <c r="F28" s="87"/>
      <c r="G28" s="87"/>
      <c r="H28" s="87"/>
      <c r="I28" s="87"/>
      <c r="J28" s="87"/>
      <c r="K28" s="86"/>
      <c r="L28" s="83"/>
      <c r="M28" s="85"/>
      <c r="N28" s="85"/>
      <c r="O28" s="12"/>
      <c r="P28" s="12"/>
      <c r="Q28" s="67"/>
      <c r="S28" s="75"/>
      <c r="T28" s="368"/>
      <c r="U28" s="368"/>
      <c r="V28" s="368"/>
      <c r="W28" s="368"/>
      <c r="X28" s="368"/>
      <c r="Y28" s="368"/>
      <c r="Z28" s="368"/>
      <c r="AA28" s="368"/>
      <c r="AB28" s="82"/>
    </row>
    <row r="29" spans="2:28" ht="45.75" customHeight="1" thickBot="1" x14ac:dyDescent="0.3">
      <c r="C29" s="462" t="s">
        <v>62</v>
      </c>
      <c r="D29" s="463"/>
      <c r="E29" s="463"/>
      <c r="F29" s="463"/>
      <c r="G29" s="463"/>
      <c r="H29" s="463"/>
      <c r="I29" s="464"/>
      <c r="J29" s="460"/>
      <c r="K29" s="461"/>
      <c r="L29" s="84"/>
      <c r="M29" s="83"/>
      <c r="N29" s="83"/>
      <c r="O29" s="67"/>
      <c r="P29" s="67"/>
      <c r="Q29" s="67"/>
      <c r="S29" s="75"/>
      <c r="T29" s="368"/>
      <c r="U29" s="368"/>
      <c r="V29" s="368"/>
      <c r="W29" s="368"/>
      <c r="X29" s="368"/>
      <c r="Y29" s="368"/>
      <c r="Z29" s="368"/>
      <c r="AA29" s="368"/>
      <c r="AB29" s="82"/>
    </row>
    <row r="30" spans="2:28" ht="38.25" customHeight="1" thickBot="1" x14ac:dyDescent="0.3">
      <c r="B30" s="32"/>
      <c r="C30" s="81"/>
      <c r="D30" s="80"/>
      <c r="E30" s="80"/>
      <c r="F30" s="80"/>
      <c r="G30" s="80"/>
      <c r="H30" s="80"/>
      <c r="I30" s="80"/>
      <c r="J30" s="80"/>
      <c r="K30" s="79"/>
      <c r="L30" s="78"/>
      <c r="M30" s="78"/>
      <c r="N30" s="78"/>
      <c r="O30" s="77"/>
      <c r="P30" s="77"/>
      <c r="Q30" s="76"/>
      <c r="R30" s="30"/>
      <c r="S30" s="75"/>
      <c r="T30" s="75"/>
      <c r="U30" s="75"/>
      <c r="V30" s="75"/>
    </row>
    <row r="31" spans="2:28" ht="36.75" customHeight="1" thickTop="1" thickBot="1" x14ac:dyDescent="0.3">
      <c r="C31" s="74"/>
      <c r="D31" s="73"/>
      <c r="E31" s="73"/>
      <c r="F31" s="73"/>
      <c r="G31" s="73"/>
      <c r="H31" s="73"/>
      <c r="I31" s="73"/>
      <c r="J31" s="73"/>
      <c r="K31" s="72"/>
      <c r="L31" s="71"/>
      <c r="M31" s="71"/>
      <c r="N31" s="71"/>
      <c r="O31" s="70"/>
      <c r="P31" s="70"/>
      <c r="Q31" s="69"/>
      <c r="R31" s="30"/>
    </row>
    <row r="32" spans="2:28" ht="39" customHeight="1" x14ac:dyDescent="0.25">
      <c r="B32" s="385" t="s">
        <v>1862</v>
      </c>
      <c r="C32" s="358" t="s">
        <v>61</v>
      </c>
      <c r="D32" s="358"/>
      <c r="E32" s="358"/>
      <c r="F32" s="358"/>
      <c r="G32" s="358"/>
      <c r="H32" s="358"/>
      <c r="I32" s="358"/>
      <c r="J32" s="358"/>
      <c r="K32" s="358"/>
      <c r="L32" s="358"/>
      <c r="M32" s="358"/>
      <c r="N32" s="359"/>
      <c r="O32" s="67"/>
      <c r="P32" s="67"/>
      <c r="Q32" s="69"/>
      <c r="R32" s="30"/>
    </row>
    <row r="33" spans="2:26" ht="23.25" customHeight="1" thickBot="1" x14ac:dyDescent="0.3">
      <c r="B33" s="386"/>
      <c r="C33" s="361"/>
      <c r="D33" s="361"/>
      <c r="E33" s="361"/>
      <c r="F33" s="361"/>
      <c r="G33" s="361"/>
      <c r="H33" s="361"/>
      <c r="I33" s="361"/>
      <c r="J33" s="361"/>
      <c r="K33" s="361"/>
      <c r="L33" s="361"/>
      <c r="M33" s="361"/>
      <c r="N33" s="362"/>
      <c r="O33" s="67"/>
      <c r="P33" s="68"/>
      <c r="Q33" s="67"/>
    </row>
    <row r="34" spans="2:26" ht="24" customHeight="1" x14ac:dyDescent="0.25">
      <c r="C34" s="65"/>
      <c r="D34" s="65"/>
      <c r="E34" s="65"/>
      <c r="F34" s="65"/>
      <c r="G34" s="65"/>
      <c r="H34" s="65"/>
      <c r="I34" s="65"/>
      <c r="J34" s="376" t="s">
        <v>60</v>
      </c>
      <c r="K34" s="377"/>
      <c r="L34" s="378"/>
      <c r="M34" s="349" t="s">
        <v>59</v>
      </c>
      <c r="N34" s="350"/>
      <c r="O34" s="340"/>
      <c r="P34" s="340"/>
      <c r="Q34" s="340"/>
      <c r="R34" s="340"/>
      <c r="S34" s="340"/>
      <c r="T34" s="340"/>
      <c r="U34" s="340"/>
      <c r="V34" s="340"/>
      <c r="W34" s="340"/>
      <c r="X34" s="340"/>
      <c r="Y34" s="340"/>
    </row>
    <row r="35" spans="2:26" ht="24.75" customHeight="1" x14ac:dyDescent="0.25">
      <c r="C35" s="65"/>
      <c r="D35" s="65"/>
      <c r="E35" s="65"/>
      <c r="F35" s="65"/>
      <c r="G35" s="65"/>
      <c r="H35" s="65"/>
      <c r="I35" s="65"/>
      <c r="J35" s="379"/>
      <c r="K35" s="380"/>
      <c r="L35" s="381"/>
      <c r="M35" s="351"/>
      <c r="N35" s="352"/>
      <c r="O35" s="30"/>
      <c r="P35" s="66"/>
      <c r="Q35" s="66"/>
      <c r="R35" s="39"/>
      <c r="S35" s="39"/>
      <c r="T35" s="39"/>
      <c r="U35" s="39"/>
      <c r="V35" s="39"/>
      <c r="W35" s="39"/>
      <c r="X35" s="30"/>
      <c r="Y35" s="30"/>
      <c r="Z35" s="30"/>
    </row>
    <row r="36" spans="2:26" ht="15" customHeight="1" thickBot="1" x14ac:dyDescent="0.3">
      <c r="C36" s="65"/>
      <c r="D36" s="65"/>
      <c r="E36" s="65"/>
      <c r="F36" s="65"/>
      <c r="G36" s="65"/>
      <c r="H36" s="65"/>
      <c r="I36" s="65"/>
      <c r="J36" s="382"/>
      <c r="K36" s="383"/>
      <c r="L36" s="384"/>
      <c r="M36" s="351"/>
      <c r="N36" s="352"/>
      <c r="O36" s="30"/>
      <c r="P36" s="66"/>
      <c r="Q36" s="66"/>
      <c r="R36" s="39"/>
      <c r="S36" s="39"/>
      <c r="T36" s="39"/>
      <c r="U36" s="39"/>
      <c r="V36" s="39"/>
      <c r="W36" s="39"/>
      <c r="X36" s="30"/>
      <c r="Y36" s="30"/>
      <c r="Z36" s="30"/>
    </row>
    <row r="37" spans="2:26" ht="55.5" customHeight="1" thickBot="1" x14ac:dyDescent="0.3">
      <c r="C37" s="65"/>
      <c r="D37" s="65"/>
      <c r="E37" s="65"/>
      <c r="F37" s="65"/>
      <c r="G37" s="65"/>
      <c r="H37" s="65"/>
      <c r="I37" s="65"/>
      <c r="J37" s="64" t="s">
        <v>58</v>
      </c>
      <c r="K37" s="64" t="s">
        <v>57</v>
      </c>
      <c r="L37" s="64" t="s">
        <v>56</v>
      </c>
      <c r="M37" s="370" t="s">
        <v>55</v>
      </c>
      <c r="N37" s="371"/>
      <c r="O37" s="30"/>
      <c r="P37" s="363"/>
      <c r="Q37" s="363"/>
      <c r="R37" s="363"/>
      <c r="S37" s="363"/>
      <c r="T37" s="363"/>
      <c r="U37" s="363"/>
      <c r="V37" s="363"/>
      <c r="W37" s="363"/>
      <c r="X37" s="30"/>
      <c r="Y37" s="30"/>
      <c r="Z37" s="30"/>
    </row>
    <row r="38" spans="2:26" ht="60" customHeight="1" thickBot="1" x14ac:dyDescent="0.3">
      <c r="C38" s="354" t="s">
        <v>54</v>
      </c>
      <c r="D38" s="355"/>
      <c r="E38" s="355"/>
      <c r="F38" s="355"/>
      <c r="G38" s="355"/>
      <c r="H38" s="355"/>
      <c r="I38" s="356"/>
      <c r="J38" s="63"/>
      <c r="K38" s="63"/>
      <c r="L38" s="63"/>
      <c r="M38" s="465"/>
      <c r="N38" s="466"/>
      <c r="O38" s="30"/>
      <c r="P38" s="353"/>
      <c r="Q38" s="353"/>
      <c r="R38" s="353"/>
      <c r="S38" s="353"/>
      <c r="T38" s="353"/>
      <c r="U38" s="353"/>
      <c r="V38" s="353"/>
      <c r="W38" s="353"/>
      <c r="X38" s="30"/>
      <c r="Y38" s="30"/>
      <c r="Z38" s="30"/>
    </row>
    <row r="39" spans="2:26" ht="71.25" customHeight="1" thickBot="1" x14ac:dyDescent="0.3">
      <c r="C39" s="354" t="s">
        <v>53</v>
      </c>
      <c r="D39" s="355"/>
      <c r="E39" s="355"/>
      <c r="F39" s="355"/>
      <c r="G39" s="355"/>
      <c r="H39" s="355"/>
      <c r="I39" s="356"/>
      <c r="J39" s="62"/>
      <c r="K39" s="62"/>
      <c r="L39" s="61"/>
      <c r="M39" s="444"/>
      <c r="N39" s="445"/>
      <c r="O39" s="30"/>
      <c r="P39" s="353"/>
      <c r="Q39" s="353"/>
      <c r="R39" s="353"/>
      <c r="S39" s="353"/>
      <c r="T39" s="353"/>
      <c r="U39" s="353"/>
      <c r="V39" s="353"/>
      <c r="W39" s="353"/>
      <c r="X39" s="353"/>
      <c r="Y39" s="353"/>
      <c r="Z39" s="353"/>
    </row>
    <row r="40" spans="2:26" ht="61.5" customHeight="1" thickBot="1" x14ac:dyDescent="0.3">
      <c r="C40" s="354" t="s">
        <v>52</v>
      </c>
      <c r="D40" s="355"/>
      <c r="E40" s="355"/>
      <c r="F40" s="355"/>
      <c r="G40" s="355"/>
      <c r="H40" s="355"/>
      <c r="I40" s="356"/>
      <c r="J40" s="62"/>
      <c r="K40" s="62"/>
      <c r="L40" s="61"/>
      <c r="M40" s="444"/>
      <c r="N40" s="445"/>
      <c r="P40" s="443"/>
      <c r="Q40" s="443"/>
      <c r="R40" s="443"/>
      <c r="S40" s="443"/>
      <c r="T40" s="443"/>
      <c r="U40" s="443"/>
      <c r="V40" s="443"/>
      <c r="W40" s="60"/>
    </row>
    <row r="41" spans="2:26" ht="27" customHeight="1" thickBot="1" x14ac:dyDescent="0.3">
      <c r="B41" s="32"/>
      <c r="C41" s="32"/>
      <c r="D41" s="32"/>
      <c r="E41" s="32"/>
      <c r="F41" s="32"/>
      <c r="G41" s="32"/>
      <c r="H41" s="32"/>
      <c r="I41" s="32"/>
      <c r="J41" s="32"/>
      <c r="K41" s="32"/>
      <c r="L41" s="32"/>
      <c r="M41" s="32"/>
      <c r="N41" s="32"/>
      <c r="O41" s="32"/>
      <c r="P41" s="32"/>
      <c r="Q41" s="59"/>
      <c r="R41" s="32"/>
    </row>
    <row r="42" spans="2:26" ht="25.5" customHeight="1" thickTop="1" thickBot="1" x14ac:dyDescent="0.3"/>
    <row r="43" spans="2:26" ht="27" customHeight="1" x14ac:dyDescent="0.25">
      <c r="B43" s="374" t="s">
        <v>1863</v>
      </c>
      <c r="C43" s="390" t="s">
        <v>51</v>
      </c>
      <c r="D43" s="358"/>
      <c r="E43" s="358"/>
      <c r="F43" s="358"/>
      <c r="G43" s="358"/>
      <c r="H43" s="358"/>
      <c r="I43" s="358"/>
      <c r="J43" s="358"/>
      <c r="K43" s="358"/>
    </row>
    <row r="44" spans="2:26" ht="48" customHeight="1" thickBot="1" x14ac:dyDescent="0.3">
      <c r="B44" s="375"/>
      <c r="C44" s="391"/>
      <c r="D44" s="361"/>
      <c r="E44" s="361"/>
      <c r="F44" s="361"/>
      <c r="G44" s="361"/>
      <c r="H44" s="361"/>
      <c r="I44" s="361"/>
      <c r="J44" s="361"/>
      <c r="K44" s="361"/>
    </row>
    <row r="45" spans="2:26" ht="33.75" customHeight="1" thickBot="1" x14ac:dyDescent="0.3">
      <c r="C45" s="341" t="s">
        <v>50</v>
      </c>
      <c r="D45" s="342"/>
      <c r="E45" s="342"/>
      <c r="F45" s="342"/>
      <c r="G45" s="342"/>
      <c r="H45" s="342"/>
      <c r="I45" s="342"/>
      <c r="J45" s="343"/>
      <c r="K45" s="58">
        <f>K27</f>
        <v>0</v>
      </c>
    </row>
    <row r="46" spans="2:26" ht="35.25" customHeight="1" thickBot="1" x14ac:dyDescent="0.3">
      <c r="C46" s="403" t="s">
        <v>1826</v>
      </c>
      <c r="D46" s="404"/>
      <c r="E46" s="404"/>
      <c r="F46" s="404"/>
      <c r="G46" s="404"/>
      <c r="H46" s="404"/>
      <c r="I46" s="404"/>
      <c r="J46" s="405"/>
      <c r="K46" s="58">
        <f>K27+J29</f>
        <v>0</v>
      </c>
    </row>
    <row r="47" spans="2:26" ht="38.25" customHeight="1" thickBot="1" x14ac:dyDescent="0.3">
      <c r="C47" s="341" t="s">
        <v>48</v>
      </c>
      <c r="D47" s="342"/>
      <c r="E47" s="342"/>
      <c r="F47" s="342"/>
      <c r="G47" s="342"/>
      <c r="H47" s="342"/>
      <c r="I47" s="342"/>
      <c r="J47" s="343"/>
      <c r="K47" s="57" t="str">
        <f>IFERROR(K45/K46,"")</f>
        <v/>
      </c>
    </row>
    <row r="48" spans="2:26" ht="37.5" customHeight="1" thickBot="1" x14ac:dyDescent="0.3">
      <c r="C48" s="341" t="s">
        <v>1822</v>
      </c>
      <c r="D48" s="342"/>
      <c r="E48" s="342"/>
      <c r="F48" s="342"/>
      <c r="G48" s="342"/>
      <c r="H48" s="342"/>
      <c r="I48" s="342"/>
      <c r="J48" s="343"/>
      <c r="K48" s="56">
        <f>Mem2Alloc240</f>
        <v>0</v>
      </c>
    </row>
    <row r="49" spans="2:21" ht="37.5" customHeight="1" thickBot="1" x14ac:dyDescent="0.3">
      <c r="C49" s="364" t="s">
        <v>47</v>
      </c>
      <c r="D49" s="365"/>
      <c r="E49" s="365"/>
      <c r="F49" s="365"/>
      <c r="G49" s="365"/>
      <c r="H49" s="365"/>
      <c r="I49" s="365"/>
      <c r="J49" s="366"/>
      <c r="K49" s="55">
        <f>IFERROR(K48*K47, 0)</f>
        <v>0</v>
      </c>
    </row>
    <row r="50" spans="2:21" ht="41.25" customHeight="1" thickBot="1" x14ac:dyDescent="0.3">
      <c r="C50" s="341" t="s">
        <v>46</v>
      </c>
      <c r="D50" s="342"/>
      <c r="E50" s="342"/>
      <c r="F50" s="342"/>
      <c r="G50" s="342"/>
      <c r="H50" s="342"/>
      <c r="I50" s="342"/>
      <c r="J50" s="343"/>
      <c r="K50" s="191"/>
    </row>
    <row r="51" spans="2:21" ht="46.5" customHeight="1" thickBot="1" x14ac:dyDescent="0.3">
      <c r="C51" s="341" t="s">
        <v>45</v>
      </c>
      <c r="D51" s="342"/>
      <c r="E51" s="342"/>
      <c r="F51" s="342"/>
      <c r="G51" s="342"/>
      <c r="H51" s="342"/>
      <c r="I51" s="342"/>
      <c r="J51" s="343"/>
      <c r="K51" s="54">
        <f>IFERROR(K49+K50, "")</f>
        <v>0</v>
      </c>
    </row>
    <row r="52" spans="2:21" ht="29.25" customHeight="1" x14ac:dyDescent="0.25"/>
    <row r="53" spans="2:21" ht="7.5" customHeight="1" x14ac:dyDescent="0.25">
      <c r="C53" s="53"/>
      <c r="D53" s="52"/>
      <c r="E53" s="52"/>
      <c r="F53" s="52"/>
      <c r="G53" s="52"/>
      <c r="H53" s="52"/>
      <c r="I53" s="52"/>
      <c r="J53" s="52"/>
      <c r="K53" s="51"/>
    </row>
    <row r="54" spans="2:21" s="30" customFormat="1" ht="9.75" customHeight="1" thickBot="1" x14ac:dyDescent="0.3">
      <c r="B54" s="46"/>
      <c r="C54" s="49"/>
      <c r="D54" s="49"/>
      <c r="E54" s="50"/>
      <c r="F54" s="49"/>
      <c r="G54" s="49"/>
      <c r="H54" s="48"/>
      <c r="I54" s="48"/>
      <c r="J54" s="46"/>
      <c r="K54" s="47"/>
      <c r="L54" s="46"/>
      <c r="M54" s="46"/>
      <c r="N54" s="46"/>
      <c r="O54" s="46"/>
      <c r="P54" s="46"/>
      <c r="Q54" s="46"/>
    </row>
    <row r="55" spans="2:21" ht="24.75" customHeight="1" thickTop="1" thickBot="1" x14ac:dyDescent="0.3"/>
    <row r="56" spans="2:21" ht="19.5" customHeight="1" x14ac:dyDescent="0.25">
      <c r="B56" s="374" t="s">
        <v>1865</v>
      </c>
      <c r="C56" s="357" t="s">
        <v>44</v>
      </c>
      <c r="D56" s="358"/>
      <c r="E56" s="358"/>
      <c r="F56" s="358"/>
      <c r="G56" s="358"/>
      <c r="H56" s="358"/>
      <c r="I56" s="358"/>
      <c r="J56" s="358"/>
      <c r="K56" s="358"/>
      <c r="L56" s="359"/>
    </row>
    <row r="57" spans="2:21" ht="51.75" customHeight="1" thickBot="1" x14ac:dyDescent="0.3">
      <c r="B57" s="375"/>
      <c r="C57" s="360"/>
      <c r="D57" s="361"/>
      <c r="E57" s="361"/>
      <c r="F57" s="361"/>
      <c r="G57" s="361"/>
      <c r="H57" s="361"/>
      <c r="I57" s="361"/>
      <c r="J57" s="361"/>
      <c r="K57" s="361"/>
      <c r="L57" s="362"/>
    </row>
    <row r="58" spans="2:21" ht="33.75" customHeight="1" thickBot="1" x14ac:dyDescent="0.3">
      <c r="B58" s="27"/>
      <c r="C58" s="387" t="s">
        <v>43</v>
      </c>
      <c r="D58" s="388"/>
      <c r="E58" s="388"/>
      <c r="F58" s="388"/>
      <c r="G58" s="388"/>
      <c r="H58" s="388"/>
      <c r="I58" s="388"/>
      <c r="J58" s="388"/>
      <c r="K58" s="388"/>
      <c r="L58" s="389"/>
    </row>
    <row r="59" spans="2:21" ht="51.75" customHeight="1" thickBot="1" x14ac:dyDescent="0.3">
      <c r="B59" s="27"/>
      <c r="C59" s="341" t="s">
        <v>42</v>
      </c>
      <c r="D59" s="347"/>
      <c r="E59" s="347"/>
      <c r="F59" s="347"/>
      <c r="G59" s="347"/>
      <c r="H59" s="347"/>
      <c r="I59" s="347"/>
      <c r="J59" s="347"/>
      <c r="K59" s="348"/>
      <c r="L59" s="192" t="s">
        <v>22</v>
      </c>
      <c r="M59" s="45"/>
    </row>
    <row r="60" spans="2:21" ht="51.75" customHeight="1" thickBot="1" x14ac:dyDescent="0.3">
      <c r="B60" s="27"/>
      <c r="C60" s="341" t="s">
        <v>41</v>
      </c>
      <c r="D60" s="347"/>
      <c r="E60" s="347"/>
      <c r="F60" s="347"/>
      <c r="G60" s="347"/>
      <c r="H60" s="347"/>
      <c r="I60" s="347"/>
      <c r="J60" s="347"/>
      <c r="K60" s="348"/>
      <c r="L60" s="193" t="s">
        <v>22</v>
      </c>
    </row>
    <row r="61" spans="2:21" ht="51.75" customHeight="1" thickBot="1" x14ac:dyDescent="0.3">
      <c r="B61" s="27"/>
      <c r="C61" s="341" t="s">
        <v>40</v>
      </c>
      <c r="D61" s="342"/>
      <c r="E61" s="342"/>
      <c r="F61" s="342"/>
      <c r="G61" s="342"/>
      <c r="H61" s="342"/>
      <c r="I61" s="342"/>
      <c r="J61" s="342"/>
      <c r="K61" s="343"/>
      <c r="L61" s="193" t="s">
        <v>22</v>
      </c>
    </row>
    <row r="62" spans="2:21" ht="69.75" customHeight="1" thickBot="1" x14ac:dyDescent="0.3">
      <c r="B62" s="27"/>
      <c r="C62" s="341" t="s">
        <v>39</v>
      </c>
      <c r="D62" s="342"/>
      <c r="E62" s="342"/>
      <c r="F62" s="342"/>
      <c r="G62" s="342"/>
      <c r="H62" s="342"/>
      <c r="I62" s="342"/>
      <c r="J62" s="342"/>
      <c r="K62" s="343"/>
      <c r="L62" s="193" t="s">
        <v>22</v>
      </c>
      <c r="U62" t="s">
        <v>38</v>
      </c>
    </row>
    <row r="63" spans="2:21" ht="51.75" customHeight="1" thickBot="1" x14ac:dyDescent="0.3">
      <c r="B63" s="27"/>
      <c r="C63" s="341" t="s">
        <v>37</v>
      </c>
      <c r="D63" s="342"/>
      <c r="E63" s="342"/>
      <c r="F63" s="342"/>
      <c r="G63" s="342"/>
      <c r="H63" s="342"/>
      <c r="I63" s="342"/>
      <c r="J63" s="342"/>
      <c r="K63" s="343"/>
      <c r="L63" s="193" t="s">
        <v>22</v>
      </c>
      <c r="U63" t="s">
        <v>36</v>
      </c>
    </row>
    <row r="64" spans="2:21" ht="52.5" customHeight="1" thickBot="1" x14ac:dyDescent="0.3">
      <c r="C64" s="344" t="s">
        <v>35</v>
      </c>
      <c r="D64" s="345"/>
      <c r="E64" s="345"/>
      <c r="F64" s="345"/>
      <c r="G64" s="345"/>
      <c r="H64" s="345"/>
      <c r="I64" s="345"/>
      <c r="J64" s="345"/>
      <c r="K64" s="346"/>
      <c r="L64" s="193" t="s">
        <v>22</v>
      </c>
      <c r="Q64" s="37"/>
      <c r="U64" s="9" t="s">
        <v>34</v>
      </c>
    </row>
    <row r="65" spans="2:30" x14ac:dyDescent="0.25">
      <c r="U65" s="401"/>
      <c r="V65" s="401"/>
      <c r="W65" s="401"/>
      <c r="X65" s="401"/>
      <c r="Y65" s="401"/>
      <c r="Z65" s="401"/>
      <c r="AA65" s="401"/>
      <c r="AB65" s="401"/>
      <c r="AC65" s="401"/>
      <c r="AD65" s="401"/>
    </row>
    <row r="66" spans="2:30" ht="15.75" thickBot="1" x14ac:dyDescent="0.3">
      <c r="C66" s="44"/>
      <c r="D66" s="43"/>
      <c r="E66" s="43"/>
      <c r="F66" s="43"/>
      <c r="G66" s="43"/>
      <c r="H66" s="43"/>
      <c r="I66" s="43"/>
      <c r="J66" s="43"/>
      <c r="K66" s="43"/>
      <c r="L66" s="43"/>
      <c r="U66" s="401"/>
      <c r="V66" s="401"/>
      <c r="W66" s="401"/>
      <c r="X66" s="401"/>
      <c r="Y66" s="401"/>
      <c r="Z66" s="401"/>
      <c r="AA66" s="401"/>
      <c r="AB66" s="401"/>
      <c r="AC66" s="401"/>
      <c r="AD66" s="401"/>
    </row>
    <row r="67" spans="2:30" ht="16.5" thickTop="1" thickBot="1" x14ac:dyDescent="0.3">
      <c r="C67" s="42"/>
      <c r="D67" s="41"/>
      <c r="E67" s="41"/>
      <c r="F67" s="41"/>
      <c r="G67" s="41"/>
      <c r="H67" s="41"/>
      <c r="I67" s="41"/>
      <c r="J67" s="41"/>
      <c r="K67" s="41"/>
      <c r="L67" s="41"/>
      <c r="U67" s="401"/>
      <c r="V67" s="401"/>
      <c r="W67" s="401"/>
      <c r="X67" s="401"/>
      <c r="Y67" s="401"/>
      <c r="Z67" s="401"/>
      <c r="AA67" s="401"/>
      <c r="AB67" s="401"/>
      <c r="AC67" s="401"/>
      <c r="AD67" s="401"/>
    </row>
    <row r="68" spans="2:30" ht="46.5" customHeight="1" x14ac:dyDescent="0.25">
      <c r="B68" s="392" t="s">
        <v>1866</v>
      </c>
      <c r="C68" s="357" t="s">
        <v>33</v>
      </c>
      <c r="D68" s="358"/>
      <c r="E68" s="358"/>
      <c r="F68" s="358"/>
      <c r="G68" s="358"/>
      <c r="H68" s="358"/>
      <c r="I68" s="358"/>
      <c r="J68" s="358"/>
      <c r="K68" s="358"/>
      <c r="L68" s="359"/>
      <c r="U68" s="401"/>
      <c r="V68" s="401"/>
      <c r="W68" s="401"/>
      <c r="X68" s="401"/>
      <c r="Y68" s="401"/>
      <c r="Z68" s="401"/>
      <c r="AA68" s="401"/>
      <c r="AB68" s="401"/>
      <c r="AC68" s="401"/>
      <c r="AD68" s="401"/>
    </row>
    <row r="69" spans="2:30" ht="30.75" customHeight="1" thickBot="1" x14ac:dyDescent="0.3">
      <c r="B69" s="393"/>
      <c r="C69" s="360"/>
      <c r="D69" s="361"/>
      <c r="E69" s="361"/>
      <c r="F69" s="361"/>
      <c r="G69" s="361"/>
      <c r="H69" s="361"/>
      <c r="I69" s="361"/>
      <c r="J69" s="361"/>
      <c r="K69" s="361"/>
      <c r="L69" s="362"/>
      <c r="U69" s="40"/>
      <c r="V69" s="40"/>
      <c r="W69" s="40"/>
      <c r="X69" s="40"/>
      <c r="Y69" s="40"/>
      <c r="Z69" s="40"/>
      <c r="AA69" s="40"/>
      <c r="AB69" s="40"/>
      <c r="AC69" s="40"/>
      <c r="AD69" s="40"/>
    </row>
    <row r="70" spans="2:30" ht="57" customHeight="1" thickBot="1" x14ac:dyDescent="0.3">
      <c r="C70" s="398" t="s">
        <v>32</v>
      </c>
      <c r="D70" s="399"/>
      <c r="E70" s="399"/>
      <c r="F70" s="399"/>
      <c r="G70" s="399"/>
      <c r="H70" s="399"/>
      <c r="I70" s="399"/>
      <c r="J70" s="399"/>
      <c r="K70" s="399"/>
      <c r="L70" s="400"/>
    </row>
    <row r="71" spans="2:30" s="30" customFormat="1" ht="58.5" customHeight="1" thickBot="1" x14ac:dyDescent="0.3">
      <c r="B71" s="39"/>
      <c r="C71" s="341" t="s">
        <v>31</v>
      </c>
      <c r="D71" s="342"/>
      <c r="E71" s="343"/>
      <c r="F71" s="195" t="s">
        <v>22</v>
      </c>
      <c r="G71" s="341" t="s">
        <v>30</v>
      </c>
      <c r="H71" s="342"/>
      <c r="I71" s="342"/>
      <c r="J71" s="342"/>
      <c r="K71" s="343"/>
      <c r="L71" s="194">
        <v>0</v>
      </c>
      <c r="M71" s="39"/>
      <c r="N71" s="39"/>
      <c r="O71" s="39"/>
      <c r="P71" s="39"/>
      <c r="Q71" s="39"/>
      <c r="R71" s="39"/>
    </row>
    <row r="72" spans="2:30" s="30" customFormat="1" ht="32.25" customHeight="1" thickBot="1" x14ac:dyDescent="0.3">
      <c r="B72" s="39"/>
      <c r="C72" s="394" t="s">
        <v>29</v>
      </c>
      <c r="D72" s="395"/>
      <c r="E72" s="395"/>
      <c r="F72" s="395"/>
      <c r="G72" s="395"/>
      <c r="H72" s="395"/>
      <c r="I72" s="395"/>
      <c r="J72" s="395"/>
      <c r="K72" s="395"/>
      <c r="L72" s="396"/>
    </row>
    <row r="73" spans="2:30" ht="32.25" customHeight="1" x14ac:dyDescent="0.25">
      <c r="C73" s="406"/>
      <c r="D73" s="407"/>
      <c r="E73" s="407"/>
      <c r="F73" s="407"/>
      <c r="G73" s="407"/>
      <c r="H73" s="407"/>
      <c r="I73" s="407"/>
      <c r="J73" s="407"/>
      <c r="K73" s="407"/>
      <c r="L73" s="408"/>
      <c r="P73" s="402"/>
      <c r="Q73" s="402"/>
      <c r="R73" s="402"/>
      <c r="S73" s="402"/>
    </row>
    <row r="74" spans="2:30" ht="48" customHeight="1" x14ac:dyDescent="0.25">
      <c r="C74" s="409"/>
      <c r="D74" s="410"/>
      <c r="E74" s="410"/>
      <c r="F74" s="410"/>
      <c r="G74" s="410"/>
      <c r="H74" s="410"/>
      <c r="I74" s="410"/>
      <c r="J74" s="410"/>
      <c r="K74" s="410"/>
      <c r="L74" s="411"/>
      <c r="M74" s="1"/>
    </row>
    <row r="75" spans="2:30" s="12" customFormat="1" ht="71.25" customHeight="1" thickBot="1" x14ac:dyDescent="0.3">
      <c r="B75" s="38"/>
      <c r="C75" s="412"/>
      <c r="D75" s="413"/>
      <c r="E75" s="413"/>
      <c r="F75" s="413"/>
      <c r="G75" s="413"/>
      <c r="H75" s="413"/>
      <c r="I75" s="413"/>
      <c r="J75" s="413"/>
      <c r="K75" s="413"/>
      <c r="L75" s="414"/>
      <c r="M75" s="37"/>
    </row>
    <row r="76" spans="2:30" ht="76.5" customHeight="1" x14ac:dyDescent="0.25"/>
    <row r="77" spans="2:30" ht="33.75" customHeight="1" x14ac:dyDescent="0.25">
      <c r="B77" s="36"/>
      <c r="O77" s="6"/>
    </row>
    <row r="78" spans="2:30" ht="39.75" customHeight="1" x14ac:dyDescent="0.25"/>
    <row r="79" spans="2:30" ht="27.75" customHeight="1" x14ac:dyDescent="0.25"/>
    <row r="80" spans="2:30" x14ac:dyDescent="0.25">
      <c r="M80" s="397"/>
      <c r="N80" s="397"/>
      <c r="O80" s="397"/>
      <c r="P80" s="397"/>
      <c r="Q80" s="397"/>
      <c r="R80" s="397"/>
      <c r="S80" s="397"/>
      <c r="T80" s="397"/>
      <c r="U80" s="397"/>
      <c r="V80" s="397"/>
      <c r="W80" s="397"/>
      <c r="X80" s="397"/>
      <c r="Y80" s="397"/>
      <c r="Z80" s="397"/>
      <c r="AA80" s="397"/>
      <c r="AB80" s="397"/>
      <c r="AC80" s="397"/>
      <c r="AD80" s="397"/>
    </row>
    <row r="81" spans="13:30" x14ac:dyDescent="0.25">
      <c r="M81" s="397"/>
      <c r="N81" s="397"/>
      <c r="O81" s="397"/>
      <c r="P81" s="397"/>
      <c r="Q81" s="397"/>
      <c r="R81" s="397"/>
      <c r="S81" s="397"/>
      <c r="T81" s="397"/>
      <c r="U81" s="397"/>
      <c r="V81" s="397"/>
      <c r="W81" s="397"/>
      <c r="X81" s="397"/>
      <c r="Y81" s="397"/>
      <c r="Z81" s="397"/>
      <c r="AA81" s="397"/>
      <c r="AB81" s="397"/>
      <c r="AC81" s="397"/>
      <c r="AD81" s="397"/>
    </row>
    <row r="82" spans="13:30" x14ac:dyDescent="0.25">
      <c r="M82" s="397"/>
      <c r="N82" s="397"/>
      <c r="O82" s="397"/>
      <c r="P82" s="397"/>
      <c r="Q82" s="397"/>
      <c r="R82" s="397"/>
      <c r="S82" s="397"/>
      <c r="T82" s="397"/>
      <c r="U82" s="397"/>
      <c r="V82" s="397"/>
      <c r="W82" s="397"/>
      <c r="X82" s="397"/>
      <c r="Y82" s="397"/>
      <c r="Z82" s="397"/>
      <c r="AA82" s="397"/>
      <c r="AB82" s="397"/>
      <c r="AC82" s="397"/>
      <c r="AD82" s="397"/>
    </row>
    <row r="83" spans="13:30" ht="72" customHeight="1" x14ac:dyDescent="0.25">
      <c r="M83" s="397"/>
      <c r="N83" s="397"/>
      <c r="O83" s="397"/>
      <c r="P83" s="397"/>
      <c r="Q83" s="397"/>
      <c r="R83" s="397"/>
      <c r="S83" s="397"/>
      <c r="T83" s="397"/>
      <c r="U83" s="397"/>
      <c r="V83" s="397"/>
      <c r="W83" s="397"/>
      <c r="X83" s="397"/>
      <c r="Y83" s="397"/>
      <c r="Z83" s="397"/>
      <c r="AA83" s="397"/>
      <c r="AB83" s="397"/>
      <c r="AC83" s="397"/>
      <c r="AD83" s="397"/>
    </row>
    <row r="84" spans="13:30" ht="66.75" customHeight="1" x14ac:dyDescent="0.25">
      <c r="M84" s="397"/>
      <c r="N84" s="397"/>
      <c r="O84" s="397"/>
      <c r="P84" s="397"/>
      <c r="Q84" s="397"/>
      <c r="R84" s="397"/>
      <c r="S84" s="397"/>
      <c r="T84" s="397"/>
      <c r="U84" s="397"/>
      <c r="V84" s="397"/>
      <c r="W84" s="397"/>
      <c r="X84" s="397"/>
      <c r="Y84" s="397"/>
      <c r="Z84" s="397"/>
      <c r="AA84" s="397"/>
      <c r="AB84" s="397"/>
      <c r="AC84" s="397"/>
      <c r="AD84" s="397"/>
    </row>
    <row r="85" spans="13:30" ht="78" customHeight="1" x14ac:dyDescent="0.25"/>
    <row r="89" spans="13:30" ht="113.25" customHeight="1" x14ac:dyDescent="0.25"/>
    <row r="93" spans="13:30" ht="62.25" customHeight="1" x14ac:dyDescent="0.25"/>
  </sheetData>
  <sheetProtection algorithmName="SHA-512" hashValue="zsiM4oN0ozT0wKjvPLRprTKFh9C5WuaA/yklZRvC9ZmhyzJypGNk6tBNVtkDnDIMX0/uTN7Rv9S24X4SBocdcA==" saltValue="PdNrESWEdOpFy/4GUOeAAA==" spinCount="100000" sheet="1" objects="1" scenarios="1"/>
  <mergeCells count="73">
    <mergeCell ref="B2:E2"/>
    <mergeCell ref="C4:O4"/>
    <mergeCell ref="R4:X18"/>
    <mergeCell ref="C5:M8"/>
    <mergeCell ref="B10:B12"/>
    <mergeCell ref="D12:M12"/>
    <mergeCell ref="D13:K13"/>
    <mergeCell ref="L13:M13"/>
    <mergeCell ref="D14:K14"/>
    <mergeCell ref="L14:M14"/>
    <mergeCell ref="D15:K15"/>
    <mergeCell ref="L15:M15"/>
    <mergeCell ref="C10:N10"/>
    <mergeCell ref="B19:B20"/>
    <mergeCell ref="C19:N20"/>
    <mergeCell ref="T20:AA23"/>
    <mergeCell ref="D21:O21"/>
    <mergeCell ref="K22:L24"/>
    <mergeCell ref="M22:N24"/>
    <mergeCell ref="C23:J24"/>
    <mergeCell ref="T24:AA29"/>
    <mergeCell ref="C25:J25"/>
    <mergeCell ref="M25:N25"/>
    <mergeCell ref="C26:J26"/>
    <mergeCell ref="M26:N26"/>
    <mergeCell ref="O19:Q20"/>
    <mergeCell ref="C27:J27"/>
    <mergeCell ref="C29:I29"/>
    <mergeCell ref="J29:K29"/>
    <mergeCell ref="B32:B33"/>
    <mergeCell ref="C32:N33"/>
    <mergeCell ref="O34:Y34"/>
    <mergeCell ref="M37:N37"/>
    <mergeCell ref="P37:W37"/>
    <mergeCell ref="C38:I38"/>
    <mergeCell ref="M38:N38"/>
    <mergeCell ref="P38:W38"/>
    <mergeCell ref="J34:L36"/>
    <mergeCell ref="M34:N36"/>
    <mergeCell ref="C39:I39"/>
    <mergeCell ref="M39:N39"/>
    <mergeCell ref="P39:Z39"/>
    <mergeCell ref="C40:I40"/>
    <mergeCell ref="M40:N40"/>
    <mergeCell ref="P40:V40"/>
    <mergeCell ref="B56:B57"/>
    <mergeCell ref="C56:L57"/>
    <mergeCell ref="B43:B44"/>
    <mergeCell ref="C43:K44"/>
    <mergeCell ref="C45:J45"/>
    <mergeCell ref="C46:J46"/>
    <mergeCell ref="C47:J47"/>
    <mergeCell ref="C48:J48"/>
    <mergeCell ref="C63:K63"/>
    <mergeCell ref="C49:J49"/>
    <mergeCell ref="C50:J50"/>
    <mergeCell ref="C51:J51"/>
    <mergeCell ref="C58:L58"/>
    <mergeCell ref="C59:K59"/>
    <mergeCell ref="C60:K60"/>
    <mergeCell ref="C61:K61"/>
    <mergeCell ref="C62:K62"/>
    <mergeCell ref="B68:B69"/>
    <mergeCell ref="C68:L69"/>
    <mergeCell ref="C70:L70"/>
    <mergeCell ref="C71:E71"/>
    <mergeCell ref="G71:K71"/>
    <mergeCell ref="C72:L72"/>
    <mergeCell ref="C73:L75"/>
    <mergeCell ref="P73:S73"/>
    <mergeCell ref="M80:AD84"/>
    <mergeCell ref="C64:K64"/>
    <mergeCell ref="U65:AD68"/>
  </mergeCells>
  <conditionalFormatting sqref="K26">
    <cfRule type="expression" dxfId="32" priority="5">
      <formula>AND($J$29&gt;0, $K$26="")</formula>
    </cfRule>
  </conditionalFormatting>
  <conditionalFormatting sqref="L26">
    <cfRule type="expression" dxfId="31" priority="3">
      <formula>AND($J$29&gt;0, $L$26="")</formula>
    </cfRule>
  </conditionalFormatting>
  <conditionalFormatting sqref="M26:N26">
    <cfRule type="expression" dxfId="30" priority="2">
      <formula>AND($J$29&gt;0, $M$26="")</formula>
    </cfRule>
  </conditionalFormatting>
  <dataValidations count="9">
    <dataValidation type="whole" operator="greaterThanOrEqual" allowBlank="1" showInputMessage="1" showErrorMessage="1" error="Please enter a number." sqref="Q26" xr:uid="{00000000-0002-0000-0600-000000000000}">
      <formula1>0</formula1>
    </dataValidation>
    <dataValidation type="whole" operator="greaterThanOrEqual" allowBlank="1" showInputMessage="1" showErrorMessage="1" error="Please enter a whoe number(0 or greater)." sqref="K48 K51" xr:uid="{00000000-0002-0000-0600-000001000000}">
      <formula1>0</formula1>
    </dataValidation>
    <dataValidation operator="greaterThanOrEqual" allowBlank="1" showInputMessage="1" showErrorMessage="1" sqref="K45" xr:uid="{00000000-0002-0000-0600-000002000000}"/>
    <dataValidation type="list" allowBlank="1" showInputMessage="1" showErrorMessage="1" sqref="L59:L64 F71 E54 L14:M15" xr:uid="{00000000-0002-0000-0600-000003000000}">
      <formula1>YesorNo</formula1>
    </dataValidation>
    <dataValidation type="whole" errorStyle="information" operator="greaterThanOrEqual" allowBlank="1" showInputMessage="1" showErrorMessage="1" errorTitle="No info input" error="Please enter a number." prompt="Enter number of eligible, resident students attending private school in your district.  If none, enter 0.  Cell will turn red if no number is entered." sqref="K26" xr:uid="{00000000-0002-0000-0600-000004000000}">
      <formula1>0</formula1>
    </dataValidation>
    <dataValidation type="whole" operator="greaterThanOrEqual" allowBlank="1" showInputMessage="1" showErrorMessage="1" error="Please enter a number." prompt="Enter number of eligible, nonresident students attending private school in your district.  If none, enter 0.  Cell will turn red if no number is entered." sqref="M26:N26" xr:uid="{00000000-0002-0000-0600-000005000000}">
      <formula1>0</formula1>
    </dataValidation>
    <dataValidation type="whole" operator="greaterThanOrEqual" allowBlank="1" showInputMessage="1" showErrorMessage="1" error="Please enter a number." prompt="Enter number of eligible, resident, home-schooled students in your district.  If none, enter 0.  Cell will turn red if no number is entered." sqref="L26" xr:uid="{00000000-0002-0000-0600-000006000000}">
      <formula1>0</formula1>
    </dataValidation>
    <dataValidation type="whole" operator="greaterThanOrEqual" showInputMessage="1" showErrorMessage="1" error="Please fill out all of the cells in column A, B, C, and D including zeros when appropriate." prompt="If none, enter &quot;0&quot;." sqref="J38:N40" xr:uid="{00000000-0002-0000-0600-000007000000}">
      <formula1>0</formula1>
    </dataValidation>
    <dataValidation type="list" allowBlank="1" showInputMessage="1" showErrorMessage="1" sqref="L13:M13" xr:uid="{00000000-0002-0000-0600-000008000000}">
      <formula1>ProShareOpt</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9" tint="0.59999389629810485"/>
    <pageSetUpPr autoPageBreaks="0"/>
  </sheetPr>
  <dimension ref="B1:AD87"/>
  <sheetViews>
    <sheetView showGridLines="0" showRowColHeaders="0" zoomScaleNormal="100" workbookViewId="0"/>
  </sheetViews>
  <sheetFormatPr defaultRowHeight="15" x14ac:dyDescent="0.25"/>
  <cols>
    <col min="1" max="1" width="3.5703125" customWidth="1"/>
    <col min="2" max="2" width="16.28515625" customWidth="1"/>
    <col min="3" max="3" width="4" customWidth="1"/>
    <col min="4" max="4" width="22.5703125" customWidth="1"/>
    <col min="5" max="5" width="15.5703125" customWidth="1"/>
    <col min="6" max="6" width="9.140625" customWidth="1"/>
    <col min="10" max="10" width="15.7109375" customWidth="1"/>
    <col min="11" max="12" width="15.5703125" customWidth="1"/>
    <col min="13" max="13" width="11.7109375" customWidth="1"/>
    <col min="14" max="14" width="4" customWidth="1"/>
    <col min="15" max="16" width="17.7109375" customWidth="1"/>
    <col min="17" max="17" width="6.5703125" style="12" customWidth="1"/>
  </cols>
  <sheetData>
    <row r="1" spans="2:25" ht="15.75" customHeight="1" thickBot="1" x14ac:dyDescent="0.3">
      <c r="B1" s="1"/>
      <c r="C1" s="1"/>
      <c r="D1" s="1"/>
    </row>
    <row r="2" spans="2:25" ht="22.5" customHeight="1" thickBot="1" x14ac:dyDescent="0.55000000000000004">
      <c r="B2" s="499" t="str">
        <f>valMem2</f>
        <v>OrgName</v>
      </c>
      <c r="C2" s="500"/>
      <c r="D2" s="500"/>
      <c r="E2" s="501"/>
      <c r="F2" s="179"/>
      <c r="O2" s="30"/>
      <c r="P2" s="30"/>
      <c r="Q2" s="30"/>
      <c r="R2" s="30"/>
      <c r="S2" s="30"/>
    </row>
    <row r="3" spans="2:25" ht="8.25" customHeight="1" x14ac:dyDescent="0.25">
      <c r="C3" s="1"/>
    </row>
    <row r="4" spans="2:25" ht="69" customHeight="1" thickBot="1" x14ac:dyDescent="0.3">
      <c r="C4" s="440" t="s">
        <v>77</v>
      </c>
      <c r="D4" s="440"/>
      <c r="E4" s="440"/>
      <c r="F4" s="440"/>
      <c r="G4" s="440"/>
      <c r="H4" s="440"/>
      <c r="I4" s="440"/>
      <c r="J4" s="440"/>
      <c r="K4" s="440"/>
      <c r="L4" s="440"/>
      <c r="M4" s="440"/>
      <c r="N4" s="440"/>
      <c r="R4" s="367"/>
      <c r="S4" s="367"/>
      <c r="T4" s="367"/>
      <c r="U4" s="367"/>
      <c r="V4" s="367"/>
      <c r="W4" s="367"/>
      <c r="X4" s="367"/>
    </row>
    <row r="5" spans="2:25" ht="44.25" customHeight="1" x14ac:dyDescent="0.25">
      <c r="C5" s="429" t="s">
        <v>1907</v>
      </c>
      <c r="D5" s="430"/>
      <c r="E5" s="430"/>
      <c r="F5" s="430"/>
      <c r="G5" s="430"/>
      <c r="H5" s="430"/>
      <c r="I5" s="430"/>
      <c r="J5" s="430"/>
      <c r="K5" s="430"/>
      <c r="L5" s="430"/>
      <c r="M5" s="431"/>
      <c r="N5" s="118"/>
      <c r="R5" s="367"/>
      <c r="S5" s="367"/>
      <c r="T5" s="367"/>
      <c r="U5" s="367"/>
      <c r="V5" s="367"/>
      <c r="W5" s="367"/>
      <c r="X5" s="367"/>
    </row>
    <row r="6" spans="2:25" ht="59.25" customHeight="1" x14ac:dyDescent="0.25">
      <c r="C6" s="434"/>
      <c r="D6" s="432"/>
      <c r="E6" s="432"/>
      <c r="F6" s="432"/>
      <c r="G6" s="432"/>
      <c r="H6" s="432"/>
      <c r="I6" s="432"/>
      <c r="J6" s="432"/>
      <c r="K6" s="432"/>
      <c r="L6" s="432"/>
      <c r="M6" s="433"/>
      <c r="N6" s="118"/>
      <c r="R6" s="367"/>
      <c r="S6" s="367"/>
      <c r="T6" s="367"/>
      <c r="U6" s="367"/>
      <c r="V6" s="367"/>
      <c r="W6" s="367"/>
      <c r="X6" s="367"/>
    </row>
    <row r="7" spans="2:25" ht="48" customHeight="1" thickBot="1" x14ac:dyDescent="0.3">
      <c r="C7" s="435"/>
      <c r="D7" s="436"/>
      <c r="E7" s="436"/>
      <c r="F7" s="436"/>
      <c r="G7" s="436"/>
      <c r="H7" s="436"/>
      <c r="I7" s="436"/>
      <c r="J7" s="436"/>
      <c r="K7" s="436"/>
      <c r="L7" s="436"/>
      <c r="M7" s="437"/>
      <c r="N7" s="118"/>
      <c r="R7" s="367"/>
      <c r="S7" s="367"/>
      <c r="T7" s="367"/>
      <c r="U7" s="367"/>
      <c r="V7" s="367"/>
      <c r="W7" s="367"/>
      <c r="X7" s="367"/>
    </row>
    <row r="8" spans="2:25" s="12" customFormat="1" ht="24" customHeight="1" thickBot="1" x14ac:dyDescent="0.3">
      <c r="B8" s="38"/>
      <c r="C8" s="117"/>
      <c r="D8" s="116"/>
      <c r="E8" s="116"/>
      <c r="F8" s="116"/>
      <c r="G8" s="116"/>
      <c r="H8" s="116"/>
      <c r="I8" s="116"/>
      <c r="J8" s="116"/>
      <c r="K8" s="116"/>
      <c r="L8" s="116"/>
      <c r="M8" s="116"/>
      <c r="N8" s="116"/>
      <c r="R8" s="367"/>
      <c r="S8" s="367"/>
      <c r="T8" s="367"/>
      <c r="U8" s="367"/>
      <c r="V8" s="367"/>
      <c r="W8" s="367"/>
      <c r="X8" s="367"/>
    </row>
    <row r="9" spans="2:25" ht="33" customHeight="1" thickBot="1" x14ac:dyDescent="0.3">
      <c r="B9" s="119" t="s">
        <v>1872</v>
      </c>
      <c r="C9" s="446" t="s">
        <v>75</v>
      </c>
      <c r="D9" s="447"/>
      <c r="E9" s="447"/>
      <c r="F9" s="447"/>
      <c r="G9" s="447"/>
      <c r="H9" s="447"/>
      <c r="I9" s="447"/>
      <c r="J9" s="447"/>
      <c r="K9" s="447"/>
      <c r="L9" s="447"/>
      <c r="M9" s="447"/>
      <c r="N9" s="448"/>
      <c r="O9" s="115"/>
      <c r="P9" s="1"/>
      <c r="R9" s="367"/>
      <c r="S9" s="367"/>
      <c r="T9" s="367"/>
      <c r="U9" s="367"/>
      <c r="V9" s="367"/>
      <c r="W9" s="367"/>
      <c r="X9" s="367"/>
    </row>
    <row r="10" spans="2:25" ht="15" customHeight="1" thickBot="1" x14ac:dyDescent="0.3">
      <c r="B10" s="120"/>
      <c r="C10" s="121"/>
      <c r="D10" s="114"/>
      <c r="E10" s="114"/>
      <c r="F10" s="114"/>
      <c r="G10" s="114"/>
      <c r="H10" s="114"/>
      <c r="I10" s="114"/>
      <c r="J10" s="114"/>
      <c r="K10" s="114"/>
      <c r="L10" s="114"/>
      <c r="M10" s="114"/>
      <c r="N10" s="113"/>
      <c r="R10" s="367"/>
      <c r="S10" s="367"/>
      <c r="T10" s="367"/>
      <c r="U10" s="367"/>
      <c r="V10" s="367"/>
      <c r="W10" s="367"/>
      <c r="X10" s="367"/>
    </row>
    <row r="11" spans="2:25" ht="31.5" customHeight="1" thickBot="1" x14ac:dyDescent="0.3">
      <c r="B11" s="93"/>
      <c r="C11" s="122"/>
      <c r="D11" s="422" t="s">
        <v>78</v>
      </c>
      <c r="E11" s="423"/>
      <c r="F11" s="423"/>
      <c r="G11" s="423"/>
      <c r="H11" s="423"/>
      <c r="I11" s="423"/>
      <c r="J11" s="423"/>
      <c r="K11" s="423"/>
      <c r="L11" s="423"/>
      <c r="M11" s="424"/>
      <c r="N11" s="111"/>
      <c r="R11" s="367"/>
      <c r="S11" s="367"/>
      <c r="T11" s="367"/>
      <c r="U11" s="367"/>
      <c r="V11" s="367"/>
      <c r="W11" s="367"/>
      <c r="X11" s="367"/>
    </row>
    <row r="12" spans="2:25" ht="31.5" customHeight="1" thickBot="1" x14ac:dyDescent="0.3">
      <c r="B12" s="93"/>
      <c r="C12" s="110"/>
      <c r="D12" s="425" t="s">
        <v>79</v>
      </c>
      <c r="E12" s="426"/>
      <c r="F12" s="426"/>
      <c r="G12" s="426"/>
      <c r="H12" s="426"/>
      <c r="I12" s="426"/>
      <c r="J12" s="426"/>
      <c r="K12" s="426"/>
      <c r="L12" s="415" t="s">
        <v>22</v>
      </c>
      <c r="M12" s="416"/>
      <c r="N12" s="108"/>
      <c r="R12" s="367"/>
      <c r="S12" s="367"/>
      <c r="T12" s="367"/>
      <c r="U12" s="367"/>
      <c r="V12" s="367"/>
      <c r="W12" s="367"/>
      <c r="X12" s="367"/>
      <c r="Y12" s="30"/>
    </row>
    <row r="13" spans="2:25" ht="29.25" customHeight="1" thickBot="1" x14ac:dyDescent="0.3">
      <c r="B13" s="93"/>
      <c r="C13" s="110"/>
      <c r="D13" s="427" t="s">
        <v>80</v>
      </c>
      <c r="E13" s="428"/>
      <c r="F13" s="428"/>
      <c r="G13" s="428"/>
      <c r="H13" s="428"/>
      <c r="I13" s="428"/>
      <c r="J13" s="428"/>
      <c r="K13" s="502"/>
      <c r="L13" s="417" t="s">
        <v>22</v>
      </c>
      <c r="M13" s="418"/>
      <c r="N13" s="108"/>
      <c r="R13" s="367"/>
      <c r="S13" s="367"/>
      <c r="T13" s="367"/>
      <c r="U13" s="367"/>
      <c r="V13" s="367"/>
      <c r="W13" s="367"/>
      <c r="X13" s="367"/>
      <c r="Y13" s="30"/>
    </row>
    <row r="14" spans="2:25" ht="15.75" customHeight="1" thickBot="1" x14ac:dyDescent="0.3">
      <c r="B14" s="93"/>
      <c r="C14" s="107"/>
      <c r="D14" s="106"/>
      <c r="E14" s="106"/>
      <c r="F14" s="106"/>
      <c r="G14" s="106"/>
      <c r="H14" s="106"/>
      <c r="I14" s="106"/>
      <c r="J14" s="106"/>
      <c r="K14" s="106"/>
      <c r="L14" s="106"/>
      <c r="M14" s="106"/>
      <c r="N14" s="105"/>
      <c r="Q14" s="37"/>
      <c r="R14" s="367"/>
      <c r="S14" s="367"/>
      <c r="T14" s="367"/>
      <c r="U14" s="367"/>
      <c r="V14" s="367"/>
      <c r="W14" s="367"/>
      <c r="X14" s="367"/>
    </row>
    <row r="15" spans="2:25" ht="43.5" customHeight="1" thickBot="1" x14ac:dyDescent="0.3">
      <c r="B15" s="32"/>
      <c r="C15" s="104"/>
      <c r="D15" s="104"/>
      <c r="E15" s="104"/>
      <c r="F15" s="104"/>
      <c r="G15" s="104"/>
      <c r="H15" s="104"/>
      <c r="I15" s="104"/>
      <c r="J15" s="104"/>
      <c r="K15" s="104"/>
      <c r="L15" s="104"/>
      <c r="M15" s="104"/>
      <c r="N15" s="104"/>
      <c r="O15" s="59"/>
      <c r="P15" s="59"/>
      <c r="Q15" s="37"/>
      <c r="R15" s="367"/>
      <c r="S15" s="367"/>
      <c r="T15" s="367"/>
      <c r="U15" s="367"/>
      <c r="V15" s="367"/>
      <c r="W15" s="367"/>
      <c r="X15" s="367"/>
    </row>
    <row r="16" spans="2:25" ht="37.5" customHeight="1" thickTop="1" thickBot="1" x14ac:dyDescent="0.3">
      <c r="R16" s="367"/>
      <c r="S16" s="367"/>
      <c r="T16" s="367"/>
      <c r="U16" s="367"/>
      <c r="V16" s="367"/>
      <c r="W16" s="367"/>
      <c r="X16" s="367"/>
    </row>
    <row r="17" spans="2:28" ht="30" customHeight="1" x14ac:dyDescent="0.25">
      <c r="B17" s="374" t="s">
        <v>1871</v>
      </c>
      <c r="C17" s="390" t="s">
        <v>81</v>
      </c>
      <c r="D17" s="358"/>
      <c r="E17" s="358"/>
      <c r="F17" s="358"/>
      <c r="G17" s="358"/>
      <c r="H17" s="358"/>
      <c r="I17" s="358"/>
      <c r="J17" s="358"/>
      <c r="K17" s="358"/>
      <c r="L17" s="358"/>
      <c r="M17" s="358"/>
      <c r="N17" s="358"/>
      <c r="O17" s="438"/>
      <c r="P17" s="439"/>
      <c r="Q17" s="439"/>
      <c r="R17" s="101"/>
      <c r="S17" s="101"/>
      <c r="T17" s="101"/>
      <c r="U17" s="101"/>
      <c r="V17" s="101"/>
      <c r="W17" s="101"/>
      <c r="X17" s="101"/>
    </row>
    <row r="18" spans="2:28" ht="37.5" customHeight="1" thickBot="1" x14ac:dyDescent="0.3">
      <c r="B18" s="375"/>
      <c r="C18" s="391"/>
      <c r="D18" s="361"/>
      <c r="E18" s="361"/>
      <c r="F18" s="361"/>
      <c r="G18" s="361"/>
      <c r="H18" s="361"/>
      <c r="I18" s="361"/>
      <c r="J18" s="361"/>
      <c r="K18" s="361"/>
      <c r="L18" s="361"/>
      <c r="M18" s="361"/>
      <c r="N18" s="361"/>
      <c r="O18" s="438"/>
      <c r="P18" s="439"/>
      <c r="Q18" s="439"/>
      <c r="R18" s="101"/>
      <c r="S18" s="101"/>
      <c r="T18" s="369"/>
      <c r="U18" s="369"/>
      <c r="V18" s="369"/>
      <c r="W18" s="369"/>
      <c r="X18" s="369"/>
      <c r="Y18" s="369"/>
      <c r="Z18" s="369"/>
      <c r="AA18" s="369"/>
    </row>
    <row r="19" spans="2:28" ht="14.25" customHeight="1" thickBot="1" x14ac:dyDescent="0.3">
      <c r="C19" s="103"/>
      <c r="D19" s="421"/>
      <c r="E19" s="421"/>
      <c r="F19" s="421"/>
      <c r="G19" s="421"/>
      <c r="H19" s="421"/>
      <c r="I19" s="421"/>
      <c r="J19" s="421"/>
      <c r="K19" s="421"/>
      <c r="L19" s="421"/>
      <c r="M19" s="421"/>
      <c r="N19" s="421"/>
      <c r="O19" s="421"/>
      <c r="P19" s="102"/>
      <c r="Q19" s="102"/>
      <c r="R19" s="101"/>
      <c r="S19" s="101"/>
      <c r="T19" s="369"/>
      <c r="U19" s="369"/>
      <c r="V19" s="369"/>
      <c r="W19" s="369"/>
      <c r="X19" s="369"/>
      <c r="Y19" s="369"/>
      <c r="Z19" s="369"/>
      <c r="AA19" s="369"/>
    </row>
    <row r="20" spans="2:28" ht="15.75" customHeight="1" x14ac:dyDescent="0.25">
      <c r="C20" s="100"/>
      <c r="D20" s="99"/>
      <c r="E20" s="99"/>
      <c r="F20" s="99"/>
      <c r="G20" s="99"/>
      <c r="H20" s="99"/>
      <c r="I20" s="99"/>
      <c r="J20" s="99"/>
      <c r="K20" s="493" t="s">
        <v>82</v>
      </c>
      <c r="L20" s="496" t="s">
        <v>83</v>
      </c>
      <c r="M20" s="123"/>
      <c r="N20" s="123"/>
      <c r="Q20" s="98"/>
      <c r="R20" s="97"/>
      <c r="S20" s="97"/>
      <c r="T20" s="369"/>
      <c r="U20" s="369"/>
      <c r="V20" s="369"/>
      <c r="W20" s="369"/>
      <c r="X20" s="369"/>
      <c r="Y20" s="369"/>
      <c r="Z20" s="369"/>
      <c r="AA20" s="369"/>
    </row>
    <row r="21" spans="2:28" ht="21.75" customHeight="1" x14ac:dyDescent="0.25">
      <c r="C21" s="459"/>
      <c r="D21" s="459"/>
      <c r="E21" s="459"/>
      <c r="F21" s="459"/>
      <c r="G21" s="459"/>
      <c r="H21" s="459"/>
      <c r="I21" s="459"/>
      <c r="J21" s="459"/>
      <c r="K21" s="494"/>
      <c r="L21" s="497"/>
      <c r="M21" s="123"/>
      <c r="N21" s="123"/>
      <c r="Q21" s="98"/>
      <c r="R21" s="97"/>
      <c r="S21" s="97"/>
      <c r="T21" s="369"/>
      <c r="U21" s="369"/>
      <c r="V21" s="369"/>
      <c r="W21" s="369"/>
      <c r="X21" s="369"/>
      <c r="Y21" s="369"/>
      <c r="Z21" s="369"/>
      <c r="AA21" s="369"/>
    </row>
    <row r="22" spans="2:28" ht="36.75" customHeight="1" thickBot="1" x14ac:dyDescent="0.3">
      <c r="C22" s="459"/>
      <c r="D22" s="459"/>
      <c r="E22" s="459"/>
      <c r="F22" s="459"/>
      <c r="G22" s="459"/>
      <c r="H22" s="459"/>
      <c r="I22" s="459"/>
      <c r="J22" s="459"/>
      <c r="K22" s="495"/>
      <c r="L22" s="498"/>
      <c r="M22" s="123"/>
      <c r="N22" s="123"/>
      <c r="Q22" s="98"/>
      <c r="R22" s="97"/>
      <c r="S22" s="97"/>
      <c r="T22" s="368"/>
      <c r="U22" s="368"/>
      <c r="V22" s="368"/>
      <c r="W22" s="368"/>
      <c r="X22" s="368"/>
      <c r="Y22" s="368"/>
      <c r="Z22" s="368"/>
      <c r="AA22" s="368"/>
      <c r="AB22" s="82"/>
    </row>
    <row r="23" spans="2:28" ht="59.25" customHeight="1" thickBot="1" x14ac:dyDescent="0.3">
      <c r="C23" s="467"/>
      <c r="D23" s="467"/>
      <c r="E23" s="467"/>
      <c r="F23" s="467"/>
      <c r="G23" s="467"/>
      <c r="H23" s="467"/>
      <c r="I23" s="467"/>
      <c r="J23" s="467"/>
      <c r="K23" s="64" t="s">
        <v>84</v>
      </c>
      <c r="L23" s="124" t="s">
        <v>85</v>
      </c>
      <c r="M23" s="485"/>
      <c r="N23" s="485"/>
      <c r="O23" s="37"/>
      <c r="P23" s="37"/>
      <c r="Q23" s="94"/>
      <c r="R23" s="89"/>
      <c r="S23" s="89"/>
      <c r="T23" s="368"/>
      <c r="U23" s="368"/>
      <c r="V23" s="368"/>
      <c r="W23" s="368"/>
      <c r="X23" s="368"/>
      <c r="Y23" s="368"/>
      <c r="Z23" s="368"/>
      <c r="AA23" s="368"/>
      <c r="AB23" s="82"/>
    </row>
    <row r="24" spans="2:28" ht="51" customHeight="1" thickBot="1" x14ac:dyDescent="0.3">
      <c r="B24" s="93"/>
      <c r="C24" s="338" t="s">
        <v>86</v>
      </c>
      <c r="D24" s="339"/>
      <c r="E24" s="339"/>
      <c r="F24" s="339"/>
      <c r="G24" s="339"/>
      <c r="H24" s="339"/>
      <c r="I24" s="339"/>
      <c r="J24" s="468"/>
      <c r="K24" s="125"/>
      <c r="L24" s="126"/>
      <c r="M24" s="39"/>
      <c r="N24" s="197"/>
      <c r="O24" s="37"/>
      <c r="P24" s="37"/>
      <c r="Q24" s="201"/>
      <c r="R24" s="89"/>
      <c r="S24" s="75"/>
      <c r="T24" s="368"/>
      <c r="U24" s="368"/>
      <c r="V24" s="368"/>
      <c r="W24" s="368"/>
      <c r="X24" s="368"/>
      <c r="Y24" s="368"/>
      <c r="Z24" s="368"/>
      <c r="AA24" s="368"/>
      <c r="AB24" s="82"/>
    </row>
    <row r="25" spans="2:28" ht="16.5" customHeight="1" thickBot="1" x14ac:dyDescent="0.3">
      <c r="B25" s="39"/>
      <c r="C25" s="127"/>
      <c r="D25" s="127"/>
      <c r="E25" s="127"/>
      <c r="F25" s="127"/>
      <c r="G25" s="127"/>
      <c r="H25" s="127"/>
      <c r="I25" s="127"/>
      <c r="J25" s="127"/>
      <c r="K25" s="196"/>
      <c r="L25" s="197"/>
      <c r="M25" s="39"/>
      <c r="N25" s="197"/>
      <c r="O25" s="39"/>
      <c r="P25" s="37"/>
      <c r="Q25" s="201"/>
      <c r="R25" s="89"/>
      <c r="S25" s="75"/>
      <c r="T25" s="368"/>
      <c r="U25" s="368"/>
      <c r="V25" s="368"/>
      <c r="W25" s="368"/>
      <c r="X25" s="368"/>
      <c r="Y25" s="368"/>
      <c r="Z25" s="368"/>
      <c r="AA25" s="368"/>
      <c r="AB25" s="82"/>
    </row>
    <row r="26" spans="2:28" ht="50.25" customHeight="1" thickBot="1" x14ac:dyDescent="0.3">
      <c r="C26" s="486" t="s">
        <v>87</v>
      </c>
      <c r="D26" s="487"/>
      <c r="E26" s="487"/>
      <c r="F26" s="487"/>
      <c r="G26" s="487"/>
      <c r="H26" s="487"/>
      <c r="I26" s="488"/>
      <c r="J26" s="489">
        <f>K24+L24</f>
        <v>0</v>
      </c>
      <c r="K26" s="490"/>
      <c r="L26" s="84"/>
      <c r="M26" s="85"/>
      <c r="N26" s="85"/>
      <c r="O26" s="12"/>
      <c r="P26" s="12"/>
      <c r="Q26" s="67"/>
      <c r="S26" s="75"/>
      <c r="T26" s="368"/>
      <c r="U26" s="368"/>
      <c r="V26" s="368"/>
      <c r="W26" s="368"/>
      <c r="X26" s="368"/>
      <c r="Y26" s="368"/>
      <c r="Z26" s="368"/>
      <c r="AA26" s="368"/>
      <c r="AB26" s="82"/>
    </row>
    <row r="27" spans="2:28" ht="13.5" customHeight="1" thickBot="1" x14ac:dyDescent="0.3">
      <c r="C27" s="87"/>
      <c r="D27" s="87"/>
      <c r="E27" s="87"/>
      <c r="F27" s="87"/>
      <c r="G27" s="87"/>
      <c r="H27" s="87"/>
      <c r="I27" s="87"/>
      <c r="J27" s="87"/>
      <c r="K27" s="86"/>
      <c r="L27" s="83"/>
      <c r="M27" s="85"/>
      <c r="N27" s="85"/>
      <c r="O27" s="12"/>
      <c r="P27" s="12"/>
      <c r="Q27" s="67"/>
      <c r="S27" s="75"/>
      <c r="T27" s="368"/>
      <c r="U27" s="368"/>
      <c r="V27" s="368"/>
      <c r="W27" s="368"/>
      <c r="X27" s="368"/>
      <c r="Y27" s="368"/>
      <c r="Z27" s="368"/>
      <c r="AA27" s="368"/>
      <c r="AB27" s="82"/>
    </row>
    <row r="28" spans="2:28" ht="45.75" customHeight="1" thickBot="1" x14ac:dyDescent="0.3">
      <c r="C28" s="462" t="s">
        <v>88</v>
      </c>
      <c r="D28" s="463"/>
      <c r="E28" s="463"/>
      <c r="F28" s="463"/>
      <c r="G28" s="463"/>
      <c r="H28" s="463"/>
      <c r="I28" s="464"/>
      <c r="J28" s="491"/>
      <c r="K28" s="492"/>
      <c r="L28" s="84"/>
      <c r="M28" s="83"/>
      <c r="N28" s="83"/>
      <c r="O28" s="67"/>
      <c r="P28" s="67"/>
      <c r="Q28" s="67"/>
      <c r="S28" s="75"/>
      <c r="T28" s="368"/>
      <c r="U28" s="368"/>
      <c r="V28" s="368"/>
      <c r="W28" s="368"/>
      <c r="X28" s="368"/>
      <c r="Y28" s="368"/>
      <c r="Z28" s="368"/>
      <c r="AA28" s="368"/>
      <c r="AB28" s="82"/>
    </row>
    <row r="29" spans="2:28" ht="38.25" customHeight="1" thickBot="1" x14ac:dyDescent="0.3">
      <c r="B29" s="32"/>
      <c r="C29" s="81"/>
      <c r="D29" s="80"/>
      <c r="E29" s="80"/>
      <c r="F29" s="80"/>
      <c r="G29" s="80"/>
      <c r="H29" s="80"/>
      <c r="I29" s="80"/>
      <c r="J29" s="80"/>
      <c r="K29" s="79"/>
      <c r="L29" s="78"/>
      <c r="M29" s="78"/>
      <c r="N29" s="78"/>
      <c r="O29" s="77"/>
      <c r="P29" s="77"/>
      <c r="Q29" s="76"/>
      <c r="R29" s="30"/>
      <c r="S29" s="75"/>
      <c r="T29" s="75"/>
      <c r="U29" s="75"/>
      <c r="V29" s="75"/>
    </row>
    <row r="30" spans="2:28" ht="36.75" customHeight="1" thickTop="1" thickBot="1" x14ac:dyDescent="0.3">
      <c r="C30" s="74"/>
      <c r="D30" s="73"/>
      <c r="E30" s="73"/>
      <c r="F30" s="73"/>
      <c r="G30" s="73"/>
      <c r="H30" s="73"/>
      <c r="I30" s="73"/>
      <c r="J30" s="73"/>
      <c r="K30" s="72"/>
      <c r="L30" s="71"/>
      <c r="M30" s="71"/>
      <c r="N30" s="71"/>
      <c r="O30" s="70"/>
      <c r="P30" s="70"/>
      <c r="Q30" s="69"/>
      <c r="R30" s="30"/>
    </row>
    <row r="31" spans="2:28" ht="39" customHeight="1" x14ac:dyDescent="0.25">
      <c r="B31" s="385" t="s">
        <v>1870</v>
      </c>
      <c r="C31" s="358" t="s">
        <v>61</v>
      </c>
      <c r="D31" s="358"/>
      <c r="E31" s="358"/>
      <c r="F31" s="358"/>
      <c r="G31" s="358"/>
      <c r="H31" s="358"/>
      <c r="I31" s="358"/>
      <c r="J31" s="358"/>
      <c r="K31" s="358"/>
      <c r="L31" s="358"/>
      <c r="M31" s="358"/>
      <c r="N31" s="359"/>
      <c r="O31" s="67"/>
      <c r="P31" s="67"/>
      <c r="Q31" s="69"/>
      <c r="R31" s="30"/>
    </row>
    <row r="32" spans="2:28" ht="23.25" customHeight="1" thickBot="1" x14ac:dyDescent="0.3">
      <c r="B32" s="386"/>
      <c r="C32" s="361"/>
      <c r="D32" s="361"/>
      <c r="E32" s="361"/>
      <c r="F32" s="361"/>
      <c r="G32" s="361"/>
      <c r="H32" s="361"/>
      <c r="I32" s="361"/>
      <c r="J32" s="478"/>
      <c r="K32" s="361"/>
      <c r="L32" s="361"/>
      <c r="M32" s="361"/>
      <c r="N32" s="362"/>
      <c r="O32" s="67"/>
      <c r="P32" s="68"/>
      <c r="Q32" s="67"/>
    </row>
    <row r="33" spans="2:26" ht="24" customHeight="1" x14ac:dyDescent="0.25">
      <c r="C33" s="65"/>
      <c r="D33" s="65"/>
      <c r="E33" s="65"/>
      <c r="F33" s="65"/>
      <c r="G33" s="65"/>
      <c r="H33" s="65"/>
      <c r="I33" s="65"/>
      <c r="J33" s="39"/>
      <c r="K33" s="376" t="s">
        <v>89</v>
      </c>
      <c r="L33" s="378"/>
      <c r="M33" s="349" t="s">
        <v>59</v>
      </c>
      <c r="N33" s="350"/>
      <c r="O33" s="340"/>
      <c r="P33" s="340"/>
      <c r="Q33" s="340"/>
      <c r="R33" s="340"/>
      <c r="S33" s="340"/>
      <c r="T33" s="340"/>
      <c r="U33" s="340"/>
      <c r="V33" s="340"/>
      <c r="W33" s="340"/>
      <c r="X33" s="340"/>
      <c r="Y33" s="340"/>
    </row>
    <row r="34" spans="2:26" ht="24.75" customHeight="1" x14ac:dyDescent="0.25">
      <c r="C34" s="65"/>
      <c r="D34" s="65"/>
      <c r="E34" s="65"/>
      <c r="F34" s="65"/>
      <c r="G34" s="65"/>
      <c r="H34" s="65"/>
      <c r="I34" s="65"/>
      <c r="J34" s="128"/>
      <c r="K34" s="379"/>
      <c r="L34" s="381"/>
      <c r="M34" s="351"/>
      <c r="N34" s="352"/>
      <c r="O34" s="30"/>
      <c r="P34" s="66"/>
      <c r="Q34" s="66"/>
      <c r="R34" s="39"/>
      <c r="S34" s="39"/>
      <c r="T34" s="39"/>
      <c r="U34" s="39"/>
      <c r="V34" s="39"/>
      <c r="W34" s="39"/>
      <c r="X34" s="30"/>
      <c r="Y34" s="30"/>
      <c r="Z34" s="30"/>
    </row>
    <row r="35" spans="2:26" ht="15" customHeight="1" thickBot="1" x14ac:dyDescent="0.3">
      <c r="C35" s="65"/>
      <c r="D35" s="65"/>
      <c r="E35" s="65"/>
      <c r="F35" s="65"/>
      <c r="G35" s="65"/>
      <c r="H35" s="65"/>
      <c r="I35" s="65"/>
      <c r="J35" s="128"/>
      <c r="K35" s="382"/>
      <c r="L35" s="384"/>
      <c r="M35" s="351"/>
      <c r="N35" s="352"/>
      <c r="O35" s="30"/>
      <c r="P35" s="66"/>
      <c r="Q35" s="66"/>
      <c r="R35" s="39"/>
      <c r="S35" s="39"/>
      <c r="T35" s="39"/>
      <c r="U35" s="39"/>
      <c r="V35" s="39"/>
      <c r="W35" s="39"/>
      <c r="X35" s="30"/>
      <c r="Y35" s="30"/>
      <c r="Z35" s="30"/>
    </row>
    <row r="36" spans="2:26" ht="55.5" customHeight="1" thickBot="1" x14ac:dyDescent="0.3">
      <c r="C36" s="65"/>
      <c r="D36" s="65"/>
      <c r="E36" s="65"/>
      <c r="F36" s="65"/>
      <c r="G36" s="65"/>
      <c r="H36" s="65"/>
      <c r="I36" s="65"/>
      <c r="J36" s="39"/>
      <c r="K36" s="96" t="s">
        <v>58</v>
      </c>
      <c r="L36" s="64" t="s">
        <v>90</v>
      </c>
      <c r="M36" s="370" t="s">
        <v>91</v>
      </c>
      <c r="N36" s="371"/>
      <c r="O36" s="30"/>
      <c r="P36" s="363"/>
      <c r="Q36" s="363"/>
      <c r="R36" s="363"/>
      <c r="S36" s="363"/>
      <c r="T36" s="363"/>
      <c r="U36" s="363"/>
      <c r="V36" s="363"/>
      <c r="W36" s="363"/>
      <c r="X36" s="30"/>
      <c r="Y36" s="30"/>
      <c r="Z36" s="30"/>
    </row>
    <row r="37" spans="2:26" ht="60" customHeight="1" thickBot="1" x14ac:dyDescent="0.3">
      <c r="C37" s="354" t="s">
        <v>92</v>
      </c>
      <c r="D37" s="355"/>
      <c r="E37" s="355"/>
      <c r="F37" s="355"/>
      <c r="G37" s="355"/>
      <c r="H37" s="355"/>
      <c r="I37" s="355"/>
      <c r="J37" s="356"/>
      <c r="K37" s="129"/>
      <c r="L37" s="130"/>
      <c r="M37" s="483"/>
      <c r="N37" s="484"/>
      <c r="O37" s="30"/>
      <c r="P37" s="353"/>
      <c r="Q37" s="353"/>
      <c r="R37" s="353"/>
      <c r="S37" s="353"/>
      <c r="T37" s="353"/>
      <c r="U37" s="353"/>
      <c r="V37" s="353"/>
      <c r="W37" s="353"/>
      <c r="X37" s="30"/>
      <c r="Y37" s="30"/>
      <c r="Z37" s="30"/>
    </row>
    <row r="38" spans="2:26" ht="56.25" customHeight="1" thickBot="1" x14ac:dyDescent="0.3">
      <c r="C38" s="354" t="s">
        <v>93</v>
      </c>
      <c r="D38" s="355"/>
      <c r="E38" s="355"/>
      <c r="F38" s="355"/>
      <c r="G38" s="355"/>
      <c r="H38" s="355"/>
      <c r="I38" s="355"/>
      <c r="J38" s="356"/>
      <c r="K38" s="129"/>
      <c r="L38" s="129"/>
      <c r="M38" s="481"/>
      <c r="N38" s="482"/>
      <c r="O38" s="30"/>
      <c r="P38" s="353"/>
      <c r="Q38" s="353"/>
      <c r="R38" s="353"/>
      <c r="S38" s="353"/>
      <c r="T38" s="353"/>
      <c r="U38" s="353"/>
      <c r="V38" s="353"/>
      <c r="W38" s="353"/>
      <c r="X38" s="353"/>
      <c r="Y38" s="353"/>
      <c r="Z38" s="353"/>
    </row>
    <row r="39" spans="2:26" ht="56.25" customHeight="1" thickBot="1" x14ac:dyDescent="0.3">
      <c r="C39" s="354" t="s">
        <v>94</v>
      </c>
      <c r="D39" s="355"/>
      <c r="E39" s="355"/>
      <c r="F39" s="355"/>
      <c r="G39" s="355"/>
      <c r="H39" s="355"/>
      <c r="I39" s="355"/>
      <c r="J39" s="356"/>
      <c r="K39" s="129"/>
      <c r="L39" s="129"/>
      <c r="M39" s="481"/>
      <c r="N39" s="482"/>
      <c r="P39" s="443"/>
      <c r="Q39" s="443"/>
      <c r="R39" s="443"/>
      <c r="S39" s="443"/>
      <c r="T39" s="443"/>
      <c r="U39" s="443"/>
      <c r="V39" s="443"/>
      <c r="W39" s="60"/>
    </row>
    <row r="40" spans="2:26" ht="27" customHeight="1" thickBot="1" x14ac:dyDescent="0.3">
      <c r="B40" s="32"/>
      <c r="C40" s="32"/>
      <c r="D40" s="32"/>
      <c r="E40" s="32"/>
      <c r="F40" s="32"/>
      <c r="G40" s="32"/>
      <c r="H40" s="32"/>
      <c r="I40" s="32"/>
      <c r="J40" s="32"/>
      <c r="K40" s="32"/>
      <c r="L40" s="32"/>
      <c r="M40" s="32"/>
      <c r="N40" s="32"/>
      <c r="O40" s="32"/>
      <c r="P40" s="32"/>
      <c r="Q40" s="59"/>
      <c r="R40" s="32"/>
    </row>
    <row r="41" spans="2:26" ht="25.5" customHeight="1" thickTop="1" thickBot="1" x14ac:dyDescent="0.3"/>
    <row r="42" spans="2:26" ht="27" customHeight="1" x14ac:dyDescent="0.25">
      <c r="B42" s="374" t="s">
        <v>1869</v>
      </c>
      <c r="C42" s="390" t="s">
        <v>95</v>
      </c>
      <c r="D42" s="358"/>
      <c r="E42" s="358"/>
      <c r="F42" s="358"/>
      <c r="G42" s="358"/>
      <c r="H42" s="358"/>
      <c r="I42" s="358"/>
      <c r="J42" s="358"/>
      <c r="K42" s="358"/>
    </row>
    <row r="43" spans="2:26" ht="48" customHeight="1" thickBot="1" x14ac:dyDescent="0.3">
      <c r="B43" s="375"/>
      <c r="C43" s="391"/>
      <c r="D43" s="361"/>
      <c r="E43" s="361"/>
      <c r="F43" s="361"/>
      <c r="G43" s="361"/>
      <c r="H43" s="361"/>
      <c r="I43" s="361"/>
      <c r="J43" s="361"/>
      <c r="K43" s="361"/>
    </row>
    <row r="44" spans="2:26" ht="33.75" customHeight="1" thickBot="1" x14ac:dyDescent="0.3">
      <c r="C44" s="341" t="s">
        <v>96</v>
      </c>
      <c r="D44" s="342"/>
      <c r="E44" s="342"/>
      <c r="F44" s="342"/>
      <c r="G44" s="342"/>
      <c r="H44" s="342"/>
      <c r="I44" s="342"/>
      <c r="J44" s="343"/>
      <c r="K44" s="58">
        <f>J26</f>
        <v>0</v>
      </c>
    </row>
    <row r="45" spans="2:26" ht="35.25" customHeight="1" thickBot="1" x14ac:dyDescent="0.3">
      <c r="C45" s="403" t="s">
        <v>1824</v>
      </c>
      <c r="D45" s="404"/>
      <c r="E45" s="404"/>
      <c r="F45" s="404"/>
      <c r="G45" s="404"/>
      <c r="H45" s="404"/>
      <c r="I45" s="404"/>
      <c r="J45" s="405"/>
      <c r="K45" s="58">
        <f>J26+J28</f>
        <v>0</v>
      </c>
    </row>
    <row r="46" spans="2:26" ht="38.25" customHeight="1" thickBot="1" x14ac:dyDescent="0.3">
      <c r="C46" s="341" t="s">
        <v>97</v>
      </c>
      <c r="D46" s="342"/>
      <c r="E46" s="342"/>
      <c r="F46" s="342"/>
      <c r="G46" s="342"/>
      <c r="H46" s="342"/>
      <c r="I46" s="342"/>
      <c r="J46" s="343"/>
      <c r="K46" s="57" t="str">
        <f>IFERROR(K44/K45,"")</f>
        <v/>
      </c>
    </row>
    <row r="47" spans="2:26" ht="37.5" customHeight="1" thickBot="1" x14ac:dyDescent="0.3">
      <c r="C47" s="341" t="s">
        <v>1823</v>
      </c>
      <c r="D47" s="342"/>
      <c r="E47" s="342"/>
      <c r="F47" s="342"/>
      <c r="G47" s="342"/>
      <c r="H47" s="342"/>
      <c r="I47" s="342"/>
      <c r="J47" s="343"/>
      <c r="K47" s="56">
        <f>Mem2Alloc262</f>
        <v>0</v>
      </c>
    </row>
    <row r="48" spans="2:26" ht="45" customHeight="1" thickBot="1" x14ac:dyDescent="0.3">
      <c r="C48" s="364" t="s">
        <v>98</v>
      </c>
      <c r="D48" s="365"/>
      <c r="E48" s="365"/>
      <c r="F48" s="365"/>
      <c r="G48" s="365"/>
      <c r="H48" s="365"/>
      <c r="I48" s="365"/>
      <c r="J48" s="366"/>
      <c r="K48" s="55">
        <f>IFERROR(K47*K46,0)</f>
        <v>0</v>
      </c>
    </row>
    <row r="49" spans="2:30" ht="45" customHeight="1" thickBot="1" x14ac:dyDescent="0.3">
      <c r="C49" s="341" t="s">
        <v>99</v>
      </c>
      <c r="D49" s="342"/>
      <c r="E49" s="342"/>
      <c r="F49" s="342"/>
      <c r="G49" s="342"/>
      <c r="H49" s="342"/>
      <c r="I49" s="342"/>
      <c r="J49" s="343"/>
      <c r="K49" s="198"/>
    </row>
    <row r="50" spans="2:30" ht="46.5" customHeight="1" thickBot="1" x14ac:dyDescent="0.3">
      <c r="C50" s="341" t="s">
        <v>100</v>
      </c>
      <c r="D50" s="342"/>
      <c r="E50" s="342"/>
      <c r="F50" s="342"/>
      <c r="G50" s="342"/>
      <c r="H50" s="342"/>
      <c r="I50" s="342"/>
      <c r="J50" s="343"/>
      <c r="K50" s="54">
        <f>IFERROR(K48+K49, "")</f>
        <v>0</v>
      </c>
    </row>
    <row r="51" spans="2:30" ht="27" customHeight="1" x14ac:dyDescent="0.25">
      <c r="C51" s="52"/>
      <c r="D51" s="52"/>
      <c r="E51" s="52"/>
      <c r="F51" s="52"/>
      <c r="G51" s="52"/>
      <c r="H51" s="52"/>
      <c r="I51" s="52"/>
      <c r="J51" s="52"/>
      <c r="K51" s="131"/>
      <c r="P51" s="132"/>
    </row>
    <row r="52" spans="2:30" ht="7.5" customHeight="1" x14ac:dyDescent="0.25">
      <c r="C52" s="53"/>
      <c r="D52" s="52"/>
      <c r="E52" s="52"/>
      <c r="F52" s="52"/>
      <c r="G52" s="52"/>
      <c r="H52" s="52"/>
      <c r="I52" s="52"/>
      <c r="J52" s="52"/>
      <c r="K52" s="51"/>
    </row>
    <row r="53" spans="2:30" s="30" customFormat="1" ht="9.75" customHeight="1" thickBot="1" x14ac:dyDescent="0.3">
      <c r="B53" s="46"/>
      <c r="C53" s="49"/>
      <c r="D53" s="49"/>
      <c r="E53" s="50"/>
      <c r="F53" s="49"/>
      <c r="G53" s="49"/>
      <c r="H53" s="48"/>
      <c r="I53" s="48"/>
      <c r="J53" s="46"/>
      <c r="K53" s="47"/>
      <c r="L53" s="46"/>
      <c r="M53" s="46"/>
      <c r="N53" s="46"/>
      <c r="O53" s="46"/>
      <c r="P53" s="46"/>
      <c r="Q53" s="46"/>
    </row>
    <row r="54" spans="2:30" ht="24.75" customHeight="1" thickTop="1" thickBot="1" x14ac:dyDescent="0.3">
      <c r="M54" s="133"/>
    </row>
    <row r="55" spans="2:30" ht="19.5" customHeight="1" x14ac:dyDescent="0.25">
      <c r="B55" s="374" t="s">
        <v>1868</v>
      </c>
      <c r="C55" s="357" t="s">
        <v>44</v>
      </c>
      <c r="D55" s="358"/>
      <c r="E55" s="358"/>
      <c r="F55" s="358"/>
      <c r="G55" s="358"/>
      <c r="H55" s="358"/>
      <c r="I55" s="358"/>
      <c r="J55" s="358"/>
      <c r="K55" s="358"/>
      <c r="L55" s="359"/>
    </row>
    <row r="56" spans="2:30" ht="49.5" customHeight="1" thickBot="1" x14ac:dyDescent="0.3">
      <c r="B56" s="375"/>
      <c r="C56" s="360"/>
      <c r="D56" s="361"/>
      <c r="E56" s="361"/>
      <c r="F56" s="361"/>
      <c r="G56" s="361"/>
      <c r="H56" s="361"/>
      <c r="I56" s="361"/>
      <c r="J56" s="361"/>
      <c r="K56" s="361"/>
      <c r="L56" s="362"/>
    </row>
    <row r="57" spans="2:30" ht="36.75" customHeight="1" thickBot="1" x14ac:dyDescent="0.3">
      <c r="C57" s="387" t="s">
        <v>43</v>
      </c>
      <c r="D57" s="388"/>
      <c r="E57" s="388"/>
      <c r="F57" s="388"/>
      <c r="G57" s="388"/>
      <c r="H57" s="388"/>
      <c r="I57" s="388"/>
      <c r="J57" s="388"/>
      <c r="K57" s="388"/>
      <c r="L57" s="389"/>
    </row>
    <row r="58" spans="2:30" ht="49.5" customHeight="1" thickBot="1" x14ac:dyDescent="0.3">
      <c r="C58" s="469" t="s">
        <v>42</v>
      </c>
      <c r="D58" s="479"/>
      <c r="E58" s="479"/>
      <c r="F58" s="479"/>
      <c r="G58" s="479"/>
      <c r="H58" s="479"/>
      <c r="I58" s="479"/>
      <c r="J58" s="479"/>
      <c r="K58" s="480"/>
      <c r="L58" s="193" t="s">
        <v>22</v>
      </c>
    </row>
    <row r="59" spans="2:30" ht="56.25" customHeight="1" thickBot="1" x14ac:dyDescent="0.3">
      <c r="C59" s="469" t="s">
        <v>101</v>
      </c>
      <c r="D59" s="479"/>
      <c r="E59" s="479"/>
      <c r="F59" s="479"/>
      <c r="G59" s="479"/>
      <c r="H59" s="479"/>
      <c r="I59" s="479"/>
      <c r="J59" s="479"/>
      <c r="K59" s="480"/>
      <c r="L59" s="193" t="s">
        <v>22</v>
      </c>
    </row>
    <row r="60" spans="2:30" ht="58.5" customHeight="1" thickBot="1" x14ac:dyDescent="0.3">
      <c r="C60" s="469" t="s">
        <v>40</v>
      </c>
      <c r="D60" s="470"/>
      <c r="E60" s="470"/>
      <c r="F60" s="470"/>
      <c r="G60" s="470"/>
      <c r="H60" s="470"/>
      <c r="I60" s="470"/>
      <c r="J60" s="470"/>
      <c r="K60" s="471"/>
      <c r="L60" s="193" t="s">
        <v>22</v>
      </c>
    </row>
    <row r="61" spans="2:30" ht="72" customHeight="1" thickBot="1" x14ac:dyDescent="0.3">
      <c r="C61" s="469" t="s">
        <v>102</v>
      </c>
      <c r="D61" s="470"/>
      <c r="E61" s="470"/>
      <c r="F61" s="470"/>
      <c r="G61" s="470"/>
      <c r="H61" s="470"/>
      <c r="I61" s="470"/>
      <c r="J61" s="470"/>
      <c r="K61" s="471"/>
      <c r="L61" s="193" t="s">
        <v>22</v>
      </c>
    </row>
    <row r="62" spans="2:30" ht="51" customHeight="1" thickBot="1" x14ac:dyDescent="0.3">
      <c r="C62" s="469" t="s">
        <v>103</v>
      </c>
      <c r="D62" s="470"/>
      <c r="E62" s="470"/>
      <c r="F62" s="470"/>
      <c r="G62" s="470"/>
      <c r="H62" s="470"/>
      <c r="I62" s="470"/>
      <c r="J62" s="470"/>
      <c r="K62" s="471"/>
      <c r="L62" s="193" t="s">
        <v>22</v>
      </c>
    </row>
    <row r="63" spans="2:30" ht="52.5" customHeight="1" thickBot="1" x14ac:dyDescent="0.3">
      <c r="C63" s="472" t="s">
        <v>104</v>
      </c>
      <c r="D63" s="473"/>
      <c r="E63" s="473"/>
      <c r="F63" s="473"/>
      <c r="G63" s="473"/>
      <c r="H63" s="473"/>
      <c r="I63" s="473"/>
      <c r="J63" s="473"/>
      <c r="K63" s="474"/>
      <c r="L63" s="193" t="s">
        <v>22</v>
      </c>
      <c r="S63" s="30"/>
      <c r="T63" s="30"/>
      <c r="U63" s="30"/>
      <c r="V63" s="30"/>
      <c r="W63" s="30"/>
      <c r="X63" s="30"/>
      <c r="Y63" s="30"/>
      <c r="Z63" s="30"/>
      <c r="AA63" s="30"/>
      <c r="AB63" s="30"/>
      <c r="AC63" s="30"/>
      <c r="AD63" s="30"/>
    </row>
    <row r="65" spans="2:30" s="30" customFormat="1" ht="30" customHeight="1" thickBot="1" x14ac:dyDescent="0.3">
      <c r="B65" s="46"/>
      <c r="C65" s="44"/>
      <c r="D65" s="43"/>
      <c r="E65" s="43"/>
      <c r="F65" s="43"/>
      <c r="G65" s="43"/>
      <c r="H65" s="43"/>
      <c r="I65" s="43"/>
      <c r="J65" s="43"/>
      <c r="K65" s="43"/>
      <c r="L65" s="43"/>
      <c r="M65" s="46"/>
      <c r="N65" s="46"/>
      <c r="O65" s="46"/>
      <c r="P65" s="46"/>
      <c r="Q65" s="46"/>
    </row>
    <row r="66" spans="2:30" s="30" customFormat="1" ht="29.25" customHeight="1" thickTop="1" thickBot="1" x14ac:dyDescent="0.3">
      <c r="C66" s="42"/>
      <c r="D66" s="41"/>
      <c r="E66" s="41"/>
      <c r="F66" s="41"/>
      <c r="G66" s="41"/>
      <c r="H66" s="41"/>
      <c r="I66" s="41"/>
      <c r="J66" s="41"/>
      <c r="K66" s="41"/>
      <c r="L66" s="41"/>
    </row>
    <row r="67" spans="2:30" ht="32.25" customHeight="1" x14ac:dyDescent="0.25">
      <c r="B67" s="475" t="s">
        <v>1867</v>
      </c>
      <c r="C67" s="477" t="s">
        <v>105</v>
      </c>
      <c r="D67" s="478"/>
      <c r="E67" s="478"/>
      <c r="F67" s="478"/>
      <c r="G67" s="478"/>
      <c r="H67" s="478"/>
      <c r="I67" s="478"/>
      <c r="J67" s="478"/>
      <c r="K67" s="478"/>
      <c r="L67" s="478"/>
      <c r="P67" s="402"/>
      <c r="Q67" s="402"/>
      <c r="R67" s="402"/>
      <c r="S67" s="402"/>
    </row>
    <row r="68" spans="2:30" ht="34.5" customHeight="1" thickBot="1" x14ac:dyDescent="0.3">
      <c r="B68" s="476"/>
      <c r="C68" s="477"/>
      <c r="D68" s="478"/>
      <c r="E68" s="478"/>
      <c r="F68" s="478"/>
      <c r="G68" s="478"/>
      <c r="H68" s="478"/>
      <c r="I68" s="478"/>
      <c r="J68" s="478"/>
      <c r="K68" s="478"/>
      <c r="L68" s="478"/>
      <c r="M68" s="1"/>
    </row>
    <row r="69" spans="2:30" s="12" customFormat="1" ht="71.25" customHeight="1" thickBot="1" x14ac:dyDescent="0.3">
      <c r="B69" s="134"/>
      <c r="C69" s="398" t="s">
        <v>106</v>
      </c>
      <c r="D69" s="399"/>
      <c r="E69" s="399"/>
      <c r="F69" s="399"/>
      <c r="G69" s="399"/>
      <c r="H69" s="399"/>
      <c r="I69" s="399"/>
      <c r="J69" s="399"/>
      <c r="K69" s="399"/>
      <c r="L69" s="400"/>
      <c r="M69" s="37"/>
    </row>
    <row r="70" spans="2:30" ht="60.75" customHeight="1" thickBot="1" x14ac:dyDescent="0.3">
      <c r="C70" s="364" t="s">
        <v>107</v>
      </c>
      <c r="D70" s="365"/>
      <c r="E70" s="366"/>
      <c r="F70" s="199" t="s">
        <v>22</v>
      </c>
      <c r="G70" s="364" t="s">
        <v>108</v>
      </c>
      <c r="H70" s="365"/>
      <c r="I70" s="365"/>
      <c r="J70" s="365"/>
      <c r="K70" s="366"/>
      <c r="L70" s="200">
        <v>0</v>
      </c>
    </row>
    <row r="71" spans="2:30" ht="33.75" customHeight="1" thickBot="1" x14ac:dyDescent="0.3">
      <c r="B71" s="36"/>
      <c r="C71" s="394" t="s">
        <v>29</v>
      </c>
      <c r="D71" s="395"/>
      <c r="E71" s="395"/>
      <c r="F71" s="395"/>
      <c r="G71" s="395"/>
      <c r="H71" s="395"/>
      <c r="I71" s="395"/>
      <c r="J71" s="395"/>
      <c r="K71" s="395"/>
      <c r="L71" s="396"/>
      <c r="O71" s="6"/>
    </row>
    <row r="72" spans="2:30" ht="39.75" customHeight="1" x14ac:dyDescent="0.25">
      <c r="C72" s="406"/>
      <c r="D72" s="407"/>
      <c r="E72" s="407"/>
      <c r="F72" s="407"/>
      <c r="G72" s="407"/>
      <c r="H72" s="407"/>
      <c r="I72" s="407"/>
      <c r="J72" s="407"/>
      <c r="K72" s="407"/>
      <c r="L72" s="408"/>
    </row>
    <row r="73" spans="2:30" ht="27.75" customHeight="1" x14ac:dyDescent="0.25">
      <c r="C73" s="409"/>
      <c r="D73" s="410"/>
      <c r="E73" s="410"/>
      <c r="F73" s="410"/>
      <c r="G73" s="410"/>
      <c r="H73" s="410"/>
      <c r="I73" s="410"/>
      <c r="J73" s="410"/>
      <c r="K73" s="410"/>
      <c r="L73" s="411"/>
    </row>
    <row r="74" spans="2:30" ht="33" customHeight="1" thickBot="1" x14ac:dyDescent="0.3">
      <c r="C74" s="412"/>
      <c r="D74" s="413"/>
      <c r="E74" s="413"/>
      <c r="F74" s="413"/>
      <c r="G74" s="413"/>
      <c r="H74" s="413"/>
      <c r="I74" s="413"/>
      <c r="J74" s="413"/>
      <c r="K74" s="413"/>
      <c r="L74" s="414"/>
      <c r="M74" s="397"/>
      <c r="N74" s="397"/>
      <c r="O74" s="397"/>
      <c r="P74" s="397"/>
      <c r="Q74" s="397"/>
      <c r="R74" s="397"/>
      <c r="S74" s="397"/>
      <c r="T74" s="397"/>
      <c r="U74" s="397"/>
      <c r="V74" s="397"/>
      <c r="W74" s="397"/>
      <c r="X74" s="397"/>
      <c r="Y74" s="397"/>
      <c r="Z74" s="397"/>
      <c r="AA74" s="397"/>
      <c r="AB74" s="397"/>
      <c r="AC74" s="397"/>
      <c r="AD74" s="397"/>
    </row>
    <row r="75" spans="2:30" x14ac:dyDescent="0.25">
      <c r="M75" s="397"/>
      <c r="N75" s="397"/>
      <c r="O75" s="397"/>
      <c r="P75" s="397"/>
      <c r="Q75" s="397"/>
      <c r="R75" s="397"/>
      <c r="S75" s="397"/>
      <c r="T75" s="397"/>
      <c r="U75" s="397"/>
      <c r="V75" s="397"/>
      <c r="W75" s="397"/>
      <c r="X75" s="397"/>
      <c r="Y75" s="397"/>
      <c r="Z75" s="397"/>
      <c r="AA75" s="397"/>
      <c r="AB75" s="397"/>
      <c r="AC75" s="397"/>
      <c r="AD75" s="397"/>
    </row>
    <row r="76" spans="2:30" x14ac:dyDescent="0.25">
      <c r="M76" s="397"/>
      <c r="N76" s="397"/>
      <c r="O76" s="397"/>
      <c r="P76" s="397"/>
      <c r="Q76" s="397"/>
      <c r="R76" s="397"/>
      <c r="S76" s="397"/>
      <c r="T76" s="397"/>
      <c r="U76" s="397"/>
      <c r="V76" s="397"/>
      <c r="W76" s="397"/>
      <c r="X76" s="397"/>
      <c r="Y76" s="397"/>
      <c r="Z76" s="397"/>
      <c r="AA76" s="397"/>
      <c r="AB76" s="397"/>
      <c r="AC76" s="397"/>
      <c r="AD76" s="397"/>
    </row>
    <row r="77" spans="2:30" ht="72" customHeight="1" x14ac:dyDescent="0.25">
      <c r="M77" s="397"/>
      <c r="N77" s="397"/>
      <c r="O77" s="397"/>
      <c r="P77" s="397"/>
      <c r="Q77" s="397"/>
      <c r="R77" s="397"/>
      <c r="S77" s="397"/>
      <c r="T77" s="397"/>
      <c r="U77" s="397"/>
      <c r="V77" s="397"/>
      <c r="W77" s="397"/>
      <c r="X77" s="397"/>
      <c r="Y77" s="397"/>
      <c r="Z77" s="397"/>
      <c r="AA77" s="397"/>
      <c r="AB77" s="397"/>
      <c r="AC77" s="397"/>
      <c r="AD77" s="397"/>
    </row>
    <row r="78" spans="2:30" ht="66.75" customHeight="1" x14ac:dyDescent="0.25">
      <c r="M78" s="397"/>
      <c r="N78" s="397"/>
      <c r="O78" s="397"/>
      <c r="P78" s="397"/>
      <c r="Q78" s="397"/>
      <c r="R78" s="397"/>
      <c r="S78" s="397"/>
      <c r="T78" s="397"/>
      <c r="U78" s="397"/>
      <c r="V78" s="397"/>
      <c r="W78" s="397"/>
      <c r="X78" s="397"/>
      <c r="Y78" s="397"/>
      <c r="Z78" s="397"/>
      <c r="AA78" s="397"/>
      <c r="AB78" s="397"/>
      <c r="AC78" s="397"/>
      <c r="AD78" s="397"/>
    </row>
    <row r="79" spans="2:30" ht="78" customHeight="1" x14ac:dyDescent="0.25"/>
    <row r="83" ht="113.25" customHeight="1" x14ac:dyDescent="0.25"/>
    <row r="87" ht="62.25" customHeight="1" x14ac:dyDescent="0.25"/>
  </sheetData>
  <sheetProtection algorithmName="SHA-512" hashValue="NOx64F2PRICchPnwbB1KrkGjlEsXmUp39tCVknTEEKQQLWxeZobzrb0bKJtLQDtC83XDKlxzzWohrp9l65JCzA==" saltValue="P+8ZEuLw/AwShX5VH2WbmQ==" spinCount="100000" sheet="1" objects="1" scenarios="1"/>
  <dataConsolidate/>
  <mergeCells count="69">
    <mergeCell ref="B2:E2"/>
    <mergeCell ref="C4:N4"/>
    <mergeCell ref="R4:X16"/>
    <mergeCell ref="C5:M7"/>
    <mergeCell ref="D11:M11"/>
    <mergeCell ref="D12:K12"/>
    <mergeCell ref="L12:M12"/>
    <mergeCell ref="D13:K13"/>
    <mergeCell ref="L13:M13"/>
    <mergeCell ref="C9:N9"/>
    <mergeCell ref="B17:B18"/>
    <mergeCell ref="C17:N18"/>
    <mergeCell ref="O17:Q18"/>
    <mergeCell ref="T18:AA21"/>
    <mergeCell ref="D19:O19"/>
    <mergeCell ref="K20:K22"/>
    <mergeCell ref="L20:L22"/>
    <mergeCell ref="C21:J22"/>
    <mergeCell ref="T22:AA28"/>
    <mergeCell ref="C23:J23"/>
    <mergeCell ref="M36:N36"/>
    <mergeCell ref="P36:W36"/>
    <mergeCell ref="M23:N23"/>
    <mergeCell ref="C24:J24"/>
    <mergeCell ref="C26:I26"/>
    <mergeCell ref="J26:K26"/>
    <mergeCell ref="C28:I28"/>
    <mergeCell ref="J28:K28"/>
    <mergeCell ref="B31:B32"/>
    <mergeCell ref="C31:N32"/>
    <mergeCell ref="K33:L35"/>
    <mergeCell ref="M33:N35"/>
    <mergeCell ref="O33:Y33"/>
    <mergeCell ref="C37:J37"/>
    <mergeCell ref="M37:N37"/>
    <mergeCell ref="P37:W37"/>
    <mergeCell ref="C38:J38"/>
    <mergeCell ref="M38:N38"/>
    <mergeCell ref="P38:Z38"/>
    <mergeCell ref="C39:J39"/>
    <mergeCell ref="M39:N39"/>
    <mergeCell ref="P39:V39"/>
    <mergeCell ref="B42:B43"/>
    <mergeCell ref="C42:K43"/>
    <mergeCell ref="C44:J44"/>
    <mergeCell ref="C45:J45"/>
    <mergeCell ref="C46:J46"/>
    <mergeCell ref="C47:J47"/>
    <mergeCell ref="C48:J48"/>
    <mergeCell ref="C49:J49"/>
    <mergeCell ref="B67:B68"/>
    <mergeCell ref="C67:L68"/>
    <mergeCell ref="C50:J50"/>
    <mergeCell ref="B55:B56"/>
    <mergeCell ref="C55:L56"/>
    <mergeCell ref="C57:L57"/>
    <mergeCell ref="C58:K58"/>
    <mergeCell ref="C59:K59"/>
    <mergeCell ref="C72:L74"/>
    <mergeCell ref="M74:AD78"/>
    <mergeCell ref="C60:K60"/>
    <mergeCell ref="C61:K61"/>
    <mergeCell ref="C62:K62"/>
    <mergeCell ref="C63:K63"/>
    <mergeCell ref="P67:S67"/>
    <mergeCell ref="C69:L69"/>
    <mergeCell ref="C70:E70"/>
    <mergeCell ref="G70:K70"/>
    <mergeCell ref="C71:L71"/>
  </mergeCells>
  <conditionalFormatting sqref="K24">
    <cfRule type="expression" dxfId="29" priority="3">
      <formula>AND($J$28&gt;0, $K$24="")</formula>
    </cfRule>
  </conditionalFormatting>
  <conditionalFormatting sqref="L24">
    <cfRule type="expression" dxfId="28" priority="2">
      <formula>AND($J$28&gt;0, $L$24="")</formula>
    </cfRule>
  </conditionalFormatting>
  <dataValidations count="9">
    <dataValidation type="whole" operator="greaterThanOrEqual" showInputMessage="1" showErrorMessage="1" error="Please fill out all of the cells in column A, B, C, and D including zeros when appropriate." prompt="If none, enter &quot;0&quot;." sqref="L37:N39" xr:uid="{00000000-0002-0000-0700-000000000000}">
      <formula1>0</formula1>
    </dataValidation>
    <dataValidation type="whole" errorStyle="information" operator="greaterThanOrEqual" allowBlank="1" showInputMessage="1" showErrorMessage="1" errorTitle="No info input" error="Please enter a number." prompt="Enter number of eligible, resident students attending private school in your district.  If none, enter 0.  Cell will turn red if no number is entered." sqref="K24:K25" xr:uid="{00000000-0002-0000-0700-000001000000}">
      <formula1>0</formula1>
    </dataValidation>
    <dataValidation type="list" allowBlank="1" showInputMessage="1" showErrorMessage="1" sqref="L58:L63 F70 E53 L13:M13" xr:uid="{00000000-0002-0000-0700-000002000000}">
      <formula1>YesorNo</formula1>
    </dataValidation>
    <dataValidation type="list" allowBlank="1" showInputMessage="1" showErrorMessage="1" prompt="If you are a charter, virtual or techinical/vocational district, select the appropriate category from the dropdown menu.  You then are exempt from completing any other information on this form." sqref="L12:M12" xr:uid="{00000000-0002-0000-0700-000003000000}">
      <formula1>ProShareOpt</formula1>
    </dataValidation>
    <dataValidation operator="greaterThanOrEqual" allowBlank="1" showInputMessage="1" showErrorMessage="1" sqref="K44" xr:uid="{00000000-0002-0000-0700-000004000000}"/>
    <dataValidation type="whole" operator="greaterThanOrEqual" allowBlank="1" showInputMessage="1" showErrorMessage="1" error="Please enter a whoe number(0 or greater)." sqref="K47 K50:K51" xr:uid="{00000000-0002-0000-0700-000005000000}">
      <formula1>0</formula1>
    </dataValidation>
    <dataValidation type="whole" operator="greaterThanOrEqual" allowBlank="1" showInputMessage="1" showErrorMessage="1" error="Please enter a number." sqref="Q24:Q25" xr:uid="{00000000-0002-0000-0700-000006000000}">
      <formula1>0</formula1>
    </dataValidation>
    <dataValidation type="whole" operator="greaterThanOrEqual" allowBlank="1" showInputMessage="1" showErrorMessage="1" error="Please enter a number." prompt="Enter number of eligible, nonresident students attending private school in your district.  If none, enter 0.  Cell will turn red if no number is entered." sqref="N24:N25 L24:L25" xr:uid="{00000000-0002-0000-0700-000007000000}">
      <formula1>0</formula1>
    </dataValidation>
    <dataValidation allowBlank="1" showInputMessage="1" showErrorMessage="1" prompt="If none, enter &quot;0&quot;." sqref="K37:K39" xr:uid="{00000000-0002-0000-0700-000008000000}"/>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
    <tabColor theme="7" tint="0.59999389629810485"/>
    <pageSetUpPr autoPageBreaks="0"/>
  </sheetPr>
  <dimension ref="B1:AK56"/>
  <sheetViews>
    <sheetView showGridLines="0" showRowColHeaders="0" zoomScaleNormal="100" workbookViewId="0"/>
  </sheetViews>
  <sheetFormatPr defaultRowHeight="15" x14ac:dyDescent="0.25"/>
  <cols>
    <col min="1" max="1" width="5" customWidth="1"/>
    <col min="2" max="2" width="20.140625" customWidth="1"/>
    <col min="3" max="3" width="6.42578125" customWidth="1"/>
    <col min="4" max="4" width="17.5703125" customWidth="1"/>
    <col min="5" max="5" width="17.85546875" customWidth="1"/>
    <col min="6" max="6" width="19.28515625" customWidth="1"/>
    <col min="7" max="8" width="16" customWidth="1"/>
    <col min="9" max="9" width="12.5703125" customWidth="1"/>
    <col min="10" max="10" width="12.28515625" customWidth="1"/>
    <col min="11" max="11" width="2.85546875" customWidth="1"/>
    <col min="12" max="12" width="3" customWidth="1"/>
    <col min="13" max="13" width="2.28515625" customWidth="1"/>
    <col min="16" max="16" width="12.28515625" customWidth="1"/>
  </cols>
  <sheetData>
    <row r="1" spans="2:23" ht="15.75" thickBot="1" x14ac:dyDescent="0.3"/>
    <row r="2" spans="2:23" ht="22.5" customHeight="1" thickBot="1" x14ac:dyDescent="0.3">
      <c r="B2" s="318" t="str">
        <f>valMem3</f>
        <v>OrgName</v>
      </c>
      <c r="C2" s="319"/>
      <c r="D2" s="320"/>
    </row>
    <row r="3" spans="2:23" ht="17.25" customHeight="1" x14ac:dyDescent="0.25">
      <c r="B3" s="4"/>
      <c r="C3" s="4"/>
      <c r="D3" s="4"/>
    </row>
    <row r="4" spans="2:23" ht="28.5" customHeight="1" x14ac:dyDescent="0.45">
      <c r="B4" s="5" t="s">
        <v>3</v>
      </c>
      <c r="C4" s="5"/>
      <c r="D4" s="5"/>
      <c r="E4" s="5"/>
      <c r="F4" s="5"/>
      <c r="G4" s="5"/>
      <c r="I4" s="6"/>
    </row>
    <row r="5" spans="2:23" ht="4.5" customHeight="1" x14ac:dyDescent="0.45">
      <c r="B5" s="5"/>
      <c r="C5" s="5"/>
      <c r="D5" s="5"/>
      <c r="E5" s="5"/>
      <c r="F5" s="5"/>
      <c r="G5" s="5"/>
    </row>
    <row r="6" spans="2:23" s="7" customFormat="1" ht="39.75" customHeight="1" x14ac:dyDescent="0.25">
      <c r="B6" s="321" t="s">
        <v>4</v>
      </c>
      <c r="C6" s="321"/>
      <c r="D6" s="321"/>
      <c r="E6" s="321"/>
      <c r="F6" s="321"/>
      <c r="G6" s="321"/>
      <c r="H6" s="321"/>
      <c r="I6" s="321"/>
      <c r="J6" s="321"/>
      <c r="K6" s="321"/>
      <c r="L6" s="321"/>
      <c r="M6" s="321"/>
      <c r="N6" s="321"/>
      <c r="O6" s="321"/>
      <c r="P6" s="321"/>
      <c r="W6"/>
    </row>
    <row r="7" spans="2:23" s="7" customFormat="1" ht="22.5" customHeight="1" thickBot="1" x14ac:dyDescent="0.3">
      <c r="C7" s="8"/>
      <c r="D7" s="8"/>
      <c r="E7" s="8"/>
      <c r="F7" s="8"/>
      <c r="G7" s="8"/>
      <c r="H7" s="8"/>
      <c r="I7" s="8"/>
      <c r="J7" s="8"/>
      <c r="W7"/>
    </row>
    <row r="8" spans="2:23" ht="15" customHeight="1" x14ac:dyDescent="0.25">
      <c r="B8" s="296" t="s">
        <v>1838</v>
      </c>
      <c r="C8" s="324" t="s">
        <v>1912</v>
      </c>
      <c r="D8" s="324"/>
      <c r="E8" s="324"/>
      <c r="F8" s="324"/>
      <c r="G8" s="324"/>
      <c r="H8" s="324"/>
      <c r="I8" s="324"/>
      <c r="J8" s="324"/>
      <c r="K8" s="324"/>
      <c r="L8" s="324"/>
      <c r="M8" s="324"/>
      <c r="N8" s="324"/>
      <c r="O8" s="324"/>
      <c r="P8" s="325"/>
    </row>
    <row r="9" spans="2:23" ht="42" customHeight="1" x14ac:dyDescent="0.25">
      <c r="B9" s="322"/>
      <c r="C9" s="326"/>
      <c r="D9" s="326"/>
      <c r="E9" s="326"/>
      <c r="F9" s="326"/>
      <c r="G9" s="326"/>
      <c r="H9" s="326"/>
      <c r="I9" s="326"/>
      <c r="J9" s="326"/>
      <c r="K9" s="326"/>
      <c r="L9" s="326"/>
      <c r="M9" s="326"/>
      <c r="N9" s="326"/>
      <c r="O9" s="326"/>
      <c r="P9" s="327"/>
      <c r="W9" s="9"/>
    </row>
    <row r="10" spans="2:23" ht="15.75" customHeight="1" x14ac:dyDescent="0.25">
      <c r="B10" s="322"/>
      <c r="C10" s="326"/>
      <c r="D10" s="326"/>
      <c r="E10" s="326"/>
      <c r="F10" s="326"/>
      <c r="G10" s="326"/>
      <c r="H10" s="326"/>
      <c r="I10" s="326"/>
      <c r="J10" s="326"/>
      <c r="K10" s="326"/>
      <c r="L10" s="326"/>
      <c r="M10" s="326"/>
      <c r="N10" s="326"/>
      <c r="O10" s="326"/>
      <c r="P10" s="327"/>
    </row>
    <row r="11" spans="2:23" ht="15.75" customHeight="1" thickBot="1" x14ac:dyDescent="0.3">
      <c r="B11" s="323"/>
      <c r="C11" s="326"/>
      <c r="D11" s="326"/>
      <c r="E11" s="326"/>
      <c r="F11" s="326"/>
      <c r="G11" s="326"/>
      <c r="H11" s="326"/>
      <c r="I11" s="326"/>
      <c r="J11" s="326"/>
      <c r="K11" s="326"/>
      <c r="L11" s="326"/>
      <c r="M11" s="326"/>
      <c r="N11" s="326"/>
      <c r="O11" s="326"/>
      <c r="P11" s="327"/>
    </row>
    <row r="12" spans="2:23" ht="15" customHeight="1" x14ac:dyDescent="0.25">
      <c r="C12" s="328"/>
      <c r="D12" s="326"/>
      <c r="E12" s="326"/>
      <c r="F12" s="326"/>
      <c r="G12" s="326"/>
      <c r="H12" s="326"/>
      <c r="I12" s="326"/>
      <c r="J12" s="326"/>
      <c r="K12" s="326"/>
      <c r="L12" s="326"/>
      <c r="M12" s="326"/>
      <c r="N12" s="326"/>
      <c r="O12" s="326"/>
      <c r="P12" s="327"/>
    </row>
    <row r="13" spans="2:23" ht="15.75" customHeight="1" x14ac:dyDescent="0.25">
      <c r="C13" s="328"/>
      <c r="D13" s="326"/>
      <c r="E13" s="326"/>
      <c r="F13" s="326"/>
      <c r="G13" s="326"/>
      <c r="H13" s="326"/>
      <c r="I13" s="326"/>
      <c r="J13" s="326"/>
      <c r="K13" s="326"/>
      <c r="L13" s="326"/>
      <c r="M13" s="326"/>
      <c r="N13" s="326"/>
      <c r="O13" s="326"/>
      <c r="P13" s="327"/>
    </row>
    <row r="14" spans="2:23" ht="15" customHeight="1" x14ac:dyDescent="0.25">
      <c r="C14" s="328"/>
      <c r="D14" s="326"/>
      <c r="E14" s="326"/>
      <c r="F14" s="326"/>
      <c r="G14" s="326"/>
      <c r="H14" s="326"/>
      <c r="I14" s="326"/>
      <c r="J14" s="326"/>
      <c r="K14" s="326"/>
      <c r="L14" s="326"/>
      <c r="M14" s="326"/>
      <c r="N14" s="326"/>
      <c r="O14" s="326"/>
      <c r="P14" s="327"/>
    </row>
    <row r="15" spans="2:23" ht="15" customHeight="1" x14ac:dyDescent="0.25">
      <c r="C15" s="328"/>
      <c r="D15" s="326"/>
      <c r="E15" s="326"/>
      <c r="F15" s="326"/>
      <c r="G15" s="326"/>
      <c r="H15" s="326"/>
      <c r="I15" s="326"/>
      <c r="J15" s="326"/>
      <c r="K15" s="326"/>
      <c r="L15" s="326"/>
      <c r="M15" s="326"/>
      <c r="N15" s="326"/>
      <c r="O15" s="326"/>
      <c r="P15" s="327"/>
    </row>
    <row r="16" spans="2:23" ht="15.75" customHeight="1" x14ac:dyDescent="0.25">
      <c r="C16" s="328"/>
      <c r="D16" s="326"/>
      <c r="E16" s="326"/>
      <c r="F16" s="326"/>
      <c r="G16" s="326"/>
      <c r="H16" s="326"/>
      <c r="I16" s="326"/>
      <c r="J16" s="326"/>
      <c r="K16" s="326"/>
      <c r="L16" s="326"/>
      <c r="M16" s="326"/>
      <c r="N16" s="326"/>
      <c r="O16" s="326"/>
      <c r="P16" s="327"/>
    </row>
    <row r="17" spans="2:37" ht="60.75" customHeight="1" x14ac:dyDescent="0.25">
      <c r="C17" s="328"/>
      <c r="D17" s="326"/>
      <c r="E17" s="326"/>
      <c r="F17" s="326"/>
      <c r="G17" s="326"/>
      <c r="H17" s="326"/>
      <c r="I17" s="326"/>
      <c r="J17" s="326"/>
      <c r="K17" s="326"/>
      <c r="L17" s="326"/>
      <c r="M17" s="326"/>
      <c r="N17" s="326"/>
      <c r="O17" s="326"/>
      <c r="P17" s="327"/>
    </row>
    <row r="18" spans="2:37" ht="59.25" customHeight="1" x14ac:dyDescent="0.25">
      <c r="C18" s="328"/>
      <c r="D18" s="326"/>
      <c r="E18" s="326"/>
      <c r="F18" s="326"/>
      <c r="G18" s="326"/>
      <c r="H18" s="326"/>
      <c r="I18" s="326"/>
      <c r="J18" s="326"/>
      <c r="K18" s="326"/>
      <c r="L18" s="326"/>
      <c r="M18" s="326"/>
      <c r="N18" s="326"/>
      <c r="O18" s="326"/>
      <c r="P18" s="327"/>
    </row>
    <row r="19" spans="2:37" ht="67.5" customHeight="1" thickBot="1" x14ac:dyDescent="0.3">
      <c r="C19" s="329"/>
      <c r="D19" s="330"/>
      <c r="E19" s="330"/>
      <c r="F19" s="330"/>
      <c r="G19" s="330"/>
      <c r="H19" s="330"/>
      <c r="I19" s="330"/>
      <c r="J19" s="330"/>
      <c r="K19" s="330"/>
      <c r="L19" s="330"/>
      <c r="M19" s="330"/>
      <c r="N19" s="330"/>
      <c r="O19" s="330"/>
      <c r="P19" s="331"/>
    </row>
    <row r="20" spans="2:37" ht="27.75" customHeight="1" thickBot="1" x14ac:dyDescent="0.3">
      <c r="B20" s="10"/>
      <c r="C20" s="11"/>
      <c r="D20" s="11"/>
      <c r="E20" s="11"/>
      <c r="F20" s="11"/>
      <c r="G20" s="11"/>
      <c r="H20" s="11"/>
      <c r="I20" s="11"/>
      <c r="J20" s="11"/>
      <c r="K20" s="11"/>
      <c r="L20" s="11"/>
      <c r="M20" s="11"/>
      <c r="N20" s="11"/>
      <c r="O20" s="11"/>
      <c r="P20" s="11"/>
      <c r="Q20" s="12"/>
      <c r="R20" s="12"/>
      <c r="S20" s="12"/>
      <c r="T20" s="12"/>
    </row>
    <row r="21" spans="2:37" ht="27.75" customHeight="1" thickTop="1" x14ac:dyDescent="0.25">
      <c r="B21" s="1"/>
      <c r="C21" s="13"/>
      <c r="D21" s="13"/>
      <c r="E21" s="13"/>
      <c r="F21" s="13"/>
      <c r="G21" s="13"/>
      <c r="H21" s="13"/>
      <c r="I21" s="13"/>
      <c r="J21" s="13"/>
      <c r="K21" s="13"/>
      <c r="L21" s="13"/>
      <c r="M21" s="13"/>
      <c r="N21" s="13"/>
      <c r="O21" s="13"/>
      <c r="P21" s="13"/>
      <c r="Q21" s="12"/>
      <c r="R21" s="12"/>
      <c r="S21" s="12"/>
      <c r="T21" s="12"/>
    </row>
    <row r="22" spans="2:37" ht="27.75" customHeight="1" thickBot="1" x14ac:dyDescent="0.3">
      <c r="C22" s="13"/>
      <c r="D22" s="13"/>
      <c r="E22" s="13"/>
      <c r="F22" s="13"/>
      <c r="G22" s="13"/>
      <c r="H22" s="13"/>
      <c r="I22" s="13"/>
      <c r="J22" s="13"/>
      <c r="K22" s="13"/>
      <c r="L22" s="13"/>
      <c r="M22" s="13"/>
      <c r="N22" s="13"/>
      <c r="O22" s="13"/>
      <c r="P22" s="13"/>
      <c r="Q22" s="12"/>
      <c r="R22" s="12"/>
      <c r="S22" s="12"/>
      <c r="T22" s="12"/>
    </row>
    <row r="23" spans="2:37" ht="56.25" customHeight="1" thickBot="1" x14ac:dyDescent="0.3">
      <c r="B23" s="296" t="s">
        <v>1837</v>
      </c>
      <c r="E23" s="332" t="s">
        <v>5</v>
      </c>
      <c r="F23" s="333"/>
      <c r="G23" s="334" t="s">
        <v>6</v>
      </c>
      <c r="H23" s="335"/>
      <c r="J23" s="298" t="s">
        <v>2369</v>
      </c>
      <c r="K23" s="299"/>
      <c r="L23" s="299"/>
      <c r="M23" s="299"/>
      <c r="N23" s="299"/>
      <c r="O23" s="299"/>
      <c r="P23" s="299"/>
      <c r="Q23" s="299"/>
      <c r="R23" s="299"/>
      <c r="S23" s="300"/>
      <c r="AA23" s="14"/>
      <c r="AB23" s="14"/>
      <c r="AC23" s="14"/>
      <c r="AD23" s="14"/>
      <c r="AE23" s="14"/>
      <c r="AF23" s="14"/>
      <c r="AG23" s="14"/>
      <c r="AH23" s="14"/>
      <c r="AI23" s="14"/>
      <c r="AJ23" s="14"/>
      <c r="AK23" s="14"/>
    </row>
    <row r="24" spans="2:37" ht="48.75" customHeight="1" thickBot="1" x14ac:dyDescent="0.3">
      <c r="B24" s="323"/>
      <c r="D24" s="15"/>
      <c r="E24" s="336" t="s">
        <v>7</v>
      </c>
      <c r="F24" s="337"/>
      <c r="G24" s="334" t="s">
        <v>8</v>
      </c>
      <c r="H24" s="335"/>
      <c r="J24" s="301"/>
      <c r="K24" s="302"/>
      <c r="L24" s="302"/>
      <c r="M24" s="302"/>
      <c r="N24" s="302"/>
      <c r="O24" s="302"/>
      <c r="P24" s="302"/>
      <c r="Q24" s="302"/>
      <c r="R24" s="302"/>
      <c r="S24" s="303"/>
      <c r="AA24" s="14"/>
      <c r="AB24" s="14"/>
      <c r="AC24" s="14"/>
      <c r="AD24" s="14" t="s">
        <v>9</v>
      </c>
      <c r="AE24" s="14"/>
      <c r="AF24" s="14"/>
      <c r="AG24" s="14"/>
      <c r="AH24" s="14"/>
      <c r="AI24" s="14"/>
      <c r="AJ24" s="14"/>
      <c r="AK24" s="14"/>
    </row>
    <row r="25" spans="2:37" ht="30.75" thickBot="1" x14ac:dyDescent="0.3">
      <c r="D25" s="16"/>
      <c r="E25" s="17" t="s">
        <v>10</v>
      </c>
      <c r="F25" s="17" t="s">
        <v>11</v>
      </c>
      <c r="G25" s="17" t="s">
        <v>12</v>
      </c>
      <c r="H25" s="18" t="s">
        <v>13</v>
      </c>
      <c r="J25" s="301"/>
      <c r="K25" s="302"/>
      <c r="L25" s="302"/>
      <c r="M25" s="302"/>
      <c r="N25" s="302"/>
      <c r="O25" s="302"/>
      <c r="P25" s="302"/>
      <c r="Q25" s="302"/>
      <c r="R25" s="302"/>
      <c r="S25" s="303"/>
      <c r="AA25" s="14"/>
      <c r="AB25" s="14"/>
      <c r="AC25" s="14"/>
      <c r="AD25" s="14"/>
      <c r="AE25" s="14"/>
      <c r="AF25" s="14"/>
      <c r="AG25" s="14"/>
      <c r="AH25" s="14"/>
      <c r="AI25" s="14"/>
      <c r="AJ25" s="14"/>
      <c r="AK25" s="14"/>
    </row>
    <row r="26" spans="2:37" ht="54.75" customHeight="1" thickBot="1" x14ac:dyDescent="0.3">
      <c r="C26" s="293" t="s">
        <v>14</v>
      </c>
      <c r="D26" s="177" t="s">
        <v>15</v>
      </c>
      <c r="E26" s="19"/>
      <c r="F26" s="20" t="str">
        <f>IF(AND(E26&lt;&gt;0, G26&lt;&gt;0), IF(E26&gt;=G26, "Yes", "No"), " ")</f>
        <v xml:space="preserve"> </v>
      </c>
      <c r="G26" s="19"/>
      <c r="H26" s="19"/>
      <c r="J26" s="301"/>
      <c r="K26" s="302"/>
      <c r="L26" s="302"/>
      <c r="M26" s="302"/>
      <c r="N26" s="302"/>
      <c r="O26" s="302"/>
      <c r="P26" s="302"/>
      <c r="Q26" s="302"/>
      <c r="R26" s="302"/>
      <c r="S26" s="303"/>
      <c r="AA26" s="14"/>
      <c r="AB26" s="14"/>
      <c r="AC26" s="14"/>
      <c r="AD26" s="14"/>
      <c r="AE26" s="14"/>
      <c r="AF26" s="14"/>
      <c r="AG26" s="14"/>
      <c r="AH26" s="14"/>
      <c r="AI26" s="14"/>
      <c r="AJ26" s="14"/>
      <c r="AK26" s="14"/>
    </row>
    <row r="27" spans="2:37" ht="67.5" customHeight="1" thickBot="1" x14ac:dyDescent="0.3">
      <c r="C27" s="294"/>
      <c r="D27" s="21" t="s">
        <v>17</v>
      </c>
      <c r="E27" s="186"/>
      <c r="F27" s="187" t="str">
        <f>IF(AND(E27&lt;&gt;0, G27&lt;&gt;0), IF(E27&gt;=G27, "Yes", "No"), " ")</f>
        <v xml:space="preserve"> </v>
      </c>
      <c r="G27" s="186"/>
      <c r="H27" s="186"/>
      <c r="J27" s="301"/>
      <c r="K27" s="302"/>
      <c r="L27" s="302"/>
      <c r="M27" s="302"/>
      <c r="N27" s="302"/>
      <c r="O27" s="302"/>
      <c r="P27" s="302"/>
      <c r="Q27" s="302"/>
      <c r="R27" s="302"/>
      <c r="S27" s="303"/>
      <c r="AA27" s="14"/>
      <c r="AB27" s="14"/>
      <c r="AC27" s="14"/>
      <c r="AD27" s="14"/>
      <c r="AE27" s="14"/>
      <c r="AF27" s="14"/>
      <c r="AG27" s="14"/>
      <c r="AH27" s="14"/>
      <c r="AI27" s="14"/>
      <c r="AJ27" s="14"/>
      <c r="AK27" s="14"/>
    </row>
    <row r="28" spans="2:37" ht="66.599999999999994" customHeight="1" thickBot="1" x14ac:dyDescent="0.3">
      <c r="C28" s="294"/>
      <c r="D28" s="178" t="s">
        <v>18</v>
      </c>
      <c r="E28" s="22" t="str">
        <f>IF(AND(E26&gt;0, E30&gt;0), E26/E30, "")</f>
        <v/>
      </c>
      <c r="F28" s="23" t="str">
        <f>IF(AND(E28&lt;&gt;0, E28&lt;&gt;"", G28&lt;&gt;0, G28&lt;&gt;""), IF(E28&gt;=G28, "Yes", "No"), "")</f>
        <v/>
      </c>
      <c r="G28" s="19" t="str">
        <f>IF(AND(G26&gt;0, G30&gt;0), G26/G30,"")</f>
        <v/>
      </c>
      <c r="H28" s="19"/>
      <c r="J28" s="301"/>
      <c r="K28" s="302"/>
      <c r="L28" s="302"/>
      <c r="M28" s="302"/>
      <c r="N28" s="302"/>
      <c r="O28" s="302"/>
      <c r="P28" s="302"/>
      <c r="Q28" s="302"/>
      <c r="R28" s="302"/>
      <c r="S28" s="303"/>
      <c r="T28" s="24"/>
      <c r="AA28" s="14"/>
      <c r="AB28" s="14"/>
      <c r="AC28" s="14"/>
      <c r="AD28" s="14"/>
      <c r="AE28" s="14"/>
      <c r="AF28" s="14"/>
      <c r="AG28" s="14"/>
      <c r="AH28" s="14"/>
      <c r="AI28" s="14"/>
      <c r="AJ28" s="14"/>
      <c r="AK28" s="14"/>
    </row>
    <row r="29" spans="2:37" ht="63.75" customHeight="1" thickBot="1" x14ac:dyDescent="0.3">
      <c r="C29" s="295"/>
      <c r="D29" s="21" t="s">
        <v>19</v>
      </c>
      <c r="E29" s="188" t="str">
        <f>IF(AND(E30&gt;0, E27&gt;0), E27/E30, "")</f>
        <v/>
      </c>
      <c r="F29" s="187" t="str">
        <f>IF(AND(E29&lt;&gt;0, E29&lt;&gt;"", G29&lt;&gt;"", G29&lt;&gt;0), IF(E29&gt;=G29, "Yes", "No"), " ")</f>
        <v xml:space="preserve"> </v>
      </c>
      <c r="G29" s="186" t="str">
        <f>IF(AND(G27&gt;0, G30&gt;0), G27/G30, "")</f>
        <v/>
      </c>
      <c r="H29" s="186"/>
      <c r="J29" s="301"/>
      <c r="K29" s="302"/>
      <c r="L29" s="302"/>
      <c r="M29" s="302"/>
      <c r="N29" s="302"/>
      <c r="O29" s="302"/>
      <c r="P29" s="302"/>
      <c r="Q29" s="302"/>
      <c r="R29" s="302"/>
      <c r="S29" s="303"/>
      <c r="AA29" s="14"/>
      <c r="AB29" s="14"/>
      <c r="AC29" s="14"/>
      <c r="AD29" s="14"/>
      <c r="AE29" s="14"/>
      <c r="AF29" s="14"/>
      <c r="AG29" s="14"/>
      <c r="AH29" s="14"/>
      <c r="AI29" s="14"/>
      <c r="AJ29" s="14"/>
      <c r="AK29" s="14"/>
    </row>
    <row r="30" spans="2:37" ht="57.6" customHeight="1" thickTop="1" thickBot="1" x14ac:dyDescent="0.3">
      <c r="D30" s="25" t="s">
        <v>20</v>
      </c>
      <c r="E30" s="189"/>
      <c r="F30" s="26"/>
      <c r="G30" s="240"/>
      <c r="J30" s="301"/>
      <c r="K30" s="302"/>
      <c r="L30" s="302"/>
      <c r="M30" s="302"/>
      <c r="N30" s="302"/>
      <c r="O30" s="302"/>
      <c r="P30" s="302"/>
      <c r="Q30" s="302"/>
      <c r="R30" s="302"/>
      <c r="S30" s="303"/>
      <c r="AA30" s="14"/>
      <c r="AB30" s="14"/>
      <c r="AC30" s="14"/>
      <c r="AD30" s="14"/>
      <c r="AE30" s="14"/>
      <c r="AF30" s="14"/>
      <c r="AG30" s="14"/>
      <c r="AH30" s="14"/>
      <c r="AI30" s="14"/>
      <c r="AJ30" s="14"/>
      <c r="AK30" s="14"/>
    </row>
    <row r="31" spans="2:37" ht="40.5" customHeight="1" x14ac:dyDescent="0.25">
      <c r="B31" s="12"/>
      <c r="C31" s="12"/>
      <c r="D31" s="27"/>
      <c r="E31" s="28"/>
      <c r="F31" s="29"/>
      <c r="G31" s="28"/>
      <c r="H31" s="12"/>
      <c r="J31" s="301"/>
      <c r="K31" s="302"/>
      <c r="L31" s="302"/>
      <c r="M31" s="302"/>
      <c r="N31" s="302"/>
      <c r="O31" s="302"/>
      <c r="P31" s="302"/>
      <c r="Q31" s="302"/>
      <c r="R31" s="302"/>
      <c r="S31" s="303"/>
      <c r="AA31" s="14"/>
      <c r="AB31" s="14"/>
      <c r="AC31" s="14"/>
      <c r="AD31" s="14"/>
      <c r="AE31" s="14"/>
      <c r="AF31" s="14"/>
      <c r="AG31" s="14"/>
      <c r="AH31" s="14"/>
      <c r="AI31" s="14"/>
      <c r="AJ31" s="14"/>
      <c r="AK31" s="14"/>
    </row>
    <row r="32" spans="2:37" ht="13.5" customHeight="1" x14ac:dyDescent="0.25">
      <c r="B32" s="12"/>
      <c r="C32" s="12"/>
      <c r="D32" s="12"/>
      <c r="E32" s="12"/>
      <c r="F32" s="12"/>
      <c r="G32" s="12"/>
      <c r="H32" s="12"/>
      <c r="J32" s="301"/>
      <c r="K32" s="302"/>
      <c r="L32" s="302"/>
      <c r="M32" s="302"/>
      <c r="N32" s="302"/>
      <c r="O32" s="302"/>
      <c r="P32" s="302"/>
      <c r="Q32" s="302"/>
      <c r="R32" s="302"/>
      <c r="S32" s="303"/>
      <c r="AA32" s="14"/>
      <c r="AB32" s="14"/>
      <c r="AC32" s="14"/>
      <c r="AD32" s="14"/>
      <c r="AE32" s="14"/>
      <c r="AF32" s="14"/>
      <c r="AG32" s="14"/>
      <c r="AH32" s="14"/>
      <c r="AI32" s="14"/>
      <c r="AJ32" s="14"/>
      <c r="AK32" s="14"/>
    </row>
    <row r="33" spans="2:37" ht="24" customHeight="1" thickBot="1" x14ac:dyDescent="0.3">
      <c r="J33" s="304"/>
      <c r="K33" s="305"/>
      <c r="L33" s="305"/>
      <c r="M33" s="305"/>
      <c r="N33" s="305"/>
      <c r="O33" s="305"/>
      <c r="P33" s="305"/>
      <c r="Q33" s="305"/>
      <c r="R33" s="305"/>
      <c r="S33" s="306"/>
      <c r="AA33" s="14"/>
      <c r="AB33" s="14"/>
      <c r="AC33" s="14"/>
      <c r="AD33" s="14"/>
      <c r="AE33" s="14"/>
      <c r="AF33" s="14"/>
      <c r="AG33" s="14"/>
      <c r="AH33" s="14"/>
      <c r="AI33" s="14"/>
      <c r="AJ33" s="14"/>
      <c r="AK33" s="14"/>
    </row>
    <row r="34" spans="2:37" ht="24.75" customHeight="1" x14ac:dyDescent="0.25">
      <c r="I34" s="30"/>
      <c r="J34" s="31"/>
      <c r="K34" s="31"/>
      <c r="L34" s="31"/>
      <c r="M34" s="31"/>
      <c r="N34" s="31"/>
      <c r="O34" s="31"/>
      <c r="P34" s="31"/>
      <c r="Q34" s="31"/>
      <c r="R34" s="31"/>
      <c r="S34" s="31"/>
      <c r="T34" s="30"/>
      <c r="AA34" s="14"/>
      <c r="AB34" s="14"/>
      <c r="AC34" s="14"/>
      <c r="AD34" s="14"/>
      <c r="AE34" s="14"/>
      <c r="AF34" s="14"/>
      <c r="AG34" s="14"/>
      <c r="AH34" s="14"/>
      <c r="AI34" s="14"/>
      <c r="AJ34" s="14"/>
      <c r="AK34" s="14"/>
    </row>
    <row r="35" spans="2:37" ht="11.25" customHeight="1" x14ac:dyDescent="0.25">
      <c r="I35" s="30"/>
      <c r="J35" s="31"/>
      <c r="K35" s="31"/>
      <c r="L35" s="31"/>
      <c r="M35" s="31"/>
      <c r="N35" s="31"/>
      <c r="O35" s="31"/>
      <c r="P35" s="31"/>
      <c r="Q35" s="31"/>
      <c r="R35" s="31"/>
      <c r="S35" s="31"/>
      <c r="T35" s="30"/>
      <c r="AA35" s="14"/>
      <c r="AB35" s="14"/>
      <c r="AC35" s="14"/>
      <c r="AD35" s="14"/>
      <c r="AE35" s="14"/>
      <c r="AF35" s="14"/>
      <c r="AG35" s="14"/>
      <c r="AH35" s="14"/>
      <c r="AI35" s="14"/>
      <c r="AJ35" s="14"/>
      <c r="AK35" s="14"/>
    </row>
    <row r="36" spans="2:37" ht="11.25" customHeight="1" thickBot="1" x14ac:dyDescent="0.3">
      <c r="B36" s="32"/>
      <c r="C36" s="32"/>
      <c r="D36" s="32"/>
      <c r="E36" s="32"/>
      <c r="F36" s="32"/>
      <c r="G36" s="32"/>
      <c r="H36" s="32"/>
      <c r="I36" s="32"/>
      <c r="J36" s="33"/>
      <c r="K36" s="33"/>
      <c r="L36" s="33"/>
      <c r="M36" s="33"/>
      <c r="N36" s="33"/>
      <c r="O36" s="33"/>
      <c r="P36" s="33"/>
      <c r="Q36" s="33"/>
      <c r="R36" s="33"/>
      <c r="S36" s="33"/>
      <c r="AA36" s="14"/>
      <c r="AB36" s="14"/>
      <c r="AC36" s="14"/>
      <c r="AD36" s="14"/>
      <c r="AE36" s="14"/>
      <c r="AF36" s="14"/>
      <c r="AG36" s="14"/>
      <c r="AH36" s="14"/>
      <c r="AI36" s="14"/>
      <c r="AJ36" s="14"/>
      <c r="AK36" s="14"/>
    </row>
    <row r="37" spans="2:37" ht="11.25" customHeight="1" thickTop="1" x14ac:dyDescent="0.25">
      <c r="J37" s="13"/>
      <c r="K37" s="13"/>
      <c r="L37" s="13"/>
      <c r="M37" s="13"/>
      <c r="N37" s="13"/>
      <c r="O37" s="13"/>
      <c r="P37" s="13"/>
      <c r="Q37" s="13"/>
      <c r="R37" s="13"/>
      <c r="S37" s="13"/>
      <c r="AA37" s="14"/>
      <c r="AB37" s="14"/>
      <c r="AC37" s="14"/>
      <c r="AD37" s="14"/>
      <c r="AE37" s="14"/>
      <c r="AF37" s="14"/>
      <c r="AG37" s="14"/>
      <c r="AH37" s="14"/>
      <c r="AI37" s="14"/>
      <c r="AJ37" s="14"/>
      <c r="AK37" s="14"/>
    </row>
    <row r="38" spans="2:37" ht="11.25" customHeight="1" thickBot="1" x14ac:dyDescent="0.3">
      <c r="B38" s="1"/>
      <c r="C38" s="1"/>
      <c r="D38" s="1"/>
      <c r="E38" s="1"/>
      <c r="F38" s="1"/>
      <c r="G38" s="1"/>
      <c r="H38" s="1"/>
      <c r="I38" s="1"/>
      <c r="J38" s="1"/>
      <c r="K38" s="1"/>
      <c r="L38" s="1"/>
      <c r="M38" s="1"/>
      <c r="N38" s="34"/>
      <c r="O38" s="34"/>
      <c r="P38" s="34"/>
      <c r="Q38" s="34"/>
      <c r="R38" s="34"/>
      <c r="S38" s="34"/>
      <c r="T38" s="34"/>
      <c r="U38" s="34"/>
      <c r="V38" s="34"/>
      <c r="W38" s="34"/>
      <c r="AA38" s="14"/>
      <c r="AB38" s="14"/>
      <c r="AC38" s="14"/>
      <c r="AD38" s="14"/>
      <c r="AE38" s="14"/>
      <c r="AF38" s="14"/>
      <c r="AG38" s="14"/>
      <c r="AH38" s="14"/>
      <c r="AI38" s="14"/>
      <c r="AJ38" s="14"/>
      <c r="AK38" s="14"/>
    </row>
    <row r="39" spans="2:37" ht="54.75" customHeight="1" thickBot="1" x14ac:dyDescent="0.3">
      <c r="B39" s="296" t="s">
        <v>1873</v>
      </c>
      <c r="C39" s="288" t="s">
        <v>1910</v>
      </c>
      <c r="D39" s="289"/>
      <c r="E39" s="289"/>
      <c r="F39" s="289"/>
      <c r="G39" s="290"/>
      <c r="H39" s="35"/>
      <c r="I39" s="298" t="s">
        <v>1909</v>
      </c>
      <c r="J39" s="299"/>
      <c r="K39" s="299"/>
      <c r="L39" s="299"/>
      <c r="M39" s="299"/>
      <c r="N39" s="299"/>
      <c r="O39" s="299"/>
      <c r="P39" s="299"/>
      <c r="Q39" s="299"/>
      <c r="R39" s="299"/>
      <c r="S39" s="299"/>
      <c r="T39" s="300"/>
    </row>
    <row r="40" spans="2:37" ht="45.6" customHeight="1" thickBot="1" x14ac:dyDescent="0.3">
      <c r="B40" s="297"/>
      <c r="C40" s="307" t="s">
        <v>21</v>
      </c>
      <c r="D40" s="308"/>
      <c r="E40" s="308"/>
      <c r="F40" s="309"/>
      <c r="G40" s="190" t="s">
        <v>22</v>
      </c>
      <c r="I40" s="301"/>
      <c r="J40" s="302"/>
      <c r="K40" s="302"/>
      <c r="L40" s="302"/>
      <c r="M40" s="302"/>
      <c r="N40" s="302"/>
      <c r="O40" s="302"/>
      <c r="P40" s="302"/>
      <c r="Q40" s="302"/>
      <c r="R40" s="302"/>
      <c r="S40" s="302"/>
      <c r="T40" s="303"/>
    </row>
    <row r="41" spans="2:37" ht="46.5" customHeight="1" thickBot="1" x14ac:dyDescent="0.3">
      <c r="C41" s="307" t="s">
        <v>23</v>
      </c>
      <c r="D41" s="308"/>
      <c r="E41" s="308"/>
      <c r="F41" s="309"/>
      <c r="G41" s="190" t="s">
        <v>22</v>
      </c>
      <c r="I41" s="301"/>
      <c r="J41" s="302"/>
      <c r="K41" s="302"/>
      <c r="L41" s="302"/>
      <c r="M41" s="302"/>
      <c r="N41" s="302"/>
      <c r="O41" s="302"/>
      <c r="P41" s="302"/>
      <c r="Q41" s="302"/>
      <c r="R41" s="302"/>
      <c r="S41" s="302"/>
      <c r="T41" s="303"/>
    </row>
    <row r="42" spans="2:37" ht="55.5" customHeight="1" thickBot="1" x14ac:dyDescent="0.3">
      <c r="C42" s="310" t="s">
        <v>24</v>
      </c>
      <c r="D42" s="311"/>
      <c r="E42" s="311"/>
      <c r="F42" s="312"/>
      <c r="G42" s="190" t="s">
        <v>22</v>
      </c>
      <c r="I42" s="301"/>
      <c r="J42" s="302"/>
      <c r="K42" s="302"/>
      <c r="L42" s="302"/>
      <c r="M42" s="302"/>
      <c r="N42" s="302"/>
      <c r="O42" s="302"/>
      <c r="P42" s="302"/>
      <c r="Q42" s="302"/>
      <c r="R42" s="302"/>
      <c r="S42" s="302"/>
      <c r="T42" s="303"/>
    </row>
    <row r="43" spans="2:37" ht="35.25" customHeight="1" x14ac:dyDescent="0.25">
      <c r="C43" s="313" t="s">
        <v>25</v>
      </c>
      <c r="D43" s="314"/>
      <c r="E43" s="314"/>
      <c r="F43" s="315"/>
      <c r="G43" s="316" t="s">
        <v>22</v>
      </c>
      <c r="I43" s="301"/>
      <c r="J43" s="302"/>
      <c r="K43" s="302"/>
      <c r="L43" s="302"/>
      <c r="M43" s="302"/>
      <c r="N43" s="302"/>
      <c r="O43" s="302"/>
      <c r="P43" s="302"/>
      <c r="Q43" s="302"/>
      <c r="R43" s="302"/>
      <c r="S43" s="302"/>
      <c r="T43" s="303"/>
    </row>
    <row r="44" spans="2:37" ht="21.75" customHeight="1" thickBot="1" x14ac:dyDescent="0.3">
      <c r="C44" s="285"/>
      <c r="D44" s="286"/>
      <c r="E44" s="286"/>
      <c r="F44" s="287"/>
      <c r="G44" s="317"/>
      <c r="I44" s="304"/>
      <c r="J44" s="305"/>
      <c r="K44" s="305"/>
      <c r="L44" s="305"/>
      <c r="M44" s="305"/>
      <c r="N44" s="305"/>
      <c r="O44" s="305"/>
      <c r="P44" s="305"/>
      <c r="Q44" s="305"/>
      <c r="R44" s="305"/>
      <c r="S44" s="305"/>
      <c r="T44" s="306"/>
    </row>
    <row r="45" spans="2:37" ht="45" customHeight="1" thickBot="1" x14ac:dyDescent="0.3">
      <c r="C45" s="282" t="s">
        <v>26</v>
      </c>
      <c r="D45" s="283"/>
      <c r="E45" s="283"/>
      <c r="F45" s="284"/>
      <c r="G45" s="190" t="s">
        <v>22</v>
      </c>
    </row>
    <row r="46" spans="2:37" ht="57" customHeight="1" thickBot="1" x14ac:dyDescent="0.3">
      <c r="C46" s="285" t="s">
        <v>27</v>
      </c>
      <c r="D46" s="286"/>
      <c r="E46" s="286"/>
      <c r="F46" s="287"/>
      <c r="G46" s="190" t="s">
        <v>22</v>
      </c>
      <c r="I46" s="288" t="s">
        <v>28</v>
      </c>
      <c r="J46" s="289"/>
      <c r="K46" s="289"/>
      <c r="L46" s="289"/>
      <c r="M46" s="289"/>
      <c r="N46" s="289"/>
      <c r="O46" s="289"/>
      <c r="P46" s="289"/>
      <c r="Q46" s="289"/>
      <c r="R46" s="290"/>
      <c r="S46" s="291" t="s">
        <v>22</v>
      </c>
      <c r="T46" s="292"/>
    </row>
    <row r="48" spans="2:37" ht="35.25" customHeight="1" thickBot="1" x14ac:dyDescent="0.3">
      <c r="B48" s="10"/>
      <c r="C48" s="10"/>
      <c r="D48" s="10"/>
      <c r="E48" s="10"/>
      <c r="F48" s="10"/>
      <c r="G48" s="10"/>
      <c r="H48" s="10"/>
      <c r="I48" s="10"/>
      <c r="J48" s="10"/>
      <c r="K48" s="10"/>
      <c r="L48" s="10"/>
      <c r="M48" s="10"/>
      <c r="N48" s="10"/>
      <c r="O48" s="10"/>
      <c r="P48" s="10"/>
      <c r="Q48" s="10"/>
      <c r="R48" s="10"/>
      <c r="S48" s="10"/>
    </row>
    <row r="49" spans="4:4" ht="23.25" customHeight="1" thickTop="1" x14ac:dyDescent="0.25"/>
    <row r="50" spans="4:4" ht="29.25" customHeight="1" x14ac:dyDescent="0.25"/>
    <row r="51" spans="4:4" ht="29.25" customHeight="1" x14ac:dyDescent="0.25"/>
    <row r="52" spans="4:4" ht="29.25" customHeight="1" x14ac:dyDescent="0.25">
      <c r="D52" s="24"/>
    </row>
    <row r="53" spans="4:4" ht="29.25" customHeight="1" x14ac:dyDescent="0.25"/>
    <row r="54" spans="4:4" ht="30" customHeight="1" x14ac:dyDescent="0.25"/>
    <row r="55" spans="4:4" ht="29.25" customHeight="1" x14ac:dyDescent="0.25"/>
    <row r="56" spans="4:4" ht="31.5" customHeight="1" x14ac:dyDescent="0.25"/>
  </sheetData>
  <sheetProtection algorithmName="SHA-512" hashValue="trgU6TftjRf0GDOcMYo5iGDwAepbEuCSEMTClHpaTRMTJBMaD+0s8q2vkUz7bWLqXFKrFoy7JZ95dgm/GsiHiQ==" saltValue="r4MmbRCJ/6y8KGyJ0pkMng==" spinCount="100000" sheet="1" objects="1" scenarios="1"/>
  <mergeCells count="23">
    <mergeCell ref="B2:D2"/>
    <mergeCell ref="B6:P6"/>
    <mergeCell ref="B8:B11"/>
    <mergeCell ref="C8:P19"/>
    <mergeCell ref="B23:B24"/>
    <mergeCell ref="E23:F23"/>
    <mergeCell ref="G23:H23"/>
    <mergeCell ref="J23:S33"/>
    <mergeCell ref="E24:F24"/>
    <mergeCell ref="G24:H24"/>
    <mergeCell ref="B39:B40"/>
    <mergeCell ref="C39:G39"/>
    <mergeCell ref="I39:T44"/>
    <mergeCell ref="C40:F40"/>
    <mergeCell ref="C41:F41"/>
    <mergeCell ref="C42:F42"/>
    <mergeCell ref="C43:F44"/>
    <mergeCell ref="G43:G44"/>
    <mergeCell ref="C45:F45"/>
    <mergeCell ref="C46:F46"/>
    <mergeCell ref="I46:R46"/>
    <mergeCell ref="S46:T46"/>
    <mergeCell ref="C26:C29"/>
  </mergeCells>
  <conditionalFormatting sqref="F27">
    <cfRule type="containsText" dxfId="27" priority="5" operator="containsText" text="Yes">
      <formula>NOT(ISERROR(SEARCH("Yes",F27)))</formula>
    </cfRule>
    <cfRule type="containsText" dxfId="26" priority="6" operator="containsText" text="No">
      <formula>NOT(ISERROR(SEARCH("No",F27)))</formula>
    </cfRule>
  </conditionalFormatting>
  <conditionalFormatting sqref="F29">
    <cfRule type="containsText" dxfId="25" priority="3" operator="containsText" text="Yes">
      <formula>NOT(ISERROR(SEARCH("Yes",F29)))</formula>
    </cfRule>
    <cfRule type="containsText" dxfId="24" priority="4" operator="containsText" text="No">
      <formula>NOT(ISERROR(SEARCH("No",F29)))</formula>
    </cfRule>
  </conditionalFormatting>
  <dataValidations count="1">
    <dataValidation type="list" allowBlank="1" showInputMessage="1" showErrorMessage="1" sqref="G40:G46 S46:T46" xr:uid="{00000000-0002-0000-0800-000000000000}">
      <formula1>YesorNo</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72</vt:i4>
      </vt:variant>
    </vt:vector>
  </HeadingPairs>
  <TitlesOfParts>
    <vt:vector size="92" baseType="lpstr">
      <vt:lpstr>READ ME 1st</vt:lpstr>
      <vt:lpstr> All Member Districts Summary </vt:lpstr>
      <vt:lpstr>1.A Maintenance of Effort </vt:lpstr>
      <vt:lpstr>1.B Equitable Services 240</vt:lpstr>
      <vt:lpstr>1.C Equitable Services 262</vt:lpstr>
      <vt:lpstr>2.A Maintenance of Effort</vt:lpstr>
      <vt:lpstr>2.B Equitable Services 240</vt:lpstr>
      <vt:lpstr>2.C Equitable Services 262 </vt:lpstr>
      <vt:lpstr>3.A Maintenance of Effort</vt:lpstr>
      <vt:lpstr>3.B Equitable Services 240</vt:lpstr>
      <vt:lpstr>3.C Equitable Services 262 </vt:lpstr>
      <vt:lpstr>4.A Maintenance of Effort </vt:lpstr>
      <vt:lpstr>4.B Equitable Services 240 </vt:lpstr>
      <vt:lpstr>4.C Equitable Services 262</vt:lpstr>
      <vt:lpstr>5.A Maintenance of Effort</vt:lpstr>
      <vt:lpstr>5.B Equitable Services 240 </vt:lpstr>
      <vt:lpstr>5.C Equitable Services 262</vt:lpstr>
      <vt:lpstr>DataLookupValues</vt:lpstr>
      <vt:lpstr>DataDistrList</vt:lpstr>
      <vt:lpstr>dropdowns</vt:lpstr>
      <vt:lpstr>AdminSal</vt:lpstr>
      <vt:lpstr>ContrServ</vt:lpstr>
      <vt:lpstr>dataDistr</vt:lpstr>
      <vt:lpstr>ExCostExpend</vt:lpstr>
      <vt:lpstr>InstrSal</vt:lpstr>
      <vt:lpstr>lstDataSrc</vt:lpstr>
      <vt:lpstr>lstTitleIStatus</vt:lpstr>
      <vt:lpstr>M3Implement</vt:lpstr>
      <vt:lpstr>Mem1Alloc240</vt:lpstr>
      <vt:lpstr>Mem1Alloc262</vt:lpstr>
      <vt:lpstr>Mem1FC240</vt:lpstr>
      <vt:lpstr>Mem1FC262</vt:lpstr>
      <vt:lpstr>Mem1org</vt:lpstr>
      <vt:lpstr>Mem1TotPro240</vt:lpstr>
      <vt:lpstr>Mem1TotPro262</vt:lpstr>
      <vt:lpstr>Mem2Alloc240</vt:lpstr>
      <vt:lpstr>Mem2Alloc262</vt:lpstr>
      <vt:lpstr>Mem2FC240</vt:lpstr>
      <vt:lpstr>Mem2FC262</vt:lpstr>
      <vt:lpstr>Mem2org</vt:lpstr>
      <vt:lpstr>Mem2TotPro240</vt:lpstr>
      <vt:lpstr>Mem2TotPro262</vt:lpstr>
      <vt:lpstr>Mem3Alloc240</vt:lpstr>
      <vt:lpstr>Mem3Alloc262</vt:lpstr>
      <vt:lpstr>Mem3FC240</vt:lpstr>
      <vt:lpstr>Mem3FC262</vt:lpstr>
      <vt:lpstr>Mem3org</vt:lpstr>
      <vt:lpstr>Mem3TotPro240</vt:lpstr>
      <vt:lpstr>Mem3TotPro262</vt:lpstr>
      <vt:lpstr>Mem4Alloc240</vt:lpstr>
      <vt:lpstr>Mem4Alloc262</vt:lpstr>
      <vt:lpstr>Mem4FC240</vt:lpstr>
      <vt:lpstr>Mem4FC262</vt:lpstr>
      <vt:lpstr>Mem4org</vt:lpstr>
      <vt:lpstr>Mem4TotPro240</vt:lpstr>
      <vt:lpstr>Mem4TotPro262</vt:lpstr>
      <vt:lpstr>Mem5Alloc240</vt:lpstr>
      <vt:lpstr>Mem5Alloc262</vt:lpstr>
      <vt:lpstr>Mem5FC240</vt:lpstr>
      <vt:lpstr>Mem5FC262</vt:lpstr>
      <vt:lpstr>Mem5org</vt:lpstr>
      <vt:lpstr>Mem5TotPro240</vt:lpstr>
      <vt:lpstr>Mem5TotPro262</vt:lpstr>
      <vt:lpstr>Other</vt:lpstr>
      <vt:lpstr>Primary240</vt:lpstr>
      <vt:lpstr>Primary262</vt:lpstr>
      <vt:lpstr>ProShareOpt</vt:lpstr>
      <vt:lpstr>Stipends</vt:lpstr>
      <vt:lpstr>SupplMat</vt:lpstr>
      <vt:lpstr>SuppSal</vt:lpstr>
      <vt:lpstr>Travel</vt:lpstr>
      <vt:lpstr>valAccount</vt:lpstr>
      <vt:lpstr>valAddr1</vt:lpstr>
      <vt:lpstr>valAllocation240</vt:lpstr>
      <vt:lpstr>valAllocation262</vt:lpstr>
      <vt:lpstr>valCtyStZip</vt:lpstr>
      <vt:lpstr>valDisELenr</vt:lpstr>
      <vt:lpstr>valDisEnr</vt:lpstr>
      <vt:lpstr>valDistrName</vt:lpstr>
      <vt:lpstr>valemail</vt:lpstr>
      <vt:lpstr>valMem1</vt:lpstr>
      <vt:lpstr>valMem2</vt:lpstr>
      <vt:lpstr>valMem3</vt:lpstr>
      <vt:lpstr>valMem4</vt:lpstr>
      <vt:lpstr>valMem5</vt:lpstr>
      <vt:lpstr>valname</vt:lpstr>
      <vt:lpstr>valorg4code</vt:lpstr>
      <vt:lpstr>valphonenum</vt:lpstr>
      <vt:lpstr>'1.C Equitable Services 262'!valProshare240</vt:lpstr>
      <vt:lpstr>'2.B Equitable Services 240'!valProshare240</vt:lpstr>
      <vt:lpstr>YesorNo</vt:lpstr>
      <vt:lpstr>YN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Schedule A Member Supplement</dc:title>
  <dc:creator>DESE</dc:creator>
  <cp:lastModifiedBy>Zou, Dong (EOE)</cp:lastModifiedBy>
  <dcterms:created xsi:type="dcterms:W3CDTF">2019-04-30T20:19:26Z</dcterms:created>
  <dcterms:modified xsi:type="dcterms:W3CDTF">2019-07-25T16:38:51Z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Jul 25 2019</vt:lpwstr>
  </property>
</Properties>
</file>